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58.xml" ContentType="application/vnd.openxmlformats-officedocument.drawingml.chart+xml"/>
  <Override PartName="/xl/charts/chart157.xml" ContentType="application/vnd.openxmlformats-officedocument.drawingml.chart+xml"/>
  <Override PartName="/xl/charts/chart156.xml" ContentType="application/vnd.openxmlformats-officedocument.drawingml.chart+xml"/>
  <Override PartName="/xl/charts/chart155.xml" ContentType="application/vnd.openxmlformats-officedocument.drawingml.chart+xml"/>
  <Override PartName="/xl/drawings/drawing36.xml" ContentType="application/vnd.openxmlformats-officedocument.drawing+xml"/>
  <Override PartName="/xl/charts/chart159.xml" ContentType="application/vnd.openxmlformats-officedocument.drawingml.chart+xml"/>
  <Override PartName="/xl/charts/chart162.xml" ContentType="application/vnd.openxmlformats-officedocument.drawingml.chart+xml"/>
  <Override PartName="/xl/charts/chart161.xml" ContentType="application/vnd.openxmlformats-officedocument.drawingml.chart+xml"/>
  <Override PartName="/xl/drawings/drawing37.xml" ContentType="application/vnd.openxmlformats-officedocument.drawing+xml"/>
  <Override PartName="/xl/theme/themeOverride13.xml" ContentType="application/vnd.openxmlformats-officedocument.themeOverride+xml"/>
  <Override PartName="/xl/charts/chart160.xml" ContentType="application/vnd.openxmlformats-officedocument.drawingml.chart+xml"/>
  <Override PartName="/xl/charts/chart154.xml" ContentType="application/vnd.openxmlformats-officedocument.drawingml.chart+xml"/>
  <Override PartName="/xl/charts/chart147.xml" ContentType="application/vnd.openxmlformats-officedocument.drawingml.chart+xml"/>
  <Override PartName="/xl/theme/themeOverride11.xml" ContentType="application/vnd.openxmlformats-officedocument.themeOverride+xml"/>
  <Override PartName="/xl/charts/chart146.xml" ContentType="application/vnd.openxmlformats-officedocument.drawingml.chart+xml"/>
  <Override PartName="/xl/charts/chart148.xml" ContentType="application/vnd.openxmlformats-officedocument.drawingml.chart+xml"/>
  <Override PartName="/xl/drawings/drawing35.xml" ContentType="application/vnd.openxmlformats-officedocument.drawing+xml"/>
  <Override PartName="/xl/charts/chart149.xml" ContentType="application/vnd.openxmlformats-officedocument.drawingml.chart+xml"/>
  <Override PartName="/xl/charts/chart153.xml" ContentType="application/vnd.openxmlformats-officedocument.drawingml.chart+xml"/>
  <Override PartName="/xl/theme/themeOverride12.xml" ContentType="application/vnd.openxmlformats-officedocument.themeOverride+xml"/>
  <Override PartName="/xl/charts/chart152.xml" ContentType="application/vnd.openxmlformats-officedocument.drawingml.chart+xml"/>
  <Override PartName="/xl/charts/chart151.xml" ContentType="application/vnd.openxmlformats-officedocument.drawingml.chart+xml"/>
  <Override PartName="/xl/charts/chart150.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theme/themeOverride14.xml" ContentType="application/vnd.openxmlformats-officedocument.themeOverride+xml"/>
  <Override PartName="/xl/charts/chart177.xml" ContentType="application/vnd.openxmlformats-officedocument.drawingml.chart+xml"/>
  <Override PartName="/xl/theme/themeOverride16.xml" ContentType="application/vnd.openxmlformats-officedocument.themeOverride+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78.xml" ContentType="application/vnd.openxmlformats-officedocument.drawingml.chart+xml"/>
  <Override PartName="/xl/charts/chart182.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drawings/drawing40.xml" ContentType="application/vnd.openxmlformats-officedocument.drawing+xml"/>
  <Override PartName="/xl/charts/chart173.xml" ContentType="application/vnd.openxmlformats-officedocument.drawingml.chart+xml"/>
  <Override PartName="/xl/drawings/drawing39.xml" ContentType="application/vnd.openxmlformats-officedocument.drawing+xml"/>
  <Override PartName="/xl/theme/themeOverride15.xml" ContentType="application/vnd.openxmlformats-officedocument.themeOverride+xml"/>
  <Override PartName="/xl/drawings/drawing38.xml" ContentType="application/vnd.openxmlformats-officedocument.drawing+xml"/>
  <Override PartName="/xl/charts/chart166.xml" ContentType="application/vnd.openxmlformats-officedocument.drawingml.chart+xml"/>
  <Override PartName="/xl/charts/chart165.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45.xml" ContentType="application/vnd.openxmlformats-officedocument.drawingml.chart+xml"/>
  <Override PartName="/xl/charts/chart144.xml" ContentType="application/vnd.openxmlformats-officedocument.drawingml.chart+xml"/>
  <Override PartName="/xl/charts/chart143.xml" ContentType="application/vnd.openxmlformats-officedocument.drawingml.chart+xml"/>
  <Override PartName="/xl/charts/chart119.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theme/themeOverride7.xml" ContentType="application/vnd.openxmlformats-officedocument.themeOverride+xml"/>
  <Override PartName="/xl/charts/chart117.xml" ContentType="application/vnd.openxmlformats-officedocument.drawingml.chart+xml"/>
  <Override PartName="/xl/theme/themeOverride6.xml" ContentType="application/vnd.openxmlformats-officedocument.themeOverride+xml"/>
  <Override PartName="/xl/charts/chart116.xml" ContentType="application/vnd.openxmlformats-officedocument.drawingml.chart+xml"/>
  <Override PartName="/xl/charts/chart108.xml" ContentType="application/vnd.openxmlformats-officedocument.drawingml.chart+xml"/>
  <Override PartName="/xl/drawings/drawing28.xml" ContentType="application/vnd.openxmlformats-officedocument.drawing+xml"/>
  <Override PartName="/xl/charts/chart107.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drawings/drawing29.xml" ContentType="application/vnd.openxmlformats-officedocument.drawing+xml"/>
  <Override PartName="/xl/worksheets/sheet1.xml" ContentType="application/vnd.openxmlformats-officedocument.spreadsheetml.worksheet+xml"/>
  <Override PartName="/xl/drawings/drawing3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38.xml" ContentType="application/vnd.openxmlformats-officedocument.drawingml.chart+xml"/>
  <Override PartName="/xl/charts/chart137.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theme/themeOverride10.xml" ContentType="application/vnd.openxmlformats-officedocument.themeOverride+xml"/>
  <Override PartName="/xl/drawings/drawing34.xml" ContentType="application/vnd.openxmlformats-officedocument.drawing+xml"/>
  <Override PartName="/xl/charts/chart142.xml" ContentType="application/vnd.openxmlformats-officedocument.drawingml.chart+xml"/>
  <Override PartName="/xl/charts/chart141.xml" ContentType="application/vnd.openxmlformats-officedocument.drawingml.chart+xml"/>
  <Override PartName="/xl/charts/chart135.xml" ContentType="application/vnd.openxmlformats-officedocument.drawingml.chart+xml"/>
  <Override PartName="/xl/theme/themeOverride9.xml" ContentType="application/vnd.openxmlformats-officedocument.themeOverride+xml"/>
  <Override PartName="/xl/charts/chart129.xml" ContentType="application/vnd.openxmlformats-officedocument.drawingml.chart+xml"/>
  <Override PartName="/xl/theme/themeOverride8.xml" ContentType="application/vnd.openxmlformats-officedocument.themeOverride+xml"/>
  <Override PartName="/xl/charts/chart128.xml" ContentType="application/vnd.openxmlformats-officedocument.drawingml.chart+xml"/>
  <Override PartName="/xl/charts/chart127.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theme/themeOverride17.xml" ContentType="application/vnd.openxmlformats-officedocument.themeOverride+xml"/>
  <Override PartName="/xl/charts/chart183.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193.xml" ContentType="application/vnd.openxmlformats-officedocument.drawingml.chart+xml"/>
  <Override PartName="/xl/charts/chart192.xml" ContentType="application/vnd.openxmlformats-officedocument.drawingml.chart+xml"/>
  <Override PartName="/xl/theme/themeOverride18.xml" ContentType="application/vnd.openxmlformats-officedocument.themeOverride+xml"/>
  <Override PartName="/xl/charts/chart185.xml" ContentType="application/vnd.openxmlformats-officedocument.drawingml.chart+xml"/>
  <Override PartName="/xl/drawings/drawing41.xml" ContentType="application/vnd.openxmlformats-officedocument.drawing+xml"/>
  <Override PartName="/xl/charts/chart184.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191.xml" ContentType="application/vnd.openxmlformats-officedocument.drawingml.chart+xml"/>
  <Override PartName="/xl/charts/chart190.xml" ContentType="application/vnd.openxmlformats-officedocument.drawingml.chart+xml"/>
  <Override PartName="/xl/charts/chart189.xml" ContentType="application/vnd.openxmlformats-officedocument.drawingml.chart+xml"/>
  <Override PartName="/xl/charts/chart188.xml" ContentType="application/vnd.openxmlformats-officedocument.drawingml.chart+xml"/>
  <Override PartName="/xl/charts/chart106.xml" ContentType="application/vnd.openxmlformats-officedocument.drawingml.chart+xml"/>
  <Override PartName="/xl/charts/chart112.xml" ContentType="application/vnd.openxmlformats-officedocument.drawingml.chart+xml"/>
  <Override PartName="/xl/charts/chart104.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theme/themeOverride3.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9.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105.xml" ContentType="application/vnd.openxmlformats-officedocument.drawingml.chart+xml"/>
  <Override PartName="/xl/drawings/drawing15.xml" ContentType="application/vnd.openxmlformats-officedocument.drawing+xml"/>
  <Override PartName="/xl/charts/chart41.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6.xml" ContentType="application/vnd.openxmlformats-officedocument.drawingml.chart+xml"/>
  <Override PartName="/xl/drawings/drawing16.xml" ContentType="application/vnd.openxmlformats-officedocument.drawing+xml"/>
  <Override PartName="/xl/charts/chart47.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2.xml" ContentType="application/vnd.openxmlformats-officedocument.drawing+xml"/>
  <Override PartName="/xl/charts/chart35.xml" ContentType="application/vnd.openxmlformats-officedocument.drawingml.chart+xml"/>
  <Override PartName="/xl/drawings/drawing14.xml" ContentType="application/vnd.openxmlformats-officedocument.drawing+xml"/>
  <Override PartName="/xl/charts/chart36.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charts/chart42.xml" ContentType="application/vnd.openxmlformats-officedocument.drawingml.chart+xml"/>
  <Override PartName="/xl/charts/chart49.xml" ContentType="application/vnd.openxmlformats-officedocument.drawingml.chart+xml"/>
  <Override PartName="/xl/drawings/drawing23.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4.xml" ContentType="application/vnd.openxmlformats-officedocument.drawing+xml"/>
  <Override PartName="/xl/charts/chart87.xml" ContentType="application/vnd.openxmlformats-officedocument.drawingml.chart+xml"/>
  <Override PartName="/xl/charts/chart86.xml" ContentType="application/vnd.openxmlformats-officedocument.drawingml.chart+xml"/>
  <Override PartName="/xl/charts/chart82.xml" ContentType="application/vnd.openxmlformats-officedocument.drawingml.chart+xml"/>
  <Override PartName="/xl/charts/chart81.xml" ContentType="application/vnd.openxmlformats-officedocument.drawingml.chart+xml"/>
  <Override PartName="/xl/charts/chart80.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88.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3.xml" ContentType="application/vnd.openxmlformats-officedocument.drawingml.chart+xml"/>
  <Override PartName="/xl/drawings/drawing27.xml" ContentType="application/vnd.openxmlformats-officedocument.drawing+xml"/>
  <Override PartName="/xl/charts/chart102.xml" ContentType="application/vnd.openxmlformats-officedocument.drawingml.chart+xml"/>
  <Override PartName="/xl/drawings/drawing26.xml" ContentType="application/vnd.openxmlformats-officedocument.drawing+xml"/>
  <Override PartName="/xl/charts/chart97.xml" ContentType="application/vnd.openxmlformats-officedocument.drawingml.chart+xml"/>
  <Override PartName="/xl/charts/chart96.xml" ContentType="application/vnd.openxmlformats-officedocument.drawingml.chart+xml"/>
  <Override PartName="/xl/drawings/drawing25.xml" ContentType="application/vnd.openxmlformats-officedocument.drawing+xml"/>
  <Override PartName="/xl/charts/chart92.xml" ContentType="application/vnd.openxmlformats-officedocument.drawingml.chart+xml"/>
  <Override PartName="/xl/charts/chart91.xml" ContentType="application/vnd.openxmlformats-officedocument.drawingml.chart+xml"/>
  <Override PartName="/xl/charts/chart90.xml" ContentType="application/vnd.openxmlformats-officedocument.drawingml.chart+xml"/>
  <Override PartName="/xl/charts/chart89.xml" ContentType="application/vnd.openxmlformats-officedocument.drawingml.chart+xml"/>
  <Override PartName="/xl/charts/chart95.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48.xml" ContentType="application/vnd.openxmlformats-officedocument.drawingml.chart+xml"/>
  <Override PartName="/xl/charts/chart60.xml" ContentType="application/vnd.openxmlformats-officedocument.drawingml.chart+xml"/>
  <Override PartName="/xl/charts/chart56.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55.xml" ContentType="application/vnd.openxmlformats-officedocument.drawingml.chart+xml"/>
  <Override PartName="/xl/charts/chart61.xml" ContentType="application/vnd.openxmlformats-officedocument.drawingml.chart+xml"/>
  <Override PartName="/xl/charts/chart54.xml" ContentType="application/vnd.openxmlformats-officedocument.drawingml.chart+xml"/>
  <Override PartName="/xl/charts/chart53.xml" ContentType="application/vnd.openxmlformats-officedocument.drawingml.chart+xml"/>
  <Override PartName="/xl/charts/chart57.xml" ContentType="application/vnd.openxmlformats-officedocument.drawingml.chart+xml"/>
  <Override PartName="/xl/charts/chart62.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drawings/drawing21.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charts/chart66.xml" ContentType="application/vnd.openxmlformats-officedocument.drawingml.chart+xml"/>
  <Override PartName="/xl/charts/chart65.xml" ContentType="application/vnd.openxmlformats-officedocument.drawingml.chart+xml"/>
  <Override PartName="/xl/charts/chart67.xml" ContentType="application/vnd.openxmlformats-officedocument.drawingml.chart+xml"/>
  <Override PartName="/xl/charts/chart51.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50.xml" ContentType="application/vnd.openxmlformats-officedocument.drawingml.chart+xml"/>
  <Override PartName="/xl/charts/chart52.xml" ContentType="application/vnd.openxmlformats-officedocument.drawingml.chart+xml"/>
  <Override PartName="/xl/charts/chart68.xml" ContentType="application/vnd.openxmlformats-officedocument.drawingml.chart+xml"/>
  <Override PartName="/xl/drawings/drawing17.xml" ContentType="application/vnd.openxmlformats-officedocument.drawing+xml"/>
  <Override PartName="/xl/drawings/drawing20.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85" windowWidth="14520" windowHeight="11460" tabRatio="751"/>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47" r:id="rId12"/>
    <sheet name="6" sheetId="77" r:id="rId13"/>
    <sheet name="7.1" sheetId="129" r:id="rId14"/>
    <sheet name="7.2" sheetId="57" r:id="rId15"/>
    <sheet name="8.1" sheetId="146" r:id="rId16"/>
    <sheet name="8.2" sheetId="168"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69" r:id="rId31"/>
    <sheet name="8.4" sheetId="170" r:id="rId32"/>
    <sheet name="8.5" sheetId="171" r:id="rId33"/>
    <sheet name="8.6" sheetId="172" r:id="rId34"/>
    <sheet name="8.7" sheetId="173" r:id="rId35"/>
    <sheet name="8.8" sheetId="174" r:id="rId36"/>
    <sheet name="8.9" sheetId="175" r:id="rId37"/>
    <sheet name="8.10" sheetId="176" r:id="rId38"/>
    <sheet name="8.11" sheetId="177" r:id="rId39"/>
    <sheet name="8.12" sheetId="178" r:id="rId40"/>
    <sheet name="8.13" sheetId="179" r:id="rId41"/>
    <sheet name="8.14" sheetId="180" r:id="rId42"/>
    <sheet name="9" sheetId="161" r:id="rId43"/>
    <sheet name="10" sheetId="181" r:id="rId44"/>
    <sheet name="11" sheetId="163" r:id="rId45"/>
    <sheet name="12" sheetId="167" r:id="rId46"/>
  </sheets>
  <externalReferences>
    <externalReference r:id="rId47"/>
  </externalReferences>
  <definedNames>
    <definedName name="_xlnm.Print_Area" localSheetId="3">'2'!$A$1:$I$50</definedName>
    <definedName name="_xlnm.Print_Area" localSheetId="15">'8.1'!$A$1:$J$47</definedName>
    <definedName name="_xlnm.Print_Area" localSheetId="37">'8.10'!$A$1:$J$47</definedName>
    <definedName name="_xlnm.Print_Area" localSheetId="38">'8.11'!$A$1:$J$47</definedName>
    <definedName name="_xlnm.Print_Area" localSheetId="39">'8.12'!$A$1:$J$47</definedName>
    <definedName name="_xlnm.Print_Area" localSheetId="40">'8.13'!$A$1:$J$47</definedName>
    <definedName name="_xlnm.Print_Area" localSheetId="41">'8.14'!$A$1:$J$47</definedName>
    <definedName name="_xlnm.Print_Area" localSheetId="16">'8.2'!$A$1:$J$46</definedName>
    <definedName name="_xlnm.Print_Area" localSheetId="30">'8.3'!$A$1:$J$46</definedName>
    <definedName name="_xlnm.Print_Area" localSheetId="31">'8.4'!$A$1:$J$47</definedName>
    <definedName name="_xlnm.Print_Area" localSheetId="32">'8.5'!$A$1:$J$47</definedName>
    <definedName name="_xlnm.Print_Area" localSheetId="33">'8.6'!$A$1:$J$47</definedName>
    <definedName name="_xlnm.Print_Area" localSheetId="34">'8.7'!$A$1:$J$47</definedName>
    <definedName name="_xlnm.Print_Area" localSheetId="35">'8.8'!$A$1:$J$47</definedName>
    <definedName name="_xlnm.Print_Area" localSheetId="36">'8.9'!$A$1:$J$47</definedName>
    <definedName name="_xlnm.Print_Area" localSheetId="42">'9'!$A$1:$M$45</definedName>
    <definedName name="_xlnm.Print_Area" localSheetId="1">Obsah!$A$1:$K$39</definedName>
    <definedName name="_xlnm.Print_Area" localSheetId="0">Titulní!$A$1:$J$51</definedName>
  </definedNames>
  <calcPr calcId="145621"/>
</workbook>
</file>

<file path=xl/calcChain.xml><?xml version="1.0" encoding="utf-8"?>
<calcChain xmlns="http://schemas.openxmlformats.org/spreadsheetml/2006/main">
  <c r="D17" i="181" l="1"/>
  <c r="C17" i="181"/>
  <c r="B17" i="181"/>
  <c r="D15" i="181"/>
  <c r="C15" i="181"/>
  <c r="B15" i="181"/>
  <c r="K26" i="146" l="1"/>
  <c r="E5" i="181" l="1"/>
  <c r="J19" i="181"/>
  <c r="I19" i="181"/>
  <c r="H19" i="181"/>
  <c r="H18" i="181"/>
  <c r="J17" i="181"/>
  <c r="M17" i="181"/>
  <c r="L17" i="181"/>
  <c r="K17" i="181"/>
  <c r="E16" i="181"/>
  <c r="M15" i="181"/>
  <c r="L15" i="181"/>
  <c r="H15" i="181"/>
  <c r="E14" i="181"/>
  <c r="J10" i="181"/>
  <c r="I10" i="181"/>
  <c r="H10" i="181"/>
  <c r="H9" i="181"/>
  <c r="E7" i="181"/>
  <c r="H17" i="181" l="1"/>
  <c r="I17" i="181"/>
  <c r="J15" i="181"/>
  <c r="B14" i="181"/>
  <c r="K14" i="181" s="1"/>
  <c r="B16" i="181"/>
  <c r="I15" i="181"/>
  <c r="K15" i="181"/>
  <c r="H14" i="181" l="1"/>
  <c r="H16" i="181"/>
  <c r="K16" i="181"/>
  <c r="T4" i="161" l="1"/>
  <c r="S4" i="161"/>
  <c r="R4" i="161"/>
  <c r="Q4" i="161"/>
  <c r="P4" i="161"/>
  <c r="O4" i="161"/>
  <c r="I21" i="161" l="1"/>
  <c r="F21" i="161"/>
  <c r="C21" i="161"/>
  <c r="I20" i="161"/>
  <c r="F20" i="161"/>
  <c r="C20" i="161"/>
  <c r="M19" i="161"/>
  <c r="J19" i="161"/>
  <c r="I19" i="161"/>
  <c r="G19" i="161"/>
  <c r="F19" i="161"/>
  <c r="D19" i="161"/>
  <c r="C19" i="161"/>
  <c r="I18" i="161"/>
  <c r="F18" i="161"/>
  <c r="C18" i="161"/>
  <c r="I17" i="161"/>
  <c r="F17" i="161"/>
  <c r="C17" i="161"/>
  <c r="I16" i="161"/>
  <c r="F16" i="161"/>
  <c r="C16" i="161"/>
  <c r="I15" i="161"/>
  <c r="F15" i="161"/>
  <c r="C15" i="161"/>
  <c r="J14" i="161"/>
  <c r="I14" i="161"/>
  <c r="G14" i="161"/>
  <c r="F14" i="161"/>
  <c r="D14" i="161"/>
  <c r="C14" i="161"/>
  <c r="I13" i="161"/>
  <c r="F13" i="161"/>
  <c r="C13" i="161"/>
  <c r="I12" i="161"/>
  <c r="F12" i="161"/>
  <c r="C12" i="161"/>
  <c r="I11" i="161"/>
  <c r="F11" i="161"/>
  <c r="C11" i="161"/>
  <c r="I10" i="161"/>
  <c r="F10" i="161"/>
  <c r="C10" i="161"/>
  <c r="I9" i="161"/>
  <c r="F9" i="161"/>
  <c r="C9" i="161"/>
  <c r="I8" i="161"/>
  <c r="F8" i="161"/>
  <c r="C8" i="161"/>
  <c r="I7" i="161"/>
  <c r="F7" i="161"/>
  <c r="C7" i="161"/>
  <c r="I6" i="161"/>
  <c r="F6" i="161"/>
  <c r="C6" i="161"/>
  <c r="K34" i="180"/>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5" i="146"/>
  <c r="K34" i="146"/>
  <c r="K33" i="146"/>
  <c r="K32" i="146"/>
  <c r="K31" i="146"/>
  <c r="K30" i="146"/>
  <c r="K29" i="146"/>
  <c r="K28" i="146"/>
  <c r="K25" i="146"/>
  <c r="K24" i="146"/>
  <c r="K23" i="146"/>
  <c r="K22" i="146"/>
  <c r="K21" i="146"/>
  <c r="K20" i="146"/>
  <c r="K19" i="146"/>
  <c r="K18" i="146"/>
  <c r="K17" i="146"/>
  <c r="K16" i="146"/>
  <c r="K15" i="146"/>
  <c r="K14" i="146"/>
  <c r="K13" i="146"/>
  <c r="K12" i="146"/>
  <c r="K11" i="146"/>
  <c r="K10"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B4" i="167" l="1"/>
  <c r="B23" i="163" l="1"/>
  <c r="H23" i="163"/>
  <c r="H4" i="163" l="1"/>
  <c r="B4" i="163" l="1"/>
  <c r="A23" i="7" l="1"/>
  <c r="A21" i="7" l="1"/>
  <c r="A20" i="7"/>
  <c r="A18" i="7" l="1"/>
  <c r="A22" i="7" l="1"/>
  <c r="A19" i="7" l="1"/>
  <c r="A1" i="27" l="1"/>
  <c r="I1" i="178" l="1"/>
  <c r="I1" i="174"/>
  <c r="I1" i="171"/>
  <c r="I1" i="177"/>
  <c r="I1" i="173"/>
  <c r="I1" i="180"/>
  <c r="I1" i="176"/>
  <c r="I1" i="172"/>
  <c r="I1" i="179"/>
  <c r="I1" i="175"/>
  <c r="I1" i="168"/>
  <c r="I1" i="170"/>
  <c r="I1" i="169"/>
  <c r="E1" i="167"/>
  <c r="K1" i="163"/>
  <c r="M1" i="161"/>
  <c r="M1" i="147"/>
  <c r="I1" i="146"/>
  <c r="M1" i="113"/>
  <c r="M1" i="117"/>
  <c r="J1" i="57"/>
  <c r="M1" i="123"/>
  <c r="P1" i="132"/>
  <c r="N1" i="131"/>
  <c r="P1" i="130"/>
  <c r="N1" i="129"/>
  <c r="N1" i="128"/>
  <c r="N1" i="127"/>
  <c r="M1" i="121"/>
  <c r="M1" i="114"/>
  <c r="M1" i="120"/>
  <c r="M1" i="119"/>
  <c r="N1" i="7"/>
  <c r="M1" i="77"/>
  <c r="M1" i="115"/>
  <c r="M1" i="124"/>
  <c r="M1" i="122"/>
  <c r="I1" i="105"/>
  <c r="N1" i="53"/>
  <c r="M1" i="112"/>
  <c r="M1" i="116"/>
  <c r="M1" i="118"/>
  <c r="F26" i="176" l="1"/>
  <c r="D26" i="176"/>
  <c r="B26" i="176"/>
  <c r="F26" i="172"/>
  <c r="D26" i="172"/>
  <c r="B26" i="172"/>
  <c r="F26" i="178"/>
  <c r="D26" i="178"/>
  <c r="B26" i="178"/>
  <c r="F26" i="146"/>
  <c r="D26" i="146"/>
  <c r="B26" i="146"/>
  <c r="H26" i="176" l="1"/>
  <c r="H26" i="146"/>
  <c r="H26" i="172"/>
  <c r="H26" i="178"/>
  <c r="L21" i="161" l="1"/>
  <c r="L20" i="161"/>
  <c r="L19" i="161"/>
  <c r="L18" i="161"/>
  <c r="L17" i="161"/>
  <c r="L16" i="161"/>
  <c r="L15" i="161"/>
  <c r="L14" i="161"/>
  <c r="L13" i="161"/>
  <c r="L12" i="161"/>
  <c r="L11" i="161"/>
  <c r="L10" i="161"/>
  <c r="L9" i="161"/>
  <c r="L8" i="161"/>
  <c r="L7" i="161"/>
  <c r="L6" i="161"/>
  <c r="C9" i="167" l="1"/>
  <c r="D9" i="167" s="1"/>
  <c r="C13" i="167"/>
  <c r="D13" i="167" s="1"/>
  <c r="C17" i="167"/>
  <c r="C10" i="167"/>
  <c r="D10" i="167" s="1"/>
  <c r="C14" i="167"/>
  <c r="C18" i="167"/>
  <c r="D18" i="167" s="1"/>
  <c r="C5" i="167"/>
  <c r="C6" i="167"/>
  <c r="C7" i="167"/>
  <c r="C11" i="167"/>
  <c r="C15" i="167"/>
  <c r="C19" i="167"/>
  <c r="C8" i="167"/>
  <c r="D8" i="167" s="1"/>
  <c r="C12" i="167"/>
  <c r="D12" i="167" s="1"/>
  <c r="C16" i="167"/>
  <c r="C20" i="167"/>
  <c r="F5" i="161"/>
  <c r="D20" i="167" l="1"/>
  <c r="E20" i="167"/>
  <c r="D19" i="167"/>
  <c r="E19" i="167"/>
  <c r="E11" i="167"/>
  <c r="D11" i="167"/>
  <c r="D6" i="167"/>
  <c r="E6" i="167"/>
  <c r="E16" i="167"/>
  <c r="D16" i="167"/>
  <c r="D15" i="167"/>
  <c r="E15" i="167"/>
  <c r="D7" i="167"/>
  <c r="E7" i="167"/>
  <c r="C4" i="167"/>
  <c r="E5" i="167"/>
  <c r="D5" i="167"/>
  <c r="D14" i="167"/>
  <c r="E14" i="167"/>
  <c r="D17" i="167"/>
  <c r="E17" i="167"/>
  <c r="I5" i="161"/>
  <c r="C5" i="161"/>
  <c r="D4" i="167" l="1"/>
  <c r="E4" i="167"/>
  <c r="L5" i="161"/>
  <c r="P10" i="161" l="1"/>
  <c r="P16" i="161"/>
  <c r="P17" i="161"/>
  <c r="P6" i="161"/>
  <c r="P14" i="161"/>
  <c r="P11" i="161"/>
  <c r="P19" i="161"/>
  <c r="P7" i="161"/>
  <c r="P12" i="161"/>
  <c r="P20" i="161"/>
  <c r="P13" i="161"/>
  <c r="P21" i="161"/>
  <c r="P18" i="161"/>
  <c r="P15" i="161"/>
  <c r="P8" i="161"/>
  <c r="P9" i="161"/>
  <c r="B35" i="147" l="1"/>
  <c r="B20" i="147"/>
  <c r="B3" i="147"/>
  <c r="F5" i="132"/>
  <c r="B11" i="127"/>
  <c r="B7" i="127"/>
  <c r="B5" i="57"/>
  <c r="K3" i="161"/>
  <c r="D34" i="180"/>
  <c r="M34" i="180" s="1"/>
  <c r="B12" i="180"/>
  <c r="L12" i="180" s="1"/>
  <c r="D14" i="179"/>
  <c r="M14" i="179" s="1"/>
  <c r="F16" i="178"/>
  <c r="N16" i="178" s="1"/>
  <c r="D20" i="177"/>
  <c r="M20" i="177" s="1"/>
  <c r="F22" i="146"/>
  <c r="N22" i="146" s="1"/>
  <c r="B25" i="176"/>
  <c r="L25" i="176" s="1"/>
  <c r="D28" i="175"/>
  <c r="M28" i="175" s="1"/>
  <c r="B32" i="174"/>
  <c r="L32" i="174" s="1"/>
  <c r="D34" i="173"/>
  <c r="M34" i="173" s="1"/>
  <c r="B12" i="173"/>
  <c r="L12" i="173" s="1"/>
  <c r="D14" i="172"/>
  <c r="M14" i="172" s="1"/>
  <c r="F16" i="171"/>
  <c r="N16" i="171" s="1"/>
  <c r="D20" i="170"/>
  <c r="M20" i="170" s="1"/>
  <c r="F22" i="169"/>
  <c r="N22" i="169" s="1"/>
  <c r="B9" i="57"/>
  <c r="B17" i="57"/>
  <c r="B32" i="179"/>
  <c r="L32" i="179" s="1"/>
  <c r="F10" i="178"/>
  <c r="N10" i="178" s="1"/>
  <c r="D15" i="146"/>
  <c r="M15" i="146" s="1"/>
  <c r="D21" i="175"/>
  <c r="M21" i="175" s="1"/>
  <c r="F15" i="180"/>
  <c r="N15" i="180" s="1"/>
  <c r="B18" i="179"/>
  <c r="L18" i="179" s="1"/>
  <c r="F21" i="178"/>
  <c r="N21" i="178" s="1"/>
  <c r="B24" i="177"/>
  <c r="L24" i="177" s="1"/>
  <c r="D28" i="146"/>
  <c r="M28" i="146" s="1"/>
  <c r="F30" i="176"/>
  <c r="N30" i="176" s="1"/>
  <c r="D33" i="175"/>
  <c r="M33" i="175" s="1"/>
  <c r="B11" i="175"/>
  <c r="L11" i="175" s="1"/>
  <c r="D13" i="174"/>
  <c r="M13" i="174" s="1"/>
  <c r="F15" i="173"/>
  <c r="N15" i="173" s="1"/>
  <c r="B18" i="172"/>
  <c r="L18" i="172" s="1"/>
  <c r="F21" i="171"/>
  <c r="N21" i="171" s="1"/>
  <c r="B24" i="170"/>
  <c r="L24" i="170" s="1"/>
  <c r="D27" i="169"/>
  <c r="M27" i="169" s="1"/>
  <c r="I7" i="57"/>
  <c r="I15" i="57"/>
  <c r="F12" i="180"/>
  <c r="N12" i="180" s="1"/>
  <c r="B20" i="178"/>
  <c r="L20" i="178" s="1"/>
  <c r="F24" i="146"/>
  <c r="N24" i="146" s="1"/>
  <c r="F31" i="175"/>
  <c r="N31" i="175" s="1"/>
  <c r="B25" i="178"/>
  <c r="L25" i="178" s="1"/>
  <c r="B30" i="175"/>
  <c r="L30" i="175" s="1"/>
  <c r="D28" i="173"/>
  <c r="M28" i="173" s="1"/>
  <c r="B33" i="171"/>
  <c r="L33" i="171" s="1"/>
  <c r="D14" i="170"/>
  <c r="M14" i="170" s="1"/>
  <c r="F11" i="57"/>
  <c r="B22" i="177"/>
  <c r="L22" i="177" s="1"/>
  <c r="D16" i="173"/>
  <c r="M16" i="173" s="1"/>
  <c r="F25" i="169"/>
  <c r="N25" i="169" s="1"/>
  <c r="F15" i="178"/>
  <c r="N15" i="178" s="1"/>
  <c r="D31" i="175"/>
  <c r="M31" i="175" s="1"/>
  <c r="B32" i="173"/>
  <c r="L32" i="173" s="1"/>
  <c r="F10" i="172"/>
  <c r="N10" i="172" s="1"/>
  <c r="D15" i="170"/>
  <c r="M15" i="170" s="1"/>
  <c r="D10" i="57"/>
  <c r="B13" i="178"/>
  <c r="L13" i="178" s="1"/>
  <c r="D24" i="173"/>
  <c r="M24" i="173" s="1"/>
  <c r="B14" i="170"/>
  <c r="L14" i="170" s="1"/>
  <c r="D32" i="173"/>
  <c r="M32" i="173" s="1"/>
  <c r="G14" i="57"/>
  <c r="C10" i="57"/>
  <c r="E5" i="57"/>
  <c r="B11" i="172"/>
  <c r="L11" i="172" s="1"/>
  <c r="F29" i="178"/>
  <c r="N29" i="178" s="1"/>
  <c r="D31" i="174"/>
  <c r="M31" i="174" s="1"/>
  <c r="F10" i="131"/>
  <c r="J15" i="131"/>
  <c r="C7" i="131"/>
  <c r="F12" i="127"/>
  <c r="J17" i="127"/>
  <c r="K8" i="131"/>
  <c r="C14" i="131"/>
  <c r="G19" i="131"/>
  <c r="K10" i="127"/>
  <c r="C16" i="127"/>
  <c r="B29" i="180"/>
  <c r="L29" i="180" s="1"/>
  <c r="D31" i="179"/>
  <c r="M31" i="179" s="1"/>
  <c r="F34" i="178"/>
  <c r="N34" i="178" s="1"/>
  <c r="D11" i="178"/>
  <c r="M11" i="178" s="1"/>
  <c r="B15" i="177"/>
  <c r="L15" i="177" s="1"/>
  <c r="D17" i="146"/>
  <c r="M17" i="146" s="1"/>
  <c r="F19" i="176"/>
  <c r="N19" i="176" s="1"/>
  <c r="B22" i="175"/>
  <c r="L22" i="175" s="1"/>
  <c r="F25" i="174"/>
  <c r="N25" i="174" s="1"/>
  <c r="B29" i="173"/>
  <c r="L29" i="173" s="1"/>
  <c r="D32" i="172"/>
  <c r="M32" i="172" s="1"/>
  <c r="F33" i="171"/>
  <c r="N33" i="171" s="1"/>
  <c r="D11" i="171"/>
  <c r="M11" i="171" s="1"/>
  <c r="B15" i="170"/>
  <c r="L15" i="170" s="1"/>
  <c r="D17" i="169"/>
  <c r="M17" i="169" s="1"/>
  <c r="D11" i="57"/>
  <c r="H5" i="57"/>
  <c r="D20" i="179"/>
  <c r="M20" i="179" s="1"/>
  <c r="B25" i="177"/>
  <c r="L25" i="177" s="1"/>
  <c r="F31" i="176"/>
  <c r="N31" i="176" s="1"/>
  <c r="F32" i="180"/>
  <c r="N32" i="180" s="1"/>
  <c r="D10" i="180"/>
  <c r="M10" i="180" s="1"/>
  <c r="F12" i="179"/>
  <c r="N12" i="179" s="1"/>
  <c r="D16" i="178"/>
  <c r="M16" i="178" s="1"/>
  <c r="F18" i="177"/>
  <c r="N18" i="177" s="1"/>
  <c r="B21" i="146"/>
  <c r="L21" i="146" s="1"/>
  <c r="D23" i="176"/>
  <c r="M23" i="176" s="1"/>
  <c r="B28" i="175"/>
  <c r="L28" i="175" s="1"/>
  <c r="D30" i="174"/>
  <c r="M30" i="174" s="1"/>
  <c r="F32" i="173"/>
  <c r="N32" i="173" s="1"/>
  <c r="D10" i="173"/>
  <c r="M10" i="173" s="1"/>
  <c r="F12" i="172"/>
  <c r="N12" i="172" s="1"/>
  <c r="D16" i="171"/>
  <c r="M16" i="171" s="1"/>
  <c r="F18" i="170"/>
  <c r="N18" i="170" s="1"/>
  <c r="B21" i="169"/>
  <c r="L21" i="169" s="1"/>
  <c r="G9" i="57"/>
  <c r="G17" i="57"/>
  <c r="F25" i="179"/>
  <c r="N25" i="179" s="1"/>
  <c r="F32" i="177"/>
  <c r="N32" i="177" s="1"/>
  <c r="B14" i="146"/>
  <c r="L14" i="146" s="1"/>
  <c r="F18" i="175"/>
  <c r="N18" i="175" s="1"/>
  <c r="D23" i="177"/>
  <c r="M23" i="177" s="1"/>
  <c r="B12" i="175"/>
  <c r="L12" i="175" s="1"/>
  <c r="F16" i="173"/>
  <c r="N16" i="173" s="1"/>
  <c r="D21" i="171"/>
  <c r="M21" i="171" s="1"/>
  <c r="B27" i="169"/>
  <c r="L27" i="169" s="1"/>
  <c r="B15" i="57"/>
  <c r="D31" i="176"/>
  <c r="M31" i="176" s="1"/>
  <c r="B20" i="172"/>
  <c r="L20" i="172" s="1"/>
  <c r="F30" i="180"/>
  <c r="N30" i="180" s="1"/>
  <c r="D19" i="177"/>
  <c r="M19" i="177" s="1"/>
  <c r="B13" i="175"/>
  <c r="L13" i="175" s="1"/>
  <c r="D20" i="173"/>
  <c r="M20" i="173" s="1"/>
  <c r="B25" i="171"/>
  <c r="L25" i="171" s="1"/>
  <c r="F30" i="169"/>
  <c r="N30" i="169" s="1"/>
  <c r="H14" i="57"/>
  <c r="D20" i="146"/>
  <c r="M20" i="146" s="1"/>
  <c r="B30" i="172"/>
  <c r="L30" i="172" s="1"/>
  <c r="F17" i="169"/>
  <c r="N17" i="169" s="1"/>
  <c r="F13" i="172"/>
  <c r="N13" i="172" s="1"/>
  <c r="B24" i="179"/>
  <c r="L24" i="179" s="1"/>
  <c r="D22" i="178"/>
  <c r="M22" i="178" s="1"/>
  <c r="F11" i="178"/>
  <c r="N11" i="178" s="1"/>
  <c r="D18" i="170"/>
  <c r="M18" i="170" s="1"/>
  <c r="B27" i="173"/>
  <c r="L27" i="173" s="1"/>
  <c r="F23" i="170"/>
  <c r="N23" i="170" s="1"/>
  <c r="J11" i="131"/>
  <c r="B17" i="131"/>
  <c r="F8" i="127"/>
  <c r="J13" i="127"/>
  <c r="B19" i="127"/>
  <c r="C10" i="131"/>
  <c r="G15" i="131"/>
  <c r="K20" i="131"/>
  <c r="C12" i="127"/>
  <c r="G17" i="127"/>
  <c r="F22" i="180"/>
  <c r="N22" i="180" s="1"/>
  <c r="B25" i="179"/>
  <c r="L25" i="179" s="1"/>
  <c r="D29" i="178"/>
  <c r="M29" i="178" s="1"/>
  <c r="B32" i="177"/>
  <c r="L32" i="177" s="1"/>
  <c r="D35" i="146"/>
  <c r="M35" i="146" s="1"/>
  <c r="B12" i="146"/>
  <c r="L12" i="146" s="1"/>
  <c r="D14" i="176"/>
  <c r="M14" i="176" s="1"/>
  <c r="F16" i="175"/>
  <c r="N16" i="175" s="1"/>
  <c r="D20" i="174"/>
  <c r="M20" i="174" s="1"/>
  <c r="F22" i="173"/>
  <c r="N22" i="173" s="1"/>
  <c r="B25" i="172"/>
  <c r="L25" i="172" s="1"/>
  <c r="D28" i="171"/>
  <c r="M28" i="171" s="1"/>
  <c r="B32" i="170"/>
  <c r="L32" i="170" s="1"/>
  <c r="D34" i="169"/>
  <c r="M34" i="169" s="1"/>
  <c r="B12" i="169"/>
  <c r="L12" i="169" s="1"/>
  <c r="B13" i="57"/>
  <c r="D28" i="180"/>
  <c r="M28" i="180" s="1"/>
  <c r="B34" i="178"/>
  <c r="L34" i="178" s="1"/>
  <c r="D14" i="177"/>
  <c r="M14" i="177" s="1"/>
  <c r="B19" i="176"/>
  <c r="L19" i="176" s="1"/>
  <c r="D27" i="180"/>
  <c r="M27" i="180" s="1"/>
  <c r="F29" i="179"/>
  <c r="N29" i="179" s="1"/>
  <c r="D34" i="178"/>
  <c r="M34" i="178" s="1"/>
  <c r="B11" i="178"/>
  <c r="L11" i="178" s="1"/>
  <c r="D13" i="177"/>
  <c r="M13" i="177" s="1"/>
  <c r="F15" i="146"/>
  <c r="N15" i="146" s="1"/>
  <c r="B18" i="176"/>
  <c r="L18" i="176" s="1"/>
  <c r="F21" i="175"/>
  <c r="N21" i="175" s="1"/>
  <c r="B24" i="174"/>
  <c r="L24" i="174" s="1"/>
  <c r="D27" i="173"/>
  <c r="M27" i="173" s="1"/>
  <c r="F30" i="172"/>
  <c r="N30" i="172" s="1"/>
  <c r="D33" i="171"/>
  <c r="M33" i="171" s="1"/>
  <c r="B11" i="171"/>
  <c r="L11" i="171" s="1"/>
  <c r="D13" i="170"/>
  <c r="M13" i="170" s="1"/>
  <c r="F15" i="169"/>
  <c r="N15" i="169" s="1"/>
  <c r="I11" i="57"/>
  <c r="C5" i="57"/>
  <c r="D16" i="179"/>
  <c r="M16" i="179" s="1"/>
  <c r="B21" i="177"/>
  <c r="L21" i="177" s="1"/>
  <c r="D30" i="176"/>
  <c r="M30" i="176" s="1"/>
  <c r="F17" i="180"/>
  <c r="N17" i="180" s="1"/>
  <c r="B29" i="146"/>
  <c r="L29" i="146" s="1"/>
  <c r="F23" i="174"/>
  <c r="N23" i="174" s="1"/>
  <c r="B33" i="172"/>
  <c r="L33" i="172" s="1"/>
  <c r="F10" i="171"/>
  <c r="N10" i="171" s="1"/>
  <c r="D15" i="169"/>
  <c r="M15" i="169" s="1"/>
  <c r="D33" i="180"/>
  <c r="M33" i="180" s="1"/>
  <c r="D14" i="175"/>
  <c r="M14" i="175" s="1"/>
  <c r="D18" i="171"/>
  <c r="M18" i="171" s="1"/>
  <c r="D34" i="179"/>
  <c r="M34" i="179" s="1"/>
  <c r="B23" i="146"/>
  <c r="L23" i="146" s="1"/>
  <c r="D28" i="174"/>
  <c r="M28" i="174" s="1"/>
  <c r="B34" i="172"/>
  <c r="L34" i="172" s="1"/>
  <c r="D14" i="171"/>
  <c r="M14" i="171" s="1"/>
  <c r="B19" i="169"/>
  <c r="L19" i="169" s="1"/>
  <c r="D18" i="57"/>
  <c r="D22" i="175"/>
  <c r="M22" i="175" s="1"/>
  <c r="F32" i="171"/>
  <c r="N32" i="171" s="1"/>
  <c r="B17" i="178"/>
  <c r="L17" i="178" s="1"/>
  <c r="B21" i="170"/>
  <c r="L21" i="170" s="1"/>
  <c r="B34" i="174"/>
  <c r="L34" i="174" s="1"/>
  <c r="D23" i="173"/>
  <c r="M23" i="173" s="1"/>
  <c r="D27" i="175"/>
  <c r="M27" i="175" s="1"/>
  <c r="D6" i="57"/>
  <c r="D27" i="170"/>
  <c r="M27" i="170" s="1"/>
  <c r="I17" i="57"/>
  <c r="B13" i="131"/>
  <c r="F18" i="131"/>
  <c r="J9" i="127"/>
  <c r="B15" i="127"/>
  <c r="F20" i="127"/>
  <c r="G11" i="131"/>
  <c r="K16" i="131"/>
  <c r="C8" i="127"/>
  <c r="G13" i="127"/>
  <c r="H8" i="131"/>
  <c r="D17" i="180"/>
  <c r="M17" i="180" s="1"/>
  <c r="F19" i="179"/>
  <c r="N19" i="179" s="1"/>
  <c r="B22" i="178"/>
  <c r="L22" i="178" s="1"/>
  <c r="F25" i="177"/>
  <c r="N25" i="177" s="1"/>
  <c r="B30" i="146"/>
  <c r="L30" i="146" s="1"/>
  <c r="D32" i="176"/>
  <c r="M32" i="176" s="1"/>
  <c r="F33" i="175"/>
  <c r="N33" i="175" s="1"/>
  <c r="D11" i="175"/>
  <c r="M11" i="175" s="1"/>
  <c r="B15" i="174"/>
  <c r="L15" i="174" s="1"/>
  <c r="D17" i="173"/>
  <c r="M17" i="173" s="1"/>
  <c r="F19" i="172"/>
  <c r="N19" i="172" s="1"/>
  <c r="B22" i="171"/>
  <c r="L22" i="171" s="1"/>
  <c r="F25" i="170"/>
  <c r="N25" i="170" s="1"/>
  <c r="B29" i="169"/>
  <c r="L29" i="169" s="1"/>
  <c r="D7" i="57"/>
  <c r="D15" i="57"/>
  <c r="F16" i="180"/>
  <c r="N16" i="180" s="1"/>
  <c r="D21" i="178"/>
  <c r="M21" i="178" s="1"/>
  <c r="B28" i="146"/>
  <c r="L28" i="146" s="1"/>
  <c r="B33" i="175"/>
  <c r="L33" i="175" s="1"/>
  <c r="B21" i="180"/>
  <c r="L21" i="180" s="1"/>
  <c r="D23" i="179"/>
  <c r="M23" i="179" s="1"/>
  <c r="B29" i="178"/>
  <c r="L29" i="178" s="1"/>
  <c r="D30" i="177"/>
  <c r="M30" i="177" s="1"/>
  <c r="F33" i="146"/>
  <c r="N33" i="146" s="1"/>
  <c r="D10" i="146"/>
  <c r="M10" i="146" s="1"/>
  <c r="F12" i="176"/>
  <c r="N12" i="176" s="1"/>
  <c r="D16" i="175"/>
  <c r="M16" i="175" s="1"/>
  <c r="F18" i="174"/>
  <c r="N18" i="174" s="1"/>
  <c r="B21" i="173"/>
  <c r="L21" i="173" s="1"/>
  <c r="D23" i="172"/>
  <c r="M23" i="172" s="1"/>
  <c r="B28" i="171"/>
  <c r="L28" i="171" s="1"/>
  <c r="D30" i="170"/>
  <c r="M30" i="170" s="1"/>
  <c r="F32" i="169"/>
  <c r="N32" i="169" s="1"/>
  <c r="D10" i="169"/>
  <c r="M10" i="169" s="1"/>
  <c r="G13" i="57"/>
  <c r="D23" i="180"/>
  <c r="M23" i="180" s="1"/>
  <c r="F32" i="178"/>
  <c r="N32" i="178" s="1"/>
  <c r="D10" i="177"/>
  <c r="M10" i="177" s="1"/>
  <c r="F17" i="176"/>
  <c r="N17" i="176" s="1"/>
  <c r="D21" i="179"/>
  <c r="M21" i="179" s="1"/>
  <c r="F32" i="176"/>
  <c r="N32" i="176" s="1"/>
  <c r="B13" i="174"/>
  <c r="L13" i="174" s="1"/>
  <c r="D20" i="172"/>
  <c r="M20" i="172" s="1"/>
  <c r="B25" i="170"/>
  <c r="L25" i="170" s="1"/>
  <c r="B7" i="57"/>
  <c r="F14" i="179"/>
  <c r="N14" i="179" s="1"/>
  <c r="F12" i="174"/>
  <c r="N12" i="174" s="1"/>
  <c r="B22" i="170"/>
  <c r="L22" i="170" s="1"/>
  <c r="B12" i="179"/>
  <c r="L12" i="179" s="1"/>
  <c r="F28" i="176"/>
  <c r="N28" i="176" s="1"/>
  <c r="F16" i="174"/>
  <c r="N16" i="174" s="1"/>
  <c r="D21" i="172"/>
  <c r="M21" i="172" s="1"/>
  <c r="B27" i="170"/>
  <c r="L27" i="170" s="1"/>
  <c r="H6" i="57"/>
  <c r="F21" i="180"/>
  <c r="N21" i="180" s="1"/>
  <c r="F20" i="174"/>
  <c r="N20" i="174" s="1"/>
  <c r="D10" i="171"/>
  <c r="M10" i="171" s="1"/>
  <c r="F32" i="175"/>
  <c r="N32" i="175" s="1"/>
  <c r="F7" i="57"/>
  <c r="B12" i="171"/>
  <c r="L12" i="171" s="1"/>
  <c r="F16" i="169"/>
  <c r="N16" i="169" s="1"/>
  <c r="F29" i="173"/>
  <c r="N29" i="173" s="1"/>
  <c r="E13" i="57"/>
  <c r="F18" i="179"/>
  <c r="N18" i="179" s="1"/>
  <c r="B9" i="131"/>
  <c r="F14" i="131"/>
  <c r="J19" i="131"/>
  <c r="F16" i="127"/>
  <c r="K7" i="127"/>
  <c r="K12" i="131"/>
  <c r="C18" i="131"/>
  <c r="G9" i="127"/>
  <c r="K14" i="127"/>
  <c r="L9" i="131"/>
  <c r="D11" i="131"/>
  <c r="H16" i="131"/>
  <c r="M7" i="131"/>
  <c r="D13" i="127"/>
  <c r="E8" i="131"/>
  <c r="I15" i="127"/>
  <c r="M11" i="131"/>
  <c r="M17" i="131"/>
  <c r="L7" i="127"/>
  <c r="E18" i="131"/>
  <c r="E9" i="131"/>
  <c r="D21" i="180"/>
  <c r="M21" i="180" s="1"/>
  <c r="F23" i="179"/>
  <c r="N23" i="179" s="1"/>
  <c r="B28" i="178"/>
  <c r="L28" i="178" s="1"/>
  <c r="F30" i="177"/>
  <c r="N30" i="177" s="1"/>
  <c r="B34" i="146"/>
  <c r="L34" i="146" s="1"/>
  <c r="F10" i="146"/>
  <c r="N10" i="146" s="1"/>
  <c r="B13" i="176"/>
  <c r="L13" i="176" s="1"/>
  <c r="D15" i="175"/>
  <c r="M15" i="175" s="1"/>
  <c r="B19" i="174"/>
  <c r="L19" i="174" s="1"/>
  <c r="D21" i="173"/>
  <c r="M21" i="173" s="1"/>
  <c r="F23" i="172"/>
  <c r="N23" i="172" s="1"/>
  <c r="B27" i="171"/>
  <c r="L27" i="171" s="1"/>
  <c r="F30" i="170"/>
  <c r="N30" i="170" s="1"/>
  <c r="B33" i="169"/>
  <c r="L33" i="169" s="1"/>
  <c r="F10" i="169"/>
  <c r="N10" i="169" s="1"/>
  <c r="F13" i="57"/>
  <c r="F24" i="180"/>
  <c r="N24" i="180" s="1"/>
  <c r="D31" i="178"/>
  <c r="M31" i="178" s="1"/>
  <c r="F11" i="177"/>
  <c r="N11" i="177" s="1"/>
  <c r="D16" i="176"/>
  <c r="M16" i="176" s="1"/>
  <c r="B25" i="180"/>
  <c r="L25" i="180" s="1"/>
  <c r="D28" i="179"/>
  <c r="M28" i="179" s="1"/>
  <c r="B33" i="178"/>
  <c r="L33" i="178" s="1"/>
  <c r="D34" i="177"/>
  <c r="M34" i="177" s="1"/>
  <c r="B12" i="177"/>
  <c r="L12" i="177" s="1"/>
  <c r="D14" i="146"/>
  <c r="M14" i="146" s="1"/>
  <c r="F16" i="176"/>
  <c r="N16" i="176" s="1"/>
  <c r="D20" i="175"/>
  <c r="M20" i="175" s="1"/>
  <c r="F22" i="174"/>
  <c r="N22" i="174" s="1"/>
  <c r="B25" i="173"/>
  <c r="L25" i="173" s="1"/>
  <c r="D29" i="172"/>
  <c r="M29" i="172" s="1"/>
  <c r="B32" i="171"/>
  <c r="L32" i="171" s="1"/>
  <c r="D34" i="170"/>
  <c r="M34" i="170" s="1"/>
  <c r="B12" i="170"/>
  <c r="L12" i="170" s="1"/>
  <c r="D14" i="169"/>
  <c r="M14" i="169" s="1"/>
  <c r="D12" i="57"/>
  <c r="D32" i="180"/>
  <c r="M32" i="180" s="1"/>
  <c r="F13" i="179"/>
  <c r="N13" i="179" s="1"/>
  <c r="D18" i="177"/>
  <c r="M18" i="177" s="1"/>
  <c r="F25" i="176"/>
  <c r="N25" i="176" s="1"/>
  <c r="D12" i="180"/>
  <c r="M12" i="180" s="1"/>
  <c r="F21" i="146"/>
  <c r="N21" i="146" s="1"/>
  <c r="B21" i="174"/>
  <c r="L21" i="174" s="1"/>
  <c r="D30" i="172"/>
  <c r="M30" i="172" s="1"/>
  <c r="B34" i="170"/>
  <c r="L34" i="170" s="1"/>
  <c r="F12" i="169"/>
  <c r="N12" i="169" s="1"/>
  <c r="D16" i="180"/>
  <c r="M16" i="180" s="1"/>
  <c r="F29" i="174"/>
  <c r="N29" i="174" s="1"/>
  <c r="B13" i="171"/>
  <c r="L13" i="171" s="1"/>
  <c r="B29" i="179"/>
  <c r="L29" i="179" s="1"/>
  <c r="F17" i="146"/>
  <c r="N17" i="146" s="1"/>
  <c r="F24" i="174"/>
  <c r="N24" i="174" s="1"/>
  <c r="D31" i="172"/>
  <c r="M31" i="172" s="1"/>
  <c r="F11" i="171"/>
  <c r="N11" i="171" s="1"/>
  <c r="D16" i="169"/>
  <c r="M16" i="169" s="1"/>
  <c r="I5" i="57"/>
  <c r="F11" i="175"/>
  <c r="N11" i="175" s="1"/>
  <c r="D27" i="171"/>
  <c r="M27" i="171" s="1"/>
  <c r="F20" i="177"/>
  <c r="N20" i="177" s="1"/>
  <c r="D10" i="170"/>
  <c r="M10" i="170" s="1"/>
  <c r="F11" i="174"/>
  <c r="N11" i="174" s="1"/>
  <c r="B29" i="172"/>
  <c r="L29" i="172" s="1"/>
  <c r="F10" i="175"/>
  <c r="N10" i="175" s="1"/>
  <c r="B8" i="57"/>
  <c r="B31" i="169"/>
  <c r="L31" i="169" s="1"/>
  <c r="B8" i="131"/>
  <c r="F13" i="131"/>
  <c r="J18" i="131"/>
  <c r="B10" i="127"/>
  <c r="F15" i="127"/>
  <c r="J20" i="127"/>
  <c r="K11" i="131"/>
  <c r="C17" i="131"/>
  <c r="G8" i="127"/>
  <c r="H12" i="131"/>
  <c r="L17" i="131"/>
  <c r="D9" i="127"/>
  <c r="H14" i="127"/>
  <c r="I13" i="131"/>
  <c r="E19" i="127"/>
  <c r="E11" i="127"/>
  <c r="E9" i="127"/>
  <c r="M9" i="127"/>
  <c r="I9" i="127"/>
  <c r="I12" i="127"/>
  <c r="B16" i="180"/>
  <c r="L16" i="180" s="1"/>
  <c r="D18" i="179"/>
  <c r="M18" i="179" s="1"/>
  <c r="F20" i="178"/>
  <c r="N20" i="178" s="1"/>
  <c r="D24" i="177"/>
  <c r="M24" i="177" s="1"/>
  <c r="F28" i="146"/>
  <c r="N28" i="146" s="1"/>
  <c r="B31" i="176"/>
  <c r="L31" i="176" s="1"/>
  <c r="D32" i="175"/>
  <c r="M32" i="175" s="1"/>
  <c r="B10" i="175"/>
  <c r="L10" i="175" s="1"/>
  <c r="F13" i="174"/>
  <c r="N13" i="174" s="1"/>
  <c r="B16" i="173"/>
  <c r="L16" i="173" s="1"/>
  <c r="D18" i="172"/>
  <c r="M18" i="172" s="1"/>
  <c r="F20" i="171"/>
  <c r="N20" i="171" s="1"/>
  <c r="D24" i="170"/>
  <c r="M24" i="170" s="1"/>
  <c r="F27" i="169"/>
  <c r="N27" i="169" s="1"/>
  <c r="H7" i="57"/>
  <c r="H15" i="57"/>
  <c r="B14" i="180"/>
  <c r="L14" i="180" s="1"/>
  <c r="D17" i="178"/>
  <c r="M17" i="178" s="1"/>
  <c r="D23" i="146"/>
  <c r="M23" i="146" s="1"/>
  <c r="D30" i="175"/>
  <c r="M30" i="175" s="1"/>
  <c r="F19" i="180"/>
  <c r="N19" i="180" s="1"/>
  <c r="B22" i="179"/>
  <c r="L22" i="179" s="1"/>
  <c r="F25" i="178"/>
  <c r="N25" i="178" s="1"/>
  <c r="B29" i="177"/>
  <c r="L29" i="177" s="1"/>
  <c r="D32" i="146"/>
  <c r="M32" i="146" s="1"/>
  <c r="F34" i="176"/>
  <c r="N34" i="176" s="1"/>
  <c r="D11" i="176"/>
  <c r="M11" i="176" s="1"/>
  <c r="B15" i="175"/>
  <c r="L15" i="175" s="1"/>
  <c r="D17" i="174"/>
  <c r="M17" i="174" s="1"/>
  <c r="F19" i="173"/>
  <c r="N19" i="173" s="1"/>
  <c r="B22" i="172"/>
  <c r="L22" i="172" s="1"/>
  <c r="F25" i="171"/>
  <c r="N25" i="171" s="1"/>
  <c r="B29" i="170"/>
  <c r="L29" i="170" s="1"/>
  <c r="D31" i="169"/>
  <c r="M31" i="169" s="1"/>
  <c r="B6" i="57"/>
  <c r="B14" i="57"/>
  <c r="F20" i="180"/>
  <c r="N20" i="180" s="1"/>
  <c r="B30" i="178"/>
  <c r="L30" i="178" s="1"/>
  <c r="F34" i="146"/>
  <c r="N34" i="146" s="1"/>
  <c r="B15" i="176"/>
  <c r="L15" i="176" s="1"/>
  <c r="B16" i="179"/>
  <c r="L16" i="179" s="1"/>
  <c r="D25" i="176"/>
  <c r="M25" i="176" s="1"/>
  <c r="D10" i="174"/>
  <c r="M10" i="174" s="1"/>
  <c r="F17" i="172"/>
  <c r="N17" i="172" s="1"/>
  <c r="D22" i="170"/>
  <c r="M22" i="170" s="1"/>
  <c r="I8" i="57"/>
  <c r="B31" i="178"/>
  <c r="L31" i="178" s="1"/>
  <c r="D33" i="173"/>
  <c r="M33" i="173" s="1"/>
  <c r="F16" i="170"/>
  <c r="N16" i="170" s="1"/>
  <c r="F33" i="178"/>
  <c r="N33" i="178" s="1"/>
  <c r="D21" i="176"/>
  <c r="M21" i="176" s="1"/>
  <c r="B14" i="174"/>
  <c r="L14" i="174" s="1"/>
  <c r="F18" i="172"/>
  <c r="N18" i="172" s="1"/>
  <c r="D23" i="170"/>
  <c r="M23" i="170" s="1"/>
  <c r="G7" i="57"/>
  <c r="F31" i="179"/>
  <c r="N31" i="179" s="1"/>
  <c r="D15" i="174"/>
  <c r="M15" i="174" s="1"/>
  <c r="B31" i="170"/>
  <c r="L31" i="170" s="1"/>
  <c r="D13" i="175"/>
  <c r="M13" i="175" s="1"/>
  <c r="D9" i="57"/>
  <c r="F15" i="170"/>
  <c r="N15" i="170" s="1"/>
  <c r="C7" i="57"/>
  <c r="B18" i="173"/>
  <c r="L18" i="173" s="1"/>
  <c r="C15" i="57"/>
  <c r="B27" i="177"/>
  <c r="L27" i="177" s="1"/>
  <c r="F9" i="131"/>
  <c r="J14" i="131"/>
  <c r="B20" i="131"/>
  <c r="F11" i="127"/>
  <c r="J16" i="127"/>
  <c r="K17" i="127"/>
  <c r="C13" i="131"/>
  <c r="L13" i="131"/>
  <c r="D19" i="131"/>
  <c r="H10" i="127"/>
  <c r="L15" i="127"/>
  <c r="M18" i="131"/>
  <c r="D7" i="127"/>
  <c r="H7" i="127"/>
  <c r="I14" i="127"/>
  <c r="M20" i="127"/>
  <c r="M14" i="127"/>
  <c r="M7" i="127"/>
  <c r="B33" i="180"/>
  <c r="L33" i="180" s="1"/>
  <c r="F10" i="180"/>
  <c r="N10" i="180" s="1"/>
  <c r="B13" i="179"/>
  <c r="L13" i="179" s="1"/>
  <c r="D15" i="178"/>
  <c r="M15" i="178" s="1"/>
  <c r="B19" i="177"/>
  <c r="L19" i="177" s="1"/>
  <c r="D21" i="146"/>
  <c r="M21" i="146" s="1"/>
  <c r="F23" i="176"/>
  <c r="N23" i="176" s="1"/>
  <c r="B27" i="175"/>
  <c r="L27" i="175" s="1"/>
  <c r="F30" i="174"/>
  <c r="N30" i="174" s="1"/>
  <c r="B33" i="173"/>
  <c r="L33" i="173" s="1"/>
  <c r="F10" i="173"/>
  <c r="N10" i="173" s="1"/>
  <c r="B13" i="172"/>
  <c r="L13" i="172" s="1"/>
  <c r="D15" i="171"/>
  <c r="M15" i="171" s="1"/>
  <c r="B19" i="170"/>
  <c r="L19" i="170" s="1"/>
  <c r="D21" i="169"/>
  <c r="M21" i="169" s="1"/>
  <c r="F9" i="57"/>
  <c r="F17" i="57"/>
  <c r="D29" i="179"/>
  <c r="M29" i="179" s="1"/>
  <c r="B34" i="177"/>
  <c r="L34" i="177" s="1"/>
  <c r="F12" i="146"/>
  <c r="N12" i="146" s="1"/>
  <c r="B20" i="175"/>
  <c r="L20" i="175" s="1"/>
  <c r="D14" i="180"/>
  <c r="M14" i="180" s="1"/>
  <c r="F16" i="179"/>
  <c r="N16" i="179" s="1"/>
  <c r="D20" i="178"/>
  <c r="M20" i="178" s="1"/>
  <c r="F22" i="177"/>
  <c r="N22" i="177" s="1"/>
  <c r="B25" i="146"/>
  <c r="L25" i="146" s="1"/>
  <c r="D29" i="176"/>
  <c r="M29" i="176" s="1"/>
  <c r="B32" i="175"/>
  <c r="L32" i="175" s="1"/>
  <c r="D34" i="174"/>
  <c r="M34" i="174" s="1"/>
  <c r="B12" i="174"/>
  <c r="L12" i="174" s="1"/>
  <c r="D14" i="173"/>
  <c r="M14" i="173" s="1"/>
  <c r="F16" i="172"/>
  <c r="N16" i="172" s="1"/>
  <c r="D20" i="171"/>
  <c r="M20" i="171" s="1"/>
  <c r="F22" i="170"/>
  <c r="N22" i="170" s="1"/>
  <c r="B25" i="169"/>
  <c r="L25" i="169" s="1"/>
  <c r="D8" i="57"/>
  <c r="D16" i="57"/>
  <c r="B10" i="180"/>
  <c r="L10" i="180" s="1"/>
  <c r="F18" i="178"/>
  <c r="N18" i="178" s="1"/>
  <c r="B22" i="146"/>
  <c r="L22" i="146" s="1"/>
  <c r="B29" i="175"/>
  <c r="L29" i="175" s="1"/>
  <c r="F19" i="178"/>
  <c r="N19" i="178" s="1"/>
  <c r="F23" i="175"/>
  <c r="N23" i="175" s="1"/>
  <c r="F24" i="173"/>
  <c r="N24" i="173" s="1"/>
  <c r="D30" i="171"/>
  <c r="M30" i="171" s="1"/>
  <c r="F11" i="170"/>
  <c r="N11" i="170" s="1"/>
  <c r="E12" i="57"/>
  <c r="D11" i="177"/>
  <c r="M11" i="177" s="1"/>
  <c r="B11" i="173"/>
  <c r="L11" i="173" s="1"/>
  <c r="D20" i="169"/>
  <c r="M20" i="169" s="1"/>
  <c r="D10" i="178"/>
  <c r="M10" i="178" s="1"/>
  <c r="B25" i="175"/>
  <c r="L25" i="175" s="1"/>
  <c r="D29" i="173"/>
  <c r="M29" i="173" s="1"/>
  <c r="B34" i="171"/>
  <c r="L34" i="171" s="1"/>
  <c r="F12" i="170"/>
  <c r="N12" i="170" s="1"/>
  <c r="C11" i="57"/>
  <c r="D28" i="177"/>
  <c r="M28" i="177" s="1"/>
  <c r="B19" i="173"/>
  <c r="L19" i="173" s="1"/>
  <c r="F34" i="169"/>
  <c r="N34" i="169" s="1"/>
  <c r="F20" i="173"/>
  <c r="N20" i="173" s="1"/>
  <c r="E16" i="57"/>
  <c r="H13" i="57"/>
  <c r="F25" i="180"/>
  <c r="N25" i="180" s="1"/>
  <c r="D25" i="171"/>
  <c r="M25" i="171" s="1"/>
  <c r="B10" i="177"/>
  <c r="L10" i="177" s="1"/>
  <c r="F12" i="173"/>
  <c r="N12" i="173" s="1"/>
  <c r="J10" i="131"/>
  <c r="B16" i="131"/>
  <c r="G7" i="131"/>
  <c r="J12" i="127"/>
  <c r="B18" i="127"/>
  <c r="C9" i="131"/>
  <c r="G14" i="131"/>
  <c r="D15" i="131"/>
  <c r="H20" i="131"/>
  <c r="L11" i="127"/>
  <c r="D17" i="127"/>
  <c r="E10" i="127"/>
  <c r="K20" i="127"/>
  <c r="I12" i="131"/>
  <c r="M18" i="127"/>
  <c r="M12" i="131"/>
  <c r="C19" i="127"/>
  <c r="F27" i="180"/>
  <c r="N27" i="180" s="1"/>
  <c r="B30" i="179"/>
  <c r="L30" i="179" s="1"/>
  <c r="D33" i="178"/>
  <c r="M33" i="178" s="1"/>
  <c r="B10" i="178"/>
  <c r="L10" i="178" s="1"/>
  <c r="F13" i="177"/>
  <c r="N13" i="177" s="1"/>
  <c r="B16" i="146"/>
  <c r="L16" i="146" s="1"/>
  <c r="D18" i="176"/>
  <c r="M18" i="176" s="1"/>
  <c r="F20" i="175"/>
  <c r="N20" i="175" s="1"/>
  <c r="D24" i="174"/>
  <c r="M24" i="174" s="1"/>
  <c r="F27" i="173"/>
  <c r="N27" i="173" s="1"/>
  <c r="B31" i="172"/>
  <c r="L31" i="172" s="1"/>
  <c r="D32" i="171"/>
  <c r="M32" i="171" s="1"/>
  <c r="B10" i="171"/>
  <c r="L10" i="171" s="1"/>
  <c r="F13" i="170"/>
  <c r="N13" i="170" s="1"/>
  <c r="B16" i="169"/>
  <c r="L16" i="169" s="1"/>
  <c r="H11" i="57"/>
  <c r="D5" i="57"/>
  <c r="F17" i="179"/>
  <c r="N17" i="179" s="1"/>
  <c r="F23" i="177"/>
  <c r="N23" i="177" s="1"/>
  <c r="B29" i="176"/>
  <c r="L29" i="176" s="1"/>
  <c r="D31" i="180"/>
  <c r="M31" i="180" s="1"/>
  <c r="F33" i="179"/>
  <c r="N33" i="179" s="1"/>
  <c r="D11" i="179"/>
  <c r="M11" i="179" s="1"/>
  <c r="B15" i="178"/>
  <c r="L15" i="178" s="1"/>
  <c r="D17" i="177"/>
  <c r="M17" i="177" s="1"/>
  <c r="F19" i="146"/>
  <c r="N19" i="146" s="1"/>
  <c r="B22" i="176"/>
  <c r="L22" i="176" s="1"/>
  <c r="F25" i="175"/>
  <c r="N25" i="175" s="1"/>
  <c r="B29" i="174"/>
  <c r="L29" i="174" s="1"/>
  <c r="D31" i="173"/>
  <c r="M31" i="173" s="1"/>
  <c r="F34" i="172"/>
  <c r="N34" i="172" s="1"/>
  <c r="D11" i="172"/>
  <c r="M11" i="172" s="1"/>
  <c r="B15" i="171"/>
  <c r="L15" i="171" s="1"/>
  <c r="D17" i="170"/>
  <c r="M17" i="170" s="1"/>
  <c r="F19" i="169"/>
  <c r="N19" i="169" s="1"/>
  <c r="B10" i="57"/>
  <c r="B18" i="57"/>
  <c r="B23" i="179"/>
  <c r="L23" i="179" s="1"/>
  <c r="B30" i="177"/>
  <c r="L30" i="177" s="1"/>
  <c r="D11" i="146"/>
  <c r="M11" i="146" s="1"/>
  <c r="F34" i="180"/>
  <c r="N34" i="180" s="1"/>
  <c r="B18" i="177"/>
  <c r="L18" i="177" s="1"/>
  <c r="F32" i="174"/>
  <c r="N32" i="174" s="1"/>
  <c r="B14" i="173"/>
  <c r="L14" i="173" s="1"/>
  <c r="F18" i="171"/>
  <c r="N18" i="171" s="1"/>
  <c r="D23" i="169"/>
  <c r="M23" i="169" s="1"/>
  <c r="I16" i="57"/>
  <c r="D13" i="176"/>
  <c r="M13" i="176" s="1"/>
  <c r="F14" i="172"/>
  <c r="N14" i="172" s="1"/>
  <c r="D24" i="180"/>
  <c r="M24" i="180" s="1"/>
  <c r="B14" i="177"/>
  <c r="L14" i="177" s="1"/>
  <c r="D10" i="175"/>
  <c r="M10" i="175" s="1"/>
  <c r="F17" i="173"/>
  <c r="N17" i="173" s="1"/>
  <c r="D22" i="171"/>
  <c r="M22" i="171" s="1"/>
  <c r="B28" i="169"/>
  <c r="L28" i="169" s="1"/>
  <c r="G15" i="57"/>
  <c r="B24" i="176"/>
  <c r="L24" i="176" s="1"/>
  <c r="F22" i="172"/>
  <c r="N22" i="172" s="1"/>
  <c r="B10" i="168"/>
  <c r="L10" i="168" s="1"/>
  <c r="B29" i="171"/>
  <c r="L29" i="171" s="1"/>
  <c r="D32" i="177"/>
  <c r="M32" i="177" s="1"/>
  <c r="F31" i="146"/>
  <c r="N31" i="146" s="1"/>
  <c r="D15" i="177"/>
  <c r="M15" i="177" s="1"/>
  <c r="F33" i="169"/>
  <c r="N33" i="169" s="1"/>
  <c r="F31" i="172"/>
  <c r="N31" i="172" s="1"/>
  <c r="D28" i="169"/>
  <c r="M28" i="169" s="1"/>
  <c r="B12" i="131"/>
  <c r="F17" i="131"/>
  <c r="J8" i="127"/>
  <c r="B14" i="127"/>
  <c r="F19" i="127"/>
  <c r="G10" i="131"/>
  <c r="K15" i="131"/>
  <c r="K9" i="127"/>
  <c r="C15" i="127"/>
  <c r="D10" i="131"/>
  <c r="H15" i="131"/>
  <c r="L20" i="131"/>
  <c r="B20" i="180"/>
  <c r="L20" i="180" s="1"/>
  <c r="D22" i="179"/>
  <c r="M22" i="179" s="1"/>
  <c r="F24" i="178"/>
  <c r="N24" i="178" s="1"/>
  <c r="D29" i="177"/>
  <c r="M29" i="177" s="1"/>
  <c r="F32" i="146"/>
  <c r="N32" i="146" s="1"/>
  <c r="B35" i="176"/>
  <c r="L35" i="176" s="1"/>
  <c r="F11" i="176"/>
  <c r="N11" i="176" s="1"/>
  <c r="B14" i="175"/>
  <c r="L14" i="175" s="1"/>
  <c r="F17" i="174"/>
  <c r="N17" i="174" s="1"/>
  <c r="B20" i="173"/>
  <c r="L20" i="173" s="1"/>
  <c r="D22" i="172"/>
  <c r="M22" i="172" s="1"/>
  <c r="F24" i="171"/>
  <c r="N24" i="171" s="1"/>
  <c r="D29" i="170"/>
  <c r="M29" i="170" s="1"/>
  <c r="F31" i="169"/>
  <c r="N31" i="169" s="1"/>
  <c r="E6" i="57"/>
  <c r="E14" i="57"/>
  <c r="B22" i="180"/>
  <c r="L22" i="180" s="1"/>
  <c r="F28" i="178"/>
  <c r="N28" i="178" s="1"/>
  <c r="D33" i="146"/>
  <c r="M33" i="146" s="1"/>
  <c r="F13" i="176"/>
  <c r="N13" i="176" s="1"/>
  <c r="F23" i="180"/>
  <c r="N23" i="180" s="1"/>
  <c r="B27" i="179"/>
  <c r="L27" i="179" s="1"/>
  <c r="F31" i="178"/>
  <c r="N31" i="178" s="1"/>
  <c r="B33" i="177"/>
  <c r="L33" i="177" s="1"/>
  <c r="F10" i="177"/>
  <c r="N10" i="177" s="1"/>
  <c r="B13" i="146"/>
  <c r="L13" i="146" s="1"/>
  <c r="D15" i="176"/>
  <c r="M15" i="176" s="1"/>
  <c r="B19" i="175"/>
  <c r="L19" i="175" s="1"/>
  <c r="D21" i="174"/>
  <c r="M21" i="174" s="1"/>
  <c r="F23" i="173"/>
  <c r="N23" i="173" s="1"/>
  <c r="B28" i="172"/>
  <c r="L28" i="172" s="1"/>
  <c r="F30" i="171"/>
  <c r="N30" i="171" s="1"/>
  <c r="B33" i="170"/>
  <c r="L33" i="170" s="1"/>
  <c r="F10" i="170"/>
  <c r="N10" i="170" s="1"/>
  <c r="B13" i="169"/>
  <c r="L13" i="169" s="1"/>
  <c r="H12" i="57"/>
  <c r="F29" i="180"/>
  <c r="N29" i="180" s="1"/>
  <c r="B11" i="179"/>
  <c r="L11" i="179" s="1"/>
  <c r="F15" i="177"/>
  <c r="N15" i="177" s="1"/>
  <c r="B23" i="176"/>
  <c r="L23" i="176" s="1"/>
  <c r="B33" i="179"/>
  <c r="L33" i="179" s="1"/>
  <c r="D16" i="146"/>
  <c r="M16" i="146" s="1"/>
  <c r="D18" i="174"/>
  <c r="M18" i="174" s="1"/>
  <c r="F25" i="172"/>
  <c r="N25" i="172" s="1"/>
  <c r="D31" i="170"/>
  <c r="M31" i="170" s="1"/>
  <c r="B10" i="169"/>
  <c r="L10" i="169" s="1"/>
  <c r="B11" i="180"/>
  <c r="L11" i="180" s="1"/>
  <c r="D23" i="174"/>
  <c r="M23" i="174" s="1"/>
  <c r="F33" i="170"/>
  <c r="N33" i="170" s="1"/>
  <c r="F22" i="179"/>
  <c r="N22" i="179" s="1"/>
  <c r="D12" i="146"/>
  <c r="M12" i="146" s="1"/>
  <c r="B22" i="174"/>
  <c r="L22" i="174" s="1"/>
  <c r="F28" i="172"/>
  <c r="N28" i="172" s="1"/>
  <c r="D32" i="170"/>
  <c r="M32" i="170" s="1"/>
  <c r="F13" i="169"/>
  <c r="N13" i="169" s="1"/>
  <c r="F5" i="57"/>
  <c r="D32" i="174"/>
  <c r="M32" i="174" s="1"/>
  <c r="B21" i="171"/>
  <c r="L21" i="171" s="1"/>
  <c r="D24" i="146"/>
  <c r="M24" i="146" s="1"/>
  <c r="F24" i="169"/>
  <c r="N24" i="169" s="1"/>
  <c r="D15" i="173"/>
  <c r="M15" i="173" s="1"/>
  <c r="F31" i="171"/>
  <c r="N31" i="171" s="1"/>
  <c r="B25" i="174"/>
  <c r="L25" i="174" s="1"/>
  <c r="I9" i="57"/>
  <c r="E8" i="57"/>
  <c r="F8" i="131"/>
  <c r="J13" i="131"/>
  <c r="B19" i="131"/>
  <c r="B28" i="177"/>
  <c r="L28" i="177" s="1"/>
  <c r="F12" i="175"/>
  <c r="N12" i="175" s="1"/>
  <c r="D23" i="171"/>
  <c r="M23" i="171" s="1"/>
  <c r="I14" i="57"/>
  <c r="B11" i="176"/>
  <c r="L11" i="176" s="1"/>
  <c r="F31" i="177"/>
  <c r="N31" i="177" s="1"/>
  <c r="F17" i="175"/>
  <c r="N17" i="175" s="1"/>
  <c r="D29" i="171"/>
  <c r="M29" i="171" s="1"/>
  <c r="C13" i="57"/>
  <c r="G18" i="131"/>
  <c r="C11" i="127"/>
  <c r="G16" i="127"/>
  <c r="H11" i="131"/>
  <c r="L16" i="131"/>
  <c r="D8" i="127"/>
  <c r="F14" i="180"/>
  <c r="N14" i="180" s="1"/>
  <c r="B17" i="179"/>
  <c r="L17" i="179" s="1"/>
  <c r="D19" i="178"/>
  <c r="M19" i="178" s="1"/>
  <c r="B23" i="177"/>
  <c r="L23" i="177" s="1"/>
  <c r="D25" i="146"/>
  <c r="M25" i="146" s="1"/>
  <c r="F29" i="176"/>
  <c r="N29" i="176" s="1"/>
  <c r="B31" i="175"/>
  <c r="L31" i="175" s="1"/>
  <c r="F34" i="174"/>
  <c r="N34" i="174" s="1"/>
  <c r="D12" i="174"/>
  <c r="M12" i="174" s="1"/>
  <c r="F14" i="173"/>
  <c r="N14" i="173" s="1"/>
  <c r="B17" i="172"/>
  <c r="L17" i="172" s="1"/>
  <c r="D19" i="171"/>
  <c r="M19" i="171" s="1"/>
  <c r="B23" i="170"/>
  <c r="L23" i="170" s="1"/>
  <c r="D25" i="169"/>
  <c r="M25" i="169" s="1"/>
  <c r="C8" i="57"/>
  <c r="C16" i="57"/>
  <c r="D11" i="180"/>
  <c r="M11" i="180" s="1"/>
  <c r="B16" i="178"/>
  <c r="L16" i="178" s="1"/>
  <c r="F20" i="146"/>
  <c r="N20" i="146" s="1"/>
  <c r="F27" i="175"/>
  <c r="N27" i="175" s="1"/>
  <c r="D18" i="180"/>
  <c r="M18" i="180" s="1"/>
  <c r="F20" i="179"/>
  <c r="N20" i="179" s="1"/>
  <c r="D24" i="178"/>
  <c r="M24" i="178" s="1"/>
  <c r="F27" i="177"/>
  <c r="N27" i="177" s="1"/>
  <c r="B31" i="146"/>
  <c r="L31" i="146" s="1"/>
  <c r="D33" i="176"/>
  <c r="M33" i="176" s="1"/>
  <c r="B10" i="176"/>
  <c r="L10" i="176" s="1"/>
  <c r="F13" i="175"/>
  <c r="N13" i="175" s="1"/>
  <c r="B16" i="174"/>
  <c r="L16" i="174" s="1"/>
  <c r="D18" i="173"/>
  <c r="M18" i="173" s="1"/>
  <c r="F20" i="172"/>
  <c r="N20" i="172" s="1"/>
  <c r="D24" i="171"/>
  <c r="M24" i="171" s="1"/>
  <c r="F27" i="170"/>
  <c r="N27" i="170" s="1"/>
  <c r="B30" i="169"/>
  <c r="L30" i="169" s="1"/>
  <c r="F6" i="57"/>
  <c r="F14" i="57"/>
  <c r="B18" i="180"/>
  <c r="L18" i="180" s="1"/>
  <c r="D25" i="178"/>
  <c r="M25" i="178" s="1"/>
  <c r="B32" i="146"/>
  <c r="L32" i="146" s="1"/>
  <c r="D12" i="176"/>
  <c r="M12" i="176" s="1"/>
  <c r="F10" i="179"/>
  <c r="N10" i="179" s="1"/>
  <c r="B20" i="176"/>
  <c r="L20" i="176" s="1"/>
  <c r="F33" i="173"/>
  <c r="N33" i="173" s="1"/>
  <c r="B15" i="172"/>
  <c r="L15" i="172" s="1"/>
  <c r="F19" i="170"/>
  <c r="N19" i="170" s="1"/>
  <c r="H9" i="57"/>
  <c r="D18" i="178"/>
  <c r="M18" i="178" s="1"/>
  <c r="B28" i="173"/>
  <c r="L28" i="173" s="1"/>
  <c r="D11" i="170"/>
  <c r="M11" i="170" s="1"/>
  <c r="D28" i="178"/>
  <c r="M28" i="178" s="1"/>
  <c r="B16" i="176"/>
  <c r="L16" i="176" s="1"/>
  <c r="D11" i="174"/>
  <c r="M11" i="174" s="1"/>
  <c r="B16" i="172"/>
  <c r="L16" i="172" s="1"/>
  <c r="F20" i="170"/>
  <c r="N20" i="170" s="1"/>
  <c r="F8" i="57"/>
  <c r="D25" i="179"/>
  <c r="M25" i="179" s="1"/>
  <c r="B10" i="174"/>
  <c r="L10" i="174" s="1"/>
  <c r="F24" i="170"/>
  <c r="N24" i="170" s="1"/>
  <c r="F28" i="174"/>
  <c r="N28" i="174" s="1"/>
  <c r="B11" i="57"/>
  <c r="D19" i="169"/>
  <c r="M19" i="169" s="1"/>
  <c r="H10" i="57"/>
  <c r="D34" i="172"/>
  <c r="M34" i="172" s="1"/>
  <c r="H18" i="57"/>
  <c r="D35" i="176"/>
  <c r="M35" i="176" s="1"/>
  <c r="J9" i="131"/>
  <c r="B15" i="131"/>
  <c r="F20" i="131"/>
  <c r="F18" i="180"/>
  <c r="N18" i="180" s="1"/>
  <c r="D31" i="146"/>
  <c r="M31" i="146" s="1"/>
  <c r="D16" i="174"/>
  <c r="M16" i="174" s="1"/>
  <c r="B28" i="170"/>
  <c r="L28" i="170" s="1"/>
  <c r="D19" i="180"/>
  <c r="M19" i="180" s="1"/>
  <c r="D22" i="180"/>
  <c r="M22" i="180" s="1"/>
  <c r="B35" i="146"/>
  <c r="L35" i="146" s="1"/>
  <c r="B20" i="174"/>
  <c r="L20" i="174" s="1"/>
  <c r="F31" i="170"/>
  <c r="N31" i="170" s="1"/>
  <c r="B27" i="180"/>
  <c r="L27" i="180" s="1"/>
  <c r="K19" i="131"/>
  <c r="G12" i="127"/>
  <c r="C18" i="127"/>
  <c r="L12" i="131"/>
  <c r="D18" i="131"/>
  <c r="H9" i="127"/>
  <c r="F31" i="180"/>
  <c r="N31" i="180" s="1"/>
  <c r="B34" i="179"/>
  <c r="L34" i="179" s="1"/>
  <c r="F11" i="179"/>
  <c r="N11" i="179" s="1"/>
  <c r="B14" i="178"/>
  <c r="L14" i="178" s="1"/>
  <c r="F17" i="177"/>
  <c r="N17" i="177" s="1"/>
  <c r="B20" i="146"/>
  <c r="L20" i="146" s="1"/>
  <c r="D22" i="176"/>
  <c r="M22" i="176" s="1"/>
  <c r="F24" i="175"/>
  <c r="N24" i="175" s="1"/>
  <c r="D29" i="174"/>
  <c r="M29" i="174" s="1"/>
  <c r="F31" i="173"/>
  <c r="N31" i="173" s="1"/>
  <c r="B35" i="172"/>
  <c r="L35" i="172" s="1"/>
  <c r="F11" i="172"/>
  <c r="N11" i="172" s="1"/>
  <c r="B14" i="171"/>
  <c r="L14" i="171" s="1"/>
  <c r="F17" i="170"/>
  <c r="N17" i="170" s="1"/>
  <c r="B20" i="169"/>
  <c r="L20" i="169" s="1"/>
  <c r="E10" i="57"/>
  <c r="E18" i="57"/>
  <c r="B28" i="179"/>
  <c r="L28" i="179" s="1"/>
  <c r="D31" i="177"/>
  <c r="M31" i="177" s="1"/>
  <c r="B10" i="146"/>
  <c r="L10" i="146" s="1"/>
  <c r="D17" i="175"/>
  <c r="M17" i="175" s="1"/>
  <c r="B13" i="180"/>
  <c r="L13" i="180" s="1"/>
  <c r="D15" i="179"/>
  <c r="M15" i="179" s="1"/>
  <c r="B19" i="178"/>
  <c r="L19" i="178" s="1"/>
  <c r="D21" i="177"/>
  <c r="M21" i="177" s="1"/>
  <c r="F23" i="146"/>
  <c r="N23" i="146" s="1"/>
  <c r="B28" i="176"/>
  <c r="L28" i="176" s="1"/>
  <c r="F30" i="175"/>
  <c r="N30" i="175" s="1"/>
  <c r="B33" i="174"/>
  <c r="L33" i="174" s="1"/>
  <c r="F10" i="174"/>
  <c r="N10" i="174" s="1"/>
  <c r="B13" i="173"/>
  <c r="L13" i="173" s="1"/>
  <c r="D15" i="172"/>
  <c r="M15" i="172" s="1"/>
  <c r="B19" i="171"/>
  <c r="L19" i="171" s="1"/>
  <c r="D21" i="170"/>
  <c r="M21" i="170" s="1"/>
  <c r="F23" i="169"/>
  <c r="N23" i="169" s="1"/>
  <c r="H8" i="57"/>
  <c r="H16" i="57"/>
  <c r="D33" i="179"/>
  <c r="M33" i="179" s="1"/>
  <c r="F14" i="178"/>
  <c r="N14" i="178" s="1"/>
  <c r="D19" i="146"/>
  <c r="M19" i="146" s="1"/>
  <c r="D25" i="175"/>
  <c r="M25" i="175" s="1"/>
  <c r="D14" i="178"/>
  <c r="M14" i="178" s="1"/>
  <c r="D18" i="175"/>
  <c r="M18" i="175" s="1"/>
  <c r="B22" i="173"/>
  <c r="L22" i="173" s="1"/>
  <c r="F27" i="171"/>
  <c r="N27" i="171" s="1"/>
  <c r="D32" i="169"/>
  <c r="M32" i="169" s="1"/>
  <c r="D13" i="57"/>
  <c r="F25" i="146"/>
  <c r="N25" i="146" s="1"/>
  <c r="F32" i="172"/>
  <c r="N32" i="172" s="1"/>
  <c r="B15" i="169"/>
  <c r="L15" i="169" s="1"/>
  <c r="B31" i="177"/>
  <c r="L31" i="177" s="1"/>
  <c r="F19" i="175"/>
  <c r="N19" i="175" s="1"/>
  <c r="F25" i="173"/>
  <c r="N25" i="173" s="1"/>
  <c r="D31" i="171"/>
  <c r="M31" i="171" s="1"/>
  <c r="B10" i="170"/>
  <c r="L10" i="170" s="1"/>
  <c r="B12" i="57"/>
  <c r="F16" i="177"/>
  <c r="N16" i="177" s="1"/>
  <c r="F13" i="173"/>
  <c r="N13" i="173" s="1"/>
  <c r="D29" i="169"/>
  <c r="M29" i="169" s="1"/>
  <c r="B10" i="173"/>
  <c r="L10" i="173" s="1"/>
  <c r="C18" i="57"/>
  <c r="D17" i="57"/>
  <c r="D30" i="179"/>
  <c r="M30" i="179" s="1"/>
  <c r="F14" i="171"/>
  <c r="N14" i="171" s="1"/>
  <c r="B21" i="175"/>
  <c r="L21" i="175" s="1"/>
  <c r="D16" i="172"/>
  <c r="M16" i="172" s="1"/>
  <c r="B11" i="131"/>
  <c r="F16" i="131"/>
  <c r="K7" i="131"/>
  <c r="B21" i="179"/>
  <c r="L21" i="179" s="1"/>
  <c r="F33" i="176"/>
  <c r="N33" i="176" s="1"/>
  <c r="F18" i="173"/>
  <c r="N18" i="173" s="1"/>
  <c r="D30" i="169"/>
  <c r="M30" i="169" s="1"/>
  <c r="B24" i="178"/>
  <c r="L24" i="178" s="1"/>
  <c r="F24" i="179"/>
  <c r="N24" i="179" s="1"/>
  <c r="F11" i="146"/>
  <c r="N11" i="146" s="1"/>
  <c r="D22" i="173"/>
  <c r="M22" i="173" s="1"/>
  <c r="B34" i="169"/>
  <c r="L34" i="169" s="1"/>
  <c r="D7" i="131"/>
  <c r="K13" i="127"/>
  <c r="L8" i="131"/>
  <c r="D14" i="131"/>
  <c r="H19" i="131"/>
  <c r="L10" i="127"/>
  <c r="D25" i="180"/>
  <c r="M25" i="180" s="1"/>
  <c r="F28" i="179"/>
  <c r="N28" i="179" s="1"/>
  <c r="B32" i="178"/>
  <c r="L32" i="178" s="1"/>
  <c r="F34" i="177"/>
  <c r="N34" i="177" s="1"/>
  <c r="D12" i="177"/>
  <c r="M12" i="177" s="1"/>
  <c r="F14" i="146"/>
  <c r="N14" i="146" s="1"/>
  <c r="B17" i="176"/>
  <c r="L17" i="176" s="1"/>
  <c r="D19" i="175"/>
  <c r="M19" i="175" s="1"/>
  <c r="B23" i="174"/>
  <c r="L23" i="174" s="1"/>
  <c r="D25" i="173"/>
  <c r="M25" i="173" s="1"/>
  <c r="F29" i="172"/>
  <c r="N29" i="172" s="1"/>
  <c r="B31" i="171"/>
  <c r="L31" i="171" s="1"/>
  <c r="F34" i="170"/>
  <c r="N34" i="170" s="1"/>
  <c r="D12" i="170"/>
  <c r="M12" i="170" s="1"/>
  <c r="F14" i="169"/>
  <c r="N14" i="169" s="1"/>
  <c r="C12" i="57"/>
  <c r="F33" i="180"/>
  <c r="N33" i="180" s="1"/>
  <c r="B15" i="179"/>
  <c r="L15" i="179" s="1"/>
  <c r="F19" i="177"/>
  <c r="N19" i="177" s="1"/>
  <c r="D24" i="176"/>
  <c r="M24" i="176" s="1"/>
  <c r="B30" i="180"/>
  <c r="L30" i="180" s="1"/>
  <c r="D32" i="179"/>
  <c r="M32" i="179" s="1"/>
  <c r="B10" i="179"/>
  <c r="L10" i="179" s="1"/>
  <c r="F13" i="178"/>
  <c r="N13" i="178" s="1"/>
  <c r="B16" i="177"/>
  <c r="L16" i="177" s="1"/>
  <c r="D18" i="146"/>
  <c r="M18" i="146" s="1"/>
  <c r="F20" i="176"/>
  <c r="N20" i="176" s="1"/>
  <c r="D24" i="175"/>
  <c r="M24" i="175" s="1"/>
  <c r="F27" i="174"/>
  <c r="N27" i="174" s="1"/>
  <c r="B30" i="173"/>
  <c r="L30" i="173" s="1"/>
  <c r="D33" i="172"/>
  <c r="M33" i="172" s="1"/>
  <c r="B10" i="172"/>
  <c r="L10" i="172" s="1"/>
  <c r="F13" i="171"/>
  <c r="N13" i="171" s="1"/>
  <c r="B16" i="170"/>
  <c r="L16" i="170" s="1"/>
  <c r="D18" i="169"/>
  <c r="M18" i="169" s="1"/>
  <c r="F10" i="57"/>
  <c r="F18" i="57"/>
  <c r="F21" i="179"/>
  <c r="N21" i="179" s="1"/>
  <c r="D27" i="177"/>
  <c r="M27" i="177" s="1"/>
  <c r="F35" i="176"/>
  <c r="N35" i="176" s="1"/>
  <c r="D29" i="180"/>
  <c r="M29" i="180" s="1"/>
  <c r="F12" i="177"/>
  <c r="N12" i="177" s="1"/>
  <c r="B30" i="174"/>
  <c r="L30" i="174" s="1"/>
  <c r="D11" i="173"/>
  <c r="M11" i="173" s="1"/>
  <c r="B16" i="171"/>
  <c r="L16" i="171" s="1"/>
  <c r="F20" i="169"/>
  <c r="N20" i="169" s="1"/>
  <c r="H17" i="57"/>
  <c r="F28" i="175"/>
  <c r="N28" i="175" s="1"/>
  <c r="B30" i="171"/>
  <c r="L30" i="171" s="1"/>
  <c r="B19" i="180"/>
  <c r="L19" i="180" s="1"/>
  <c r="F35" i="146"/>
  <c r="N35" i="146" s="1"/>
  <c r="F33" i="174"/>
  <c r="N33" i="174" s="1"/>
  <c r="B15" i="173"/>
  <c r="L15" i="173" s="1"/>
  <c r="F19" i="171"/>
  <c r="N19" i="171" s="1"/>
  <c r="D24" i="169"/>
  <c r="M24" i="169" s="1"/>
  <c r="F16" i="57"/>
  <c r="F18" i="176"/>
  <c r="N18" i="176" s="1"/>
  <c r="D17" i="172"/>
  <c r="M17" i="172" s="1"/>
  <c r="B32" i="180"/>
  <c r="L32" i="180" s="1"/>
  <c r="D17" i="171"/>
  <c r="M17" i="171" s="1"/>
  <c r="F13" i="146"/>
  <c r="N13" i="146" s="1"/>
  <c r="B16" i="175"/>
  <c r="L16" i="175" s="1"/>
  <c r="B19" i="146"/>
  <c r="L19" i="146" s="1"/>
  <c r="B22" i="169"/>
  <c r="L22" i="169" s="1"/>
  <c r="D34" i="171"/>
  <c r="M34" i="171" s="1"/>
  <c r="F12" i="57"/>
  <c r="F12" i="131"/>
  <c r="J17" i="131"/>
  <c r="D23" i="178"/>
  <c r="M23" i="178" s="1"/>
  <c r="D10" i="176"/>
  <c r="M10" i="176" s="1"/>
  <c r="B21" i="172"/>
  <c r="L21" i="172" s="1"/>
  <c r="I6" i="57"/>
  <c r="F30" i="146"/>
  <c r="N30" i="146" s="1"/>
  <c r="D30" i="178"/>
  <c r="M30" i="178" s="1"/>
  <c r="B14" i="176"/>
  <c r="L14" i="176" s="1"/>
  <c r="F24" i="172"/>
  <c r="N24" i="172" s="1"/>
  <c r="F11" i="169"/>
  <c r="N11" i="169" s="1"/>
  <c r="D35" i="178"/>
  <c r="M35" i="178" s="1"/>
  <c r="B11" i="146"/>
  <c r="L11" i="146" s="1"/>
  <c r="C6" i="57"/>
  <c r="D17" i="179"/>
  <c r="M17" i="179" s="1"/>
  <c r="F29" i="170"/>
  <c r="N29" i="170" s="1"/>
  <c r="F15" i="171"/>
  <c r="N15" i="171" s="1"/>
  <c r="B13" i="170"/>
  <c r="L13" i="170" s="1"/>
  <c r="J8" i="131"/>
  <c r="B12" i="127"/>
  <c r="G8" i="131"/>
  <c r="C19" i="131"/>
  <c r="K15" i="127"/>
  <c r="D16" i="131"/>
  <c r="H12" i="127"/>
  <c r="E12" i="131"/>
  <c r="I7" i="127"/>
  <c r="E15" i="131"/>
  <c r="M19" i="131"/>
  <c r="E16" i="127"/>
  <c r="M10" i="7"/>
  <c r="M20" i="7" s="1"/>
  <c r="G9" i="129"/>
  <c r="E11" i="129"/>
  <c r="F12" i="129"/>
  <c r="C12" i="129"/>
  <c r="D12" i="7"/>
  <c r="D21" i="7" s="1"/>
  <c r="F13" i="129"/>
  <c r="C17" i="53"/>
  <c r="D16" i="53"/>
  <c r="M18" i="53"/>
  <c r="H10" i="77"/>
  <c r="M19" i="77"/>
  <c r="L11" i="129"/>
  <c r="B14" i="53"/>
  <c r="G13" i="53"/>
  <c r="E12" i="53"/>
  <c r="C14" i="77"/>
  <c r="D19" i="77"/>
  <c r="J14" i="77"/>
  <c r="J9" i="53"/>
  <c r="H18" i="53"/>
  <c r="L12" i="77"/>
  <c r="F16" i="53"/>
  <c r="I16" i="53"/>
  <c r="G7" i="77"/>
  <c r="K18" i="53"/>
  <c r="E21" i="53"/>
  <c r="H7" i="77"/>
  <c r="K15" i="53"/>
  <c r="C15" i="77"/>
  <c r="J18" i="77"/>
  <c r="G10" i="132"/>
  <c r="B7" i="132"/>
  <c r="B19" i="132"/>
  <c r="D29" i="168"/>
  <c r="M29" i="168" s="1"/>
  <c r="H12" i="132"/>
  <c r="D13" i="132"/>
  <c r="B5" i="132"/>
  <c r="E12" i="132"/>
  <c r="B21" i="168"/>
  <c r="L21" i="168" s="1"/>
  <c r="D7" i="132"/>
  <c r="F10" i="132"/>
  <c r="C11" i="130"/>
  <c r="N7" i="130"/>
  <c r="F6" i="130"/>
  <c r="F17" i="130"/>
  <c r="H18" i="132"/>
  <c r="J14" i="132"/>
  <c r="F19" i="130"/>
  <c r="O9" i="130"/>
  <c r="B6" i="130"/>
  <c r="L6" i="130"/>
  <c r="F10" i="168"/>
  <c r="N10" i="168" s="1"/>
  <c r="B13" i="130"/>
  <c r="B33" i="168"/>
  <c r="L33" i="168" s="1"/>
  <c r="E9" i="132"/>
  <c r="F29" i="168"/>
  <c r="N29" i="168" s="1"/>
  <c r="M15" i="130"/>
  <c r="C9" i="132"/>
  <c r="E14" i="130"/>
  <c r="F34" i="168"/>
  <c r="N34" i="168" s="1"/>
  <c r="L19" i="132"/>
  <c r="E6" i="130"/>
  <c r="B12" i="168"/>
  <c r="L12" i="168" s="1"/>
  <c r="F9" i="130"/>
  <c r="F19" i="174"/>
  <c r="N19" i="174" s="1"/>
  <c r="C16" i="131"/>
  <c r="E7" i="131"/>
  <c r="H20" i="127"/>
  <c r="L10" i="129"/>
  <c r="E14" i="129"/>
  <c r="K14" i="53"/>
  <c r="L19" i="77"/>
  <c r="K20" i="53"/>
  <c r="F10" i="77"/>
  <c r="E18" i="53"/>
  <c r="K12" i="53"/>
  <c r="M12" i="53"/>
  <c r="C11" i="53"/>
  <c r="I14" i="77"/>
  <c r="O7" i="132"/>
  <c r="D22" i="168"/>
  <c r="M22" i="168" s="1"/>
  <c r="N15" i="132"/>
  <c r="E17" i="132"/>
  <c r="J11" i="130"/>
  <c r="K5" i="132"/>
  <c r="O6" i="130"/>
  <c r="G16" i="130"/>
  <c r="G9" i="132"/>
  <c r="E20" i="132"/>
  <c r="E13" i="130"/>
  <c r="H8" i="130"/>
  <c r="B28" i="168"/>
  <c r="L28" i="168" s="1"/>
  <c r="F21" i="177"/>
  <c r="N21" i="177" s="1"/>
  <c r="D33" i="174"/>
  <c r="M33" i="174" s="1"/>
  <c r="B18" i="171"/>
  <c r="L18" i="171" s="1"/>
  <c r="G16" i="57"/>
  <c r="B24" i="175"/>
  <c r="L24" i="175" s="1"/>
  <c r="D25" i="177"/>
  <c r="M25" i="177" s="1"/>
  <c r="D12" i="175"/>
  <c r="M12" i="175" s="1"/>
  <c r="B23" i="171"/>
  <c r="L23" i="171" s="1"/>
  <c r="E15" i="57"/>
  <c r="D34" i="175"/>
  <c r="M34" i="175" s="1"/>
  <c r="D12" i="172"/>
  <c r="M12" i="172" s="1"/>
  <c r="F21" i="173"/>
  <c r="N21" i="173" s="1"/>
  <c r="F34" i="173"/>
  <c r="N34" i="173" s="1"/>
  <c r="F23" i="178"/>
  <c r="N23" i="178" s="1"/>
  <c r="I12" i="57"/>
  <c r="D20" i="180"/>
  <c r="M20" i="180" s="1"/>
  <c r="J20" i="131"/>
  <c r="F18" i="127"/>
  <c r="K14" i="131"/>
  <c r="G11" i="127"/>
  <c r="L11" i="131"/>
  <c r="H8" i="127"/>
  <c r="H16" i="127"/>
  <c r="E14" i="127"/>
  <c r="E15" i="127"/>
  <c r="E17" i="127"/>
  <c r="M16" i="131"/>
  <c r="I16" i="127"/>
  <c r="H11" i="129"/>
  <c r="C10" i="7"/>
  <c r="C20" i="7" s="1"/>
  <c r="D8" i="129"/>
  <c r="M12" i="129"/>
  <c r="B8" i="7"/>
  <c r="G13" i="129"/>
  <c r="F17" i="53"/>
  <c r="G21" i="53"/>
  <c r="I18" i="53"/>
  <c r="G17" i="77"/>
  <c r="I8" i="77"/>
  <c r="J13" i="77"/>
  <c r="J10" i="129"/>
  <c r="C16" i="53"/>
  <c r="H15" i="53"/>
  <c r="I17" i="53"/>
  <c r="L9" i="77"/>
  <c r="I18" i="77"/>
  <c r="B13" i="177"/>
  <c r="L13" i="177" s="1"/>
  <c r="F15" i="174"/>
  <c r="N15" i="174" s="1"/>
  <c r="B20" i="179"/>
  <c r="L20" i="179" s="1"/>
  <c r="B34" i="176"/>
  <c r="L34" i="176" s="1"/>
  <c r="B11" i="169"/>
  <c r="L11" i="169" s="1"/>
  <c r="B30" i="176"/>
  <c r="L30" i="176" s="1"/>
  <c r="D14" i="174"/>
  <c r="M14" i="174" s="1"/>
  <c r="B14" i="131"/>
  <c r="J14" i="127"/>
  <c r="C11" i="131"/>
  <c r="L7" i="131"/>
  <c r="D8" i="131"/>
  <c r="L18" i="131"/>
  <c r="D14" i="127"/>
  <c r="E20" i="131"/>
  <c r="L20" i="127"/>
  <c r="B7" i="131"/>
  <c r="M8" i="131"/>
  <c r="M19" i="127"/>
  <c r="I10" i="129"/>
  <c r="F10" i="129"/>
  <c r="L14" i="129"/>
  <c r="B7" i="129"/>
  <c r="J8" i="129"/>
  <c r="I11" i="129"/>
  <c r="B8" i="53"/>
  <c r="F8" i="7"/>
  <c r="F19" i="7" s="1"/>
  <c r="G9" i="53"/>
  <c r="H21" i="53"/>
  <c r="K10" i="77"/>
  <c r="L15" i="77"/>
  <c r="F11" i="77"/>
  <c r="F19" i="53"/>
  <c r="L8" i="53"/>
  <c r="E22" i="53"/>
  <c r="G19" i="77"/>
  <c r="I10" i="77"/>
  <c r="I7" i="77"/>
  <c r="F18" i="53"/>
  <c r="I20" i="53"/>
  <c r="I9" i="77"/>
  <c r="K17" i="53"/>
  <c r="I19" i="53"/>
  <c r="I20" i="77"/>
  <c r="G20" i="53"/>
  <c r="C17" i="77"/>
  <c r="F12" i="77"/>
  <c r="D15" i="53"/>
  <c r="H9" i="77"/>
  <c r="N5" i="132"/>
  <c r="D16" i="132"/>
  <c r="N14" i="132"/>
  <c r="F17" i="132"/>
  <c r="B15" i="168"/>
  <c r="L15" i="168" s="1"/>
  <c r="I9" i="132"/>
  <c r="N6" i="132"/>
  <c r="C14" i="132"/>
  <c r="I10" i="132"/>
  <c r="F12" i="168"/>
  <c r="N12" i="168" s="1"/>
  <c r="E16" i="132"/>
  <c r="L6" i="132"/>
  <c r="D14" i="130"/>
  <c r="K18" i="130"/>
  <c r="J17" i="130"/>
  <c r="D10" i="130"/>
  <c r="M17" i="132"/>
  <c r="D27" i="168"/>
  <c r="M27" i="168" s="1"/>
  <c r="O12" i="130"/>
  <c r="D5" i="130"/>
  <c r="E18" i="130"/>
  <c r="L17" i="132"/>
  <c r="O15" i="130"/>
  <c r="C15" i="130"/>
  <c r="J8" i="130"/>
  <c r="J11" i="132"/>
  <c r="K14" i="130"/>
  <c r="L12" i="130"/>
  <c r="H11" i="132"/>
  <c r="O7" i="130"/>
  <c r="E7" i="130"/>
  <c r="I16" i="130"/>
  <c r="M12" i="130"/>
  <c r="F8" i="130"/>
  <c r="B17" i="146"/>
  <c r="L17" i="146" s="1"/>
  <c r="F22" i="171"/>
  <c r="N22" i="171" s="1"/>
  <c r="C10" i="127"/>
  <c r="L13" i="127"/>
  <c r="G19" i="127"/>
  <c r="D14" i="129"/>
  <c r="J13" i="129"/>
  <c r="M8" i="7"/>
  <c r="M19" i="7" s="1"/>
  <c r="L14" i="53"/>
  <c r="M17" i="77"/>
  <c r="D18" i="53"/>
  <c r="F16" i="77"/>
  <c r="E19" i="77"/>
  <c r="I11" i="53"/>
  <c r="L8" i="77"/>
  <c r="H12" i="53"/>
  <c r="J13" i="132"/>
  <c r="K6" i="132"/>
  <c r="L8" i="132"/>
  <c r="E8" i="132"/>
  <c r="H11" i="130"/>
  <c r="L8" i="130"/>
  <c r="L11" i="132"/>
  <c r="E19" i="130"/>
  <c r="G12" i="130"/>
  <c r="B17" i="130"/>
  <c r="M5" i="130"/>
  <c r="N15" i="130"/>
  <c r="F20" i="130"/>
  <c r="B13" i="132"/>
  <c r="D13" i="180"/>
  <c r="M13" i="180" s="1"/>
  <c r="B24" i="146"/>
  <c r="L24" i="146" s="1"/>
  <c r="B11" i="174"/>
  <c r="L11" i="174" s="1"/>
  <c r="F21" i="170"/>
  <c r="N21" i="170" s="1"/>
  <c r="F34" i="179"/>
  <c r="N34" i="179" s="1"/>
  <c r="B17" i="180"/>
  <c r="L17" i="180" s="1"/>
  <c r="F29" i="146"/>
  <c r="N29" i="146" s="1"/>
  <c r="F14" i="174"/>
  <c r="N14" i="174" s="1"/>
  <c r="D25" i="170"/>
  <c r="M25" i="170" s="1"/>
  <c r="D15" i="180"/>
  <c r="M15" i="180" s="1"/>
  <c r="D32" i="178"/>
  <c r="M32" i="178" s="1"/>
  <c r="B17" i="170"/>
  <c r="L17" i="170" s="1"/>
  <c r="B32" i="169"/>
  <c r="L32" i="169" s="1"/>
  <c r="D13" i="172"/>
  <c r="M13" i="172" s="1"/>
  <c r="F30" i="173"/>
  <c r="N30" i="173" s="1"/>
  <c r="G6" i="57"/>
  <c r="B12" i="176"/>
  <c r="L12" i="176" s="1"/>
  <c r="F10" i="127"/>
  <c r="C7" i="127"/>
  <c r="G17" i="131"/>
  <c r="C14" i="127"/>
  <c r="H14" i="131"/>
  <c r="D11" i="127"/>
  <c r="D18" i="127"/>
  <c r="K19" i="127"/>
  <c r="M9" i="131"/>
  <c r="E7" i="127"/>
  <c r="M10" i="127"/>
  <c r="K10" i="7"/>
  <c r="K13" i="129"/>
  <c r="F10" i="7"/>
  <c r="F20" i="7" s="1"/>
  <c r="G10" i="129"/>
  <c r="D11" i="129"/>
  <c r="B10" i="53"/>
  <c r="F7" i="129"/>
  <c r="D13" i="129"/>
  <c r="J22" i="53"/>
  <c r="D12" i="53"/>
  <c r="M10" i="53"/>
  <c r="I17" i="77"/>
  <c r="M13" i="77"/>
  <c r="J10" i="7"/>
  <c r="J20" i="7" s="1"/>
  <c r="I8" i="7"/>
  <c r="I19" i="7" s="1"/>
  <c r="K8" i="53"/>
  <c r="L20" i="53"/>
  <c r="C10" i="77"/>
  <c r="D15" i="77"/>
  <c r="B7" i="77"/>
  <c r="K8" i="7"/>
  <c r="H10" i="53"/>
  <c r="F7" i="77"/>
  <c r="J20" i="77"/>
  <c r="D19" i="53"/>
  <c r="H13" i="77"/>
  <c r="J19" i="53"/>
  <c r="M22" i="53"/>
  <c r="D20" i="176"/>
  <c r="M20" i="176" s="1"/>
  <c r="B23" i="172"/>
  <c r="L23" i="172" s="1"/>
  <c r="B18" i="174"/>
  <c r="L18" i="174" s="1"/>
  <c r="D19" i="174"/>
  <c r="M19" i="174" s="1"/>
  <c r="B28" i="180"/>
  <c r="L28" i="180" s="1"/>
  <c r="B14" i="169"/>
  <c r="L14" i="169" s="1"/>
  <c r="G11" i="57"/>
  <c r="F19" i="131"/>
  <c r="F17" i="127"/>
  <c r="K13" i="131"/>
  <c r="G10" i="127"/>
  <c r="L10" i="131"/>
  <c r="I7" i="131"/>
  <c r="D16" i="127"/>
  <c r="M12" i="127"/>
  <c r="F7" i="131"/>
  <c r="M15" i="127"/>
  <c r="I15" i="131"/>
  <c r="I8" i="127"/>
  <c r="L12" i="129"/>
  <c r="B10" i="7"/>
  <c r="H9" i="129"/>
  <c r="L12" i="7"/>
  <c r="L21" i="7" s="1"/>
  <c r="D7" i="129"/>
  <c r="F13" i="53"/>
  <c r="B16" i="53"/>
  <c r="C18" i="53"/>
  <c r="M15" i="53"/>
  <c r="C16" i="77"/>
  <c r="C7" i="77"/>
  <c r="F8" i="77"/>
  <c r="G7" i="129"/>
  <c r="K13" i="53"/>
  <c r="D14" i="53"/>
  <c r="M14" i="53"/>
  <c r="H8" i="77"/>
  <c r="I16" i="77"/>
  <c r="H14" i="129"/>
  <c r="C21" i="53"/>
  <c r="M7" i="53"/>
  <c r="J11" i="77"/>
  <c r="C19" i="53"/>
  <c r="G16" i="77"/>
  <c r="J9" i="77"/>
  <c r="D17" i="53"/>
  <c r="H11" i="77"/>
  <c r="B15" i="53"/>
  <c r="M13" i="53"/>
  <c r="D20" i="77"/>
  <c r="M7" i="132"/>
  <c r="J18" i="132"/>
  <c r="E15" i="132"/>
  <c r="B9" i="132"/>
  <c r="B18" i="168"/>
  <c r="L18" i="168" s="1"/>
  <c r="E14" i="132"/>
  <c r="K7" i="132"/>
  <c r="D15" i="132"/>
  <c r="B30" i="168"/>
  <c r="L30" i="168" s="1"/>
  <c r="O6" i="132"/>
  <c r="K10" i="132"/>
  <c r="D21" i="168"/>
  <c r="M21" i="168" s="1"/>
  <c r="M20" i="130"/>
  <c r="I6" i="130"/>
  <c r="J20" i="130"/>
  <c r="B16" i="132"/>
  <c r="D17" i="132"/>
  <c r="D23" i="168"/>
  <c r="M23" i="168" s="1"/>
  <c r="F5" i="130"/>
  <c r="K13" i="130"/>
  <c r="O5" i="130"/>
  <c r="O10" i="132"/>
  <c r="J16" i="130"/>
  <c r="L16" i="130"/>
  <c r="I10" i="130"/>
  <c r="N17" i="132"/>
  <c r="H14" i="130"/>
  <c r="M9" i="130"/>
  <c r="F15" i="132"/>
  <c r="G15" i="130"/>
  <c r="H5" i="130"/>
  <c r="K20" i="130"/>
  <c r="I8" i="130"/>
  <c r="M14" i="132"/>
  <c r="F21" i="169"/>
  <c r="N21" i="169" s="1"/>
  <c r="B18" i="131"/>
  <c r="H10" i="131"/>
  <c r="M10" i="131"/>
  <c r="M20" i="131"/>
  <c r="J11" i="129"/>
  <c r="K14" i="129"/>
  <c r="E12" i="7"/>
  <c r="I7" i="53"/>
  <c r="J12" i="77"/>
  <c r="C18" i="77"/>
  <c r="K16" i="53"/>
  <c r="J13" i="53"/>
  <c r="L18" i="77"/>
  <c r="B16" i="77"/>
  <c r="E11" i="53"/>
  <c r="H15" i="132"/>
  <c r="F20" i="168"/>
  <c r="N20" i="168" s="1"/>
  <c r="D12" i="132"/>
  <c r="D11" i="168"/>
  <c r="M11" i="168" s="1"/>
  <c r="M8" i="130"/>
  <c r="M10" i="130"/>
  <c r="B32" i="168"/>
  <c r="L32" i="168" s="1"/>
  <c r="G6" i="130"/>
  <c r="D9" i="130"/>
  <c r="B15" i="130"/>
  <c r="J16" i="132"/>
  <c r="J13" i="130"/>
  <c r="I5" i="130"/>
  <c r="J6" i="130"/>
  <c r="F15" i="179"/>
  <c r="N15" i="179" s="1"/>
  <c r="D28" i="176"/>
  <c r="M28" i="176" s="1"/>
  <c r="D13" i="173"/>
  <c r="M13" i="173" s="1"/>
  <c r="B24" i="169"/>
  <c r="L24" i="169" s="1"/>
  <c r="D13" i="178"/>
  <c r="M13" i="178" s="1"/>
  <c r="D19" i="179"/>
  <c r="M19" i="179" s="1"/>
  <c r="B32" i="176"/>
  <c r="L32" i="176" s="1"/>
  <c r="B17" i="173"/>
  <c r="L17" i="173" s="1"/>
  <c r="F28" i="169"/>
  <c r="N28" i="169" s="1"/>
  <c r="F22" i="178"/>
  <c r="N22" i="178" s="1"/>
  <c r="F14" i="176"/>
  <c r="N14" i="176" s="1"/>
  <c r="G10" i="57"/>
  <c r="B21" i="178"/>
  <c r="L21" i="178" s="1"/>
  <c r="B18" i="170"/>
  <c r="L18" i="170" s="1"/>
  <c r="D19" i="170"/>
  <c r="M19" i="170" s="1"/>
  <c r="D14" i="57"/>
  <c r="B10" i="131"/>
  <c r="B13" i="127"/>
  <c r="G9" i="131"/>
  <c r="C20" i="131"/>
  <c r="K16" i="127"/>
  <c r="D17" i="131"/>
  <c r="L12" i="127"/>
  <c r="M14" i="131"/>
  <c r="I16" i="131"/>
  <c r="M13" i="127"/>
  <c r="I17" i="127"/>
  <c r="I14" i="129"/>
  <c r="F14" i="129"/>
  <c r="F27" i="179"/>
  <c r="N27" i="179" s="1"/>
  <c r="F28" i="170"/>
  <c r="N28" i="170" s="1"/>
  <c r="D28" i="170"/>
  <c r="M28" i="170" s="1"/>
  <c r="B24" i="172"/>
  <c r="L24" i="172" s="1"/>
  <c r="B27" i="174"/>
  <c r="L27" i="174" s="1"/>
  <c r="B19" i="172"/>
  <c r="L19" i="172" s="1"/>
  <c r="F15" i="57"/>
  <c r="F9" i="127"/>
  <c r="B20" i="127"/>
  <c r="G16" i="131"/>
  <c r="C13" i="127"/>
  <c r="H13" i="131"/>
  <c r="D10" i="127"/>
  <c r="L17" i="127"/>
  <c r="L18" i="127"/>
  <c r="I8" i="131"/>
  <c r="E20" i="127"/>
  <c r="E8" i="127"/>
  <c r="H7" i="129"/>
  <c r="E10" i="7"/>
  <c r="K11" i="129"/>
  <c r="L13" i="129"/>
  <c r="J8" i="53"/>
  <c r="B10" i="129"/>
  <c r="I9" i="129"/>
  <c r="F21" i="53"/>
  <c r="L10" i="53"/>
  <c r="E9" i="53"/>
  <c r="J7" i="77"/>
  <c r="I12" i="77"/>
  <c r="G10" i="7"/>
  <c r="G20" i="7" s="1"/>
  <c r="D8" i="7"/>
  <c r="D19" i="7" s="1"/>
  <c r="K22" i="53"/>
  <c r="H19" i="53"/>
  <c r="K8" i="77"/>
  <c r="L13" i="77"/>
  <c r="J15" i="77"/>
  <c r="F9" i="129"/>
  <c r="K7" i="53"/>
  <c r="G18" i="77"/>
  <c r="J17" i="77"/>
  <c r="H16" i="53"/>
  <c r="L10" i="77"/>
  <c r="B17" i="53"/>
  <c r="M17" i="53"/>
  <c r="E8" i="77"/>
  <c r="G15" i="53"/>
  <c r="M16" i="53"/>
  <c r="E18" i="77"/>
  <c r="M19" i="132"/>
  <c r="O11" i="132"/>
  <c r="G19" i="132"/>
  <c r="B27" i="168"/>
  <c r="L27" i="168" s="1"/>
  <c r="K14" i="132"/>
  <c r="J5" i="132"/>
  <c r="G13" i="132"/>
  <c r="D20" i="132"/>
  <c r="F23" i="168"/>
  <c r="N23" i="168" s="1"/>
  <c r="L5" i="132"/>
  <c r="F12" i="132"/>
  <c r="B23" i="168"/>
  <c r="L23" i="168" s="1"/>
  <c r="L15" i="130"/>
  <c r="G19" i="130"/>
  <c r="B5" i="130"/>
  <c r="H5" i="132"/>
  <c r="G7" i="132"/>
  <c r="I9" i="130"/>
  <c r="J9" i="130"/>
  <c r="C18" i="130"/>
  <c r="O18" i="130"/>
  <c r="N12" i="132"/>
  <c r="D19" i="130"/>
  <c r="N17" i="130"/>
  <c r="G8" i="130"/>
  <c r="K16" i="132"/>
  <c r="O14" i="130"/>
  <c r="F14" i="130"/>
  <c r="F27" i="168"/>
  <c r="N27" i="168" s="1"/>
  <c r="D13" i="130"/>
  <c r="M14" i="130"/>
  <c r="E13" i="132"/>
  <c r="N16" i="130"/>
  <c r="N11" i="132"/>
  <c r="D13" i="179"/>
  <c r="M13" i="179" s="1"/>
  <c r="B17" i="127"/>
  <c r="L15" i="131"/>
  <c r="I20" i="127"/>
  <c r="I18" i="131"/>
  <c r="L10" i="7"/>
  <c r="L20" i="7" s="1"/>
  <c r="B12" i="7"/>
  <c r="B20" i="53"/>
  <c r="C20" i="77"/>
  <c r="C14" i="129"/>
  <c r="L17" i="77"/>
  <c r="E15" i="53"/>
  <c r="C13" i="53"/>
  <c r="G14" i="53"/>
  <c r="B11" i="53"/>
  <c r="M18" i="77"/>
  <c r="I15" i="132"/>
  <c r="D19" i="168"/>
  <c r="M19" i="168" s="1"/>
  <c r="K12" i="132"/>
  <c r="H10" i="132"/>
  <c r="H13" i="130"/>
  <c r="E19" i="132"/>
  <c r="D25" i="168"/>
  <c r="M25" i="168" s="1"/>
  <c r="C17" i="130"/>
  <c r="C5" i="132"/>
  <c r="E5" i="130"/>
  <c r="O9" i="132"/>
  <c r="I12" i="132"/>
  <c r="D13" i="168"/>
  <c r="M13" i="168" s="1"/>
  <c r="B18" i="178"/>
  <c r="L18" i="178" s="1"/>
  <c r="F29" i="175"/>
  <c r="N29" i="175" s="1"/>
  <c r="F15" i="172"/>
  <c r="N15" i="172" s="1"/>
  <c r="G8" i="57"/>
  <c r="B18" i="146"/>
  <c r="L18" i="146" s="1"/>
  <c r="B23" i="178"/>
  <c r="L23" i="178" s="1"/>
  <c r="F34" i="175"/>
  <c r="N34" i="175" s="1"/>
  <c r="D19" i="172"/>
  <c r="M19" i="172" s="1"/>
  <c r="E7" i="57"/>
  <c r="D29" i="146"/>
  <c r="M29" i="146" s="1"/>
  <c r="B31" i="173"/>
  <c r="L31" i="173" s="1"/>
  <c r="F33" i="177"/>
  <c r="N33" i="177" s="1"/>
  <c r="F10" i="176"/>
  <c r="N10" i="176" s="1"/>
  <c r="E9" i="57"/>
  <c r="B17" i="174"/>
  <c r="L17" i="174" s="1"/>
  <c r="F21" i="172"/>
  <c r="N21" i="172" s="1"/>
  <c r="F15" i="131"/>
  <c r="J15" i="127"/>
  <c r="C12" i="131"/>
  <c r="K8" i="127"/>
  <c r="D9" i="131"/>
  <c r="L19" i="131"/>
  <c r="L14" i="127"/>
  <c r="J7" i="131"/>
  <c r="F7" i="127"/>
  <c r="I10" i="127"/>
  <c r="E10" i="131"/>
  <c r="G20" i="127"/>
  <c r="E9" i="129"/>
  <c r="B9" i="129"/>
  <c r="H13" i="129"/>
  <c r="K7" i="129"/>
  <c r="G8" i="129"/>
  <c r="M8" i="129"/>
  <c r="F9" i="53"/>
  <c r="F10" i="53"/>
  <c r="K10" i="53"/>
  <c r="L22" i="53"/>
  <c r="C12" i="77"/>
  <c r="D17" i="77"/>
  <c r="B33" i="77" s="1"/>
  <c r="M7" i="77"/>
  <c r="E12" i="129"/>
  <c r="J20" i="53"/>
  <c r="D10" i="53"/>
  <c r="I8" i="53"/>
  <c r="K20" i="77"/>
  <c r="M11" i="77"/>
  <c r="B18" i="77"/>
  <c r="B21" i="53"/>
  <c r="M8" i="53"/>
  <c r="E12" i="77"/>
  <c r="G22" i="53"/>
  <c r="G8" i="77"/>
  <c r="F14" i="77"/>
  <c r="D9" i="53"/>
  <c r="K19" i="77"/>
  <c r="M9" i="129"/>
  <c r="H8" i="7"/>
  <c r="M21" i="53"/>
  <c r="F15" i="53"/>
  <c r="H20" i="77"/>
  <c r="C9" i="53"/>
  <c r="J8" i="77"/>
  <c r="C19" i="77"/>
  <c r="L19" i="53"/>
  <c r="B17" i="77"/>
  <c r="C22" i="53"/>
  <c r="K17" i="77"/>
  <c r="B15" i="77"/>
  <c r="K17" i="132"/>
  <c r="K15" i="132"/>
  <c r="M5" i="132"/>
  <c r="F19" i="168"/>
  <c r="N19" i="168" s="1"/>
  <c r="G6" i="132"/>
  <c r="O5" i="132"/>
  <c r="C17" i="132"/>
  <c r="C6" i="132"/>
  <c r="D14" i="168"/>
  <c r="M14" i="168" s="1"/>
  <c r="N19" i="132"/>
  <c r="N8" i="132"/>
  <c r="I13" i="130"/>
  <c r="L10" i="130"/>
  <c r="H19" i="130"/>
  <c r="D11" i="130"/>
  <c r="F7" i="132"/>
  <c r="C16" i="132"/>
  <c r="I17" i="130"/>
  <c r="N18" i="130"/>
  <c r="H6" i="130"/>
  <c r="G12" i="132"/>
  <c r="F25" i="168"/>
  <c r="N25" i="168" s="1"/>
  <c r="O16" i="130"/>
  <c r="F18" i="168"/>
  <c r="N18" i="168" s="1"/>
  <c r="H9" i="132"/>
  <c r="B13" i="168"/>
  <c r="L13" i="168" s="1"/>
  <c r="N11" i="130"/>
  <c r="B6" i="132"/>
  <c r="O10" i="130"/>
  <c r="H9" i="130"/>
  <c r="G10" i="130"/>
  <c r="F22" i="176"/>
  <c r="N22" i="176" s="1"/>
  <c r="G13" i="131"/>
  <c r="D12" i="127"/>
  <c r="I20" i="131"/>
  <c r="C11" i="129"/>
  <c r="J12" i="7"/>
  <c r="J21" i="7" s="1"/>
  <c r="C15" i="53"/>
  <c r="K14" i="77"/>
  <c r="G11" i="53"/>
  <c r="E9" i="77"/>
  <c r="K15" i="77"/>
  <c r="F14" i="53"/>
  <c r="D30" i="180"/>
  <c r="M30" i="180" s="1"/>
  <c r="D16" i="177"/>
  <c r="M16" i="177" s="1"/>
  <c r="B28" i="174"/>
  <c r="L28" i="174" s="1"/>
  <c r="F12" i="171"/>
  <c r="N12" i="171" s="1"/>
  <c r="I18" i="57"/>
  <c r="B34" i="180"/>
  <c r="L34" i="180" s="1"/>
  <c r="B20" i="177"/>
  <c r="L20" i="177" s="1"/>
  <c r="F31" i="174"/>
  <c r="N31" i="174" s="1"/>
  <c r="F17" i="171"/>
  <c r="N17" i="171" s="1"/>
  <c r="C17" i="57"/>
  <c r="F22" i="175"/>
  <c r="N22" i="175" s="1"/>
  <c r="B24" i="171"/>
  <c r="L24" i="171" s="1"/>
  <c r="D25" i="172"/>
  <c r="M25" i="172" s="1"/>
  <c r="B23" i="173"/>
  <c r="L23" i="173" s="1"/>
  <c r="B33" i="146"/>
  <c r="L33" i="146" s="1"/>
  <c r="D22" i="174"/>
  <c r="M22" i="174" s="1"/>
  <c r="B8" i="127"/>
  <c r="J18" i="127"/>
  <c r="C15" i="131"/>
  <c r="K11" i="127"/>
  <c r="D12" i="131"/>
  <c r="L8" i="127"/>
  <c r="L16" i="127"/>
  <c r="M16" i="127"/>
  <c r="K18" i="127"/>
  <c r="H18" i="127"/>
  <c r="I19" i="131"/>
  <c r="D19" i="127"/>
  <c r="D10" i="129"/>
  <c r="G14" i="129"/>
  <c r="E10" i="129"/>
  <c r="E8" i="7"/>
  <c r="K10" i="129"/>
  <c r="I10" i="7"/>
  <c r="I20" i="7" s="1"/>
  <c r="J18" i="53"/>
  <c r="D8" i="53"/>
  <c r="M20" i="53"/>
  <c r="K18" i="77"/>
  <c r="M9" i="77"/>
  <c r="B19" i="77"/>
  <c r="C7" i="129"/>
  <c r="G18" i="53"/>
  <c r="L16" i="53"/>
  <c r="E20" i="53"/>
  <c r="D11" i="77"/>
  <c r="M20" i="77"/>
  <c r="K12" i="129"/>
  <c r="K11" i="53"/>
  <c r="C13" i="77"/>
  <c r="J10" i="77"/>
  <c r="D11" i="53"/>
  <c r="E14" i="77"/>
  <c r="F8" i="53"/>
  <c r="H22" i="53"/>
  <c r="L16" i="77"/>
  <c r="F20" i="53"/>
  <c r="E8" i="53"/>
  <c r="I11" i="77"/>
  <c r="D14" i="132"/>
  <c r="H8" i="132"/>
  <c r="B10" i="132"/>
  <c r="D33" i="168"/>
  <c r="M33" i="168" s="1"/>
  <c r="D12" i="168"/>
  <c r="M12" i="168" s="1"/>
  <c r="O12" i="132"/>
  <c r="B15" i="132"/>
  <c r="B12" i="132"/>
  <c r="D32" i="168"/>
  <c r="M32" i="168" s="1"/>
  <c r="M15" i="132"/>
  <c r="J20" i="132"/>
  <c r="D18" i="168"/>
  <c r="M18" i="168" s="1"/>
  <c r="N6" i="130"/>
  <c r="M16" i="130"/>
  <c r="B19" i="130"/>
  <c r="D10" i="132"/>
  <c r="J9" i="132"/>
  <c r="N20" i="130"/>
  <c r="I12" i="130"/>
  <c r="H10" i="130"/>
  <c r="H16" i="130"/>
  <c r="L9" i="132"/>
  <c r="D16" i="130"/>
  <c r="O17" i="130"/>
  <c r="E9" i="130"/>
  <c r="H16" i="132"/>
  <c r="N12" i="130"/>
  <c r="D15" i="130"/>
  <c r="M9" i="132"/>
  <c r="K9" i="130"/>
  <c r="N20" i="132"/>
  <c r="L11" i="130"/>
  <c r="D33" i="177"/>
  <c r="M33" i="177" s="1"/>
  <c r="B18" i="175"/>
  <c r="L18" i="175" s="1"/>
  <c r="F29" i="171"/>
  <c r="N29" i="171" s="1"/>
  <c r="B11" i="129"/>
  <c r="B8" i="129"/>
  <c r="L11" i="77"/>
  <c r="G16" i="53"/>
  <c r="B20" i="77"/>
  <c r="D21" i="53"/>
  <c r="B19" i="53"/>
  <c r="E10" i="77"/>
  <c r="C9" i="77"/>
  <c r="B10" i="77"/>
  <c r="L17" i="53"/>
  <c r="D12" i="77"/>
  <c r="I14" i="132"/>
  <c r="G5" i="132"/>
  <c r="E18" i="132"/>
  <c r="H13" i="132"/>
  <c r="B25" i="168"/>
  <c r="L25" i="168" s="1"/>
  <c r="G18" i="132"/>
  <c r="J15" i="132"/>
  <c r="K8" i="132"/>
  <c r="F33" i="168"/>
  <c r="N33" i="168" s="1"/>
  <c r="B11" i="168"/>
  <c r="L11" i="168" s="1"/>
  <c r="F8" i="132"/>
  <c r="D30" i="168"/>
  <c r="M30" i="168" s="1"/>
  <c r="F10" i="130"/>
  <c r="D12" i="130"/>
  <c r="N19" i="130"/>
  <c r="H12" i="130"/>
  <c r="I7" i="132"/>
  <c r="B19" i="168"/>
  <c r="L19" i="168" s="1"/>
  <c r="J19" i="130"/>
  <c r="E15" i="130"/>
  <c r="K11" i="130"/>
  <c r="O13" i="132"/>
  <c r="E8" i="130"/>
  <c r="B10" i="130"/>
  <c r="L18" i="130"/>
  <c r="B17" i="132"/>
  <c r="K16" i="130"/>
  <c r="G7" i="130"/>
  <c r="H14" i="132"/>
  <c r="M19" i="130"/>
  <c r="D17" i="130"/>
  <c r="D19" i="176"/>
  <c r="M19" i="176" s="1"/>
  <c r="B16" i="57"/>
  <c r="H7" i="131"/>
  <c r="I17" i="131"/>
  <c r="M15" i="131"/>
  <c r="I12" i="129"/>
  <c r="J12" i="129"/>
  <c r="C8" i="53"/>
  <c r="E11" i="77"/>
  <c r="H7" i="53"/>
  <c r="M14" i="77"/>
  <c r="E7" i="77"/>
  <c r="H14" i="53"/>
  <c r="F32" i="179"/>
  <c r="N32" i="179" s="1"/>
  <c r="F18" i="146"/>
  <c r="N18" i="146" s="1"/>
  <c r="D30" i="173"/>
  <c r="M30" i="173" s="1"/>
  <c r="D16" i="170"/>
  <c r="M16" i="170" s="1"/>
  <c r="D24" i="179"/>
  <c r="M24" i="179" s="1"/>
  <c r="F11" i="180"/>
  <c r="N11" i="180" s="1"/>
  <c r="D22" i="146"/>
  <c r="M22" i="146" s="1"/>
  <c r="B34" i="173"/>
  <c r="L34" i="173" s="1"/>
  <c r="B20" i="170"/>
  <c r="L20" i="170" s="1"/>
  <c r="F30" i="179"/>
  <c r="N30" i="179" s="1"/>
  <c r="F29" i="177"/>
  <c r="N29" i="177" s="1"/>
  <c r="F29" i="169"/>
  <c r="N29" i="169" s="1"/>
  <c r="D12" i="169"/>
  <c r="M12" i="169" s="1"/>
  <c r="F28" i="171"/>
  <c r="N28" i="171" s="1"/>
  <c r="D35" i="172"/>
  <c r="M35" i="172" s="1"/>
  <c r="B15" i="180"/>
  <c r="L15" i="180" s="1"/>
  <c r="B20" i="171"/>
  <c r="L20" i="171" s="1"/>
  <c r="J10" i="127"/>
  <c r="G7" i="127"/>
  <c r="K17" i="131"/>
  <c r="G14" i="127"/>
  <c r="L14" i="131"/>
  <c r="H11" i="127"/>
  <c r="I9" i="131"/>
  <c r="D20" i="127"/>
  <c r="E11" i="131"/>
  <c r="I10" i="131"/>
  <c r="E12" i="127"/>
  <c r="D10" i="7"/>
  <c r="D20" i="7" s="1"/>
  <c r="G12" i="129"/>
  <c r="M13" i="129"/>
  <c r="C8" i="129"/>
  <c r="H8" i="129"/>
  <c r="F11" i="53"/>
  <c r="C12" i="7"/>
  <c r="C21" i="7" s="1"/>
  <c r="L7" i="129"/>
  <c r="G12" i="53"/>
  <c r="H13" i="53"/>
  <c r="I13" i="53"/>
  <c r="D7" i="77"/>
  <c r="I15" i="77"/>
  <c r="I13" i="129"/>
  <c r="B9" i="53"/>
  <c r="C10" i="53"/>
  <c r="D22" i="53"/>
  <c r="G11" i="77"/>
  <c r="H16" i="77"/>
  <c r="J16" i="77"/>
  <c r="L8" i="7"/>
  <c r="L19" i="7" s="1"/>
  <c r="D13" i="53"/>
  <c r="E20" i="77"/>
  <c r="M12" i="7"/>
  <c r="M21" i="7" s="1"/>
  <c r="L21" i="53"/>
  <c r="D16" i="77"/>
  <c r="F22" i="53"/>
  <c r="E10" i="53"/>
  <c r="I13" i="77"/>
  <c r="G8" i="53"/>
  <c r="K9" i="77"/>
  <c r="J19" i="77"/>
  <c r="F19" i="132"/>
  <c r="C20" i="132"/>
  <c r="F6" i="132"/>
  <c r="F24" i="168"/>
  <c r="N24" i="168" s="1"/>
  <c r="C12" i="132"/>
  <c r="D18" i="132"/>
  <c r="K20" i="132"/>
  <c r="I5" i="132"/>
  <c r="B20" i="168"/>
  <c r="L20" i="168" s="1"/>
  <c r="E6" i="132"/>
  <c r="E10" i="132"/>
  <c r="J7" i="130"/>
  <c r="I18" i="130"/>
  <c r="O8" i="130"/>
  <c r="F7" i="130"/>
  <c r="M11" i="132"/>
  <c r="G17" i="132"/>
  <c r="O20" i="130"/>
  <c r="G9" i="130"/>
  <c r="J14" i="130"/>
  <c r="K8" i="130"/>
  <c r="L10" i="132"/>
  <c r="H17" i="130"/>
  <c r="M20" i="132"/>
  <c r="D7" i="130"/>
  <c r="D8" i="132"/>
  <c r="C16" i="130"/>
  <c r="B16" i="130"/>
  <c r="M17" i="130"/>
  <c r="C8" i="130"/>
  <c r="E11" i="132"/>
  <c r="B24" i="180"/>
  <c r="L24" i="180" s="1"/>
  <c r="K8" i="129"/>
  <c r="G19" i="53"/>
  <c r="L7" i="77"/>
  <c r="I14" i="53"/>
  <c r="D9" i="129"/>
  <c r="G10" i="77"/>
  <c r="H8" i="53"/>
  <c r="F20" i="77"/>
  <c r="D14" i="77"/>
  <c r="J17" i="53"/>
  <c r="E19" i="53"/>
  <c r="M8" i="77"/>
  <c r="O8" i="132"/>
  <c r="F13" i="132"/>
  <c r="C10" i="132"/>
  <c r="K11" i="132"/>
  <c r="F21" i="168"/>
  <c r="N21" i="168" s="1"/>
  <c r="M8" i="132"/>
  <c r="I16" i="132"/>
  <c r="L20" i="132"/>
  <c r="B31" i="168"/>
  <c r="L31" i="168" s="1"/>
  <c r="B18" i="132"/>
  <c r="O18" i="132"/>
  <c r="D16" i="168"/>
  <c r="M16" i="168" s="1"/>
  <c r="L14" i="130"/>
  <c r="B7" i="130"/>
  <c r="H15" i="130"/>
  <c r="L14" i="132"/>
  <c r="H19" i="132"/>
  <c r="F17" i="168"/>
  <c r="N17" i="168" s="1"/>
  <c r="G17" i="130"/>
  <c r="I7" i="130"/>
  <c r="M6" i="130"/>
  <c r="J19" i="132"/>
  <c r="E12" i="130"/>
  <c r="J18" i="130"/>
  <c r="L5" i="130"/>
  <c r="H6" i="132"/>
  <c r="E16" i="130"/>
  <c r="H18" i="130"/>
  <c r="C7" i="132"/>
  <c r="G8" i="132"/>
  <c r="K7" i="130"/>
  <c r="E17" i="57"/>
  <c r="B9" i="127"/>
  <c r="G18" i="127"/>
  <c r="E18" i="127"/>
  <c r="I13" i="127"/>
  <c r="C13" i="129"/>
  <c r="G8" i="7"/>
  <c r="G19" i="7" s="1"/>
  <c r="D20" i="53"/>
  <c r="F17" i="77"/>
  <c r="M11" i="53"/>
  <c r="J14" i="129"/>
  <c r="K13" i="77"/>
  <c r="G14" i="77"/>
  <c r="D10" i="179"/>
  <c r="M10" i="179" s="1"/>
  <c r="B21" i="176"/>
  <c r="L21" i="176" s="1"/>
  <c r="F33" i="172"/>
  <c r="N33" i="172" s="1"/>
  <c r="F18" i="169"/>
  <c r="N18" i="169" s="1"/>
  <c r="F28" i="177"/>
  <c r="N28" i="177" s="1"/>
  <c r="B14" i="179"/>
  <c r="L14" i="179" s="1"/>
  <c r="F24" i="176"/>
  <c r="N24" i="176" s="1"/>
  <c r="F11" i="173"/>
  <c r="N11" i="173" s="1"/>
  <c r="D22" i="169"/>
  <c r="M22" i="169" s="1"/>
  <c r="B12" i="178"/>
  <c r="L12" i="178" s="1"/>
  <c r="F14" i="175"/>
  <c r="N14" i="175" s="1"/>
  <c r="C14" i="57"/>
  <c r="F24" i="177"/>
  <c r="N24" i="177" s="1"/>
  <c r="D33" i="169"/>
  <c r="M33" i="169" s="1"/>
  <c r="B23" i="169"/>
  <c r="L23" i="169" s="1"/>
  <c r="B35" i="178"/>
  <c r="L35" i="178" s="1"/>
  <c r="F11" i="131"/>
  <c r="F13" i="127"/>
  <c r="K9" i="131"/>
  <c r="G20" i="131"/>
  <c r="C17" i="127"/>
  <c r="H17" i="131"/>
  <c r="H13" i="127"/>
  <c r="E16" i="131"/>
  <c r="L19" i="127"/>
  <c r="E19" i="131"/>
  <c r="M17" i="127"/>
  <c r="I18" i="127"/>
  <c r="E13" i="129"/>
  <c r="B13" i="129"/>
  <c r="I8" i="129"/>
  <c r="J9" i="129"/>
  <c r="B14" i="129"/>
  <c r="I12" i="7"/>
  <c r="I21" i="7" s="1"/>
  <c r="J8" i="7"/>
  <c r="J19" i="7" s="1"/>
  <c r="K21" i="53"/>
  <c r="L18" i="53"/>
  <c r="C8" i="77"/>
  <c r="D13" i="77"/>
  <c r="B13" i="77"/>
  <c r="B12" i="129"/>
  <c r="J16" i="53"/>
  <c r="K19" i="53"/>
  <c r="E17" i="53"/>
  <c r="K16" i="77"/>
  <c r="K7" i="77"/>
  <c r="B11" i="77"/>
  <c r="F12" i="53"/>
  <c r="L7" i="53"/>
  <c r="D18" i="77"/>
  <c r="J21" i="53"/>
  <c r="I9" i="53"/>
  <c r="M12" i="77"/>
  <c r="G10" i="53"/>
  <c r="K11" i="77"/>
  <c r="F19" i="77"/>
  <c r="L9" i="53"/>
  <c r="G20" i="77"/>
  <c r="F15" i="77"/>
  <c r="I18" i="132"/>
  <c r="I20" i="132"/>
  <c r="G14" i="132"/>
  <c r="D15" i="168"/>
  <c r="M15" i="168" s="1"/>
  <c r="N7" i="132"/>
  <c r="H17" i="132"/>
  <c r="J12" i="132"/>
  <c r="M13" i="132"/>
  <c r="B24" i="168"/>
  <c r="L24" i="168" s="1"/>
  <c r="K13" i="132"/>
  <c r="L15" i="132"/>
  <c r="N5" i="130"/>
  <c r="C6" i="130"/>
  <c r="G5" i="130"/>
  <c r="D20" i="130"/>
  <c r="H7" i="132"/>
  <c r="B34" i="168"/>
  <c r="L34" i="168" s="1"/>
  <c r="K10" i="130"/>
  <c r="J12" i="130"/>
  <c r="J5" i="130"/>
  <c r="N10" i="132"/>
  <c r="L20" i="130"/>
  <c r="D6" i="130"/>
  <c r="F22" i="168"/>
  <c r="N22" i="168" s="1"/>
  <c r="F18" i="132"/>
  <c r="D17" i="168"/>
  <c r="M17" i="168" s="1"/>
  <c r="B11" i="130"/>
  <c r="O15" i="132"/>
  <c r="B20" i="130"/>
  <c r="M13" i="130"/>
  <c r="C19" i="132"/>
  <c r="C5" i="130"/>
  <c r="D27" i="179"/>
  <c r="M27" i="179" s="1"/>
  <c r="D13" i="146"/>
  <c r="M13" i="146" s="1"/>
  <c r="B24" i="173"/>
  <c r="L24" i="173" s="1"/>
  <c r="B11" i="170"/>
  <c r="L11" i="170" s="1"/>
  <c r="D12" i="179"/>
  <c r="M12" i="179" s="1"/>
  <c r="B31" i="179"/>
  <c r="L31" i="179" s="1"/>
  <c r="B23" i="175"/>
  <c r="L23" i="175" s="1"/>
  <c r="F34" i="171"/>
  <c r="N34" i="171" s="1"/>
  <c r="E11" i="57"/>
  <c r="B33" i="176"/>
  <c r="L33" i="176" s="1"/>
  <c r="F35" i="172"/>
  <c r="N35" i="172" s="1"/>
  <c r="B17" i="175"/>
  <c r="L17" i="175" s="1"/>
  <c r="B31" i="174"/>
  <c r="L31" i="174" s="1"/>
  <c r="B12" i="172"/>
  <c r="L12" i="172" s="1"/>
  <c r="J11" i="127"/>
  <c r="K18" i="131"/>
  <c r="L9" i="127"/>
  <c r="J7" i="127"/>
  <c r="E14" i="131"/>
  <c r="L8" i="129"/>
  <c r="B12" i="53"/>
  <c r="H10" i="7"/>
  <c r="H17" i="53"/>
  <c r="C10" i="129"/>
  <c r="G15" i="77"/>
  <c r="H12" i="7"/>
  <c r="H15" i="77"/>
  <c r="I21" i="53"/>
  <c r="G7" i="53"/>
  <c r="M10" i="77"/>
  <c r="C20" i="53"/>
  <c r="I22" i="53"/>
  <c r="B9" i="77"/>
  <c r="D11" i="132"/>
  <c r="B8" i="132"/>
  <c r="I17" i="132"/>
  <c r="F31" i="168"/>
  <c r="N31" i="168" s="1"/>
  <c r="G20" i="132"/>
  <c r="N13" i="132"/>
  <c r="O16" i="132"/>
  <c r="F11" i="132"/>
  <c r="B14" i="168"/>
  <c r="L14" i="168" s="1"/>
  <c r="H20" i="132"/>
  <c r="I8" i="132"/>
  <c r="F11" i="168"/>
  <c r="N11" i="168" s="1"/>
  <c r="D8" i="130"/>
  <c r="B14" i="130"/>
  <c r="I15" i="130"/>
  <c r="D5" i="132"/>
  <c r="O19" i="132"/>
  <c r="C19" i="130"/>
  <c r="K5" i="130"/>
  <c r="E17" i="130"/>
  <c r="I14" i="130"/>
  <c r="L18" i="132"/>
  <c r="J15" i="130"/>
  <c r="C7" i="130"/>
  <c r="F11" i="130"/>
  <c r="D9" i="132"/>
  <c r="M11" i="130"/>
  <c r="G13" i="130"/>
  <c r="B16" i="168"/>
  <c r="L16" i="168" s="1"/>
  <c r="G18" i="130"/>
  <c r="K19" i="130"/>
  <c r="F32" i="170"/>
  <c r="N32" i="170" s="1"/>
  <c r="F14" i="127"/>
  <c r="H18" i="131"/>
  <c r="E17" i="131"/>
  <c r="M11" i="129"/>
  <c r="I7" i="129"/>
  <c r="G11" i="129"/>
  <c r="E13" i="53"/>
  <c r="C8" i="7"/>
  <c r="C19" i="7" s="1"/>
  <c r="E7" i="53"/>
  <c r="G17" i="53"/>
  <c r="E16" i="77"/>
  <c r="F12" i="178"/>
  <c r="N12" i="178" s="1"/>
  <c r="D23" i="175"/>
  <c r="M23" i="175" s="1"/>
  <c r="D10" i="172"/>
  <c r="M10" i="172" s="1"/>
  <c r="I10" i="57"/>
  <c r="D34" i="176"/>
  <c r="M34" i="176" s="1"/>
  <c r="F17" i="178"/>
  <c r="N17" i="178" s="1"/>
  <c r="D29" i="175"/>
  <c r="M29" i="175" s="1"/>
  <c r="B14" i="172"/>
  <c r="L14" i="172" s="1"/>
  <c r="C9" i="57"/>
  <c r="F16" i="146"/>
  <c r="N16" i="146" s="1"/>
  <c r="D19" i="173"/>
  <c r="M19" i="173" s="1"/>
  <c r="B15" i="146"/>
  <c r="L15" i="146" s="1"/>
  <c r="F15" i="175"/>
  <c r="N15" i="175" s="1"/>
  <c r="I13" i="57"/>
  <c r="D24" i="172"/>
  <c r="M24" i="172" s="1"/>
  <c r="B30" i="170"/>
  <c r="L30" i="170" s="1"/>
  <c r="J16" i="131"/>
  <c r="B16" i="127"/>
  <c r="G12" i="131"/>
  <c r="C9" i="127"/>
  <c r="H9" i="131"/>
  <c r="D20" i="131"/>
  <c r="D15" i="127"/>
  <c r="M8" i="127"/>
  <c r="I14" i="131"/>
  <c r="M11" i="127"/>
  <c r="I11" i="131"/>
  <c r="E13" i="131"/>
  <c r="M7" i="129"/>
  <c r="J7" i="129"/>
  <c r="D12" i="129"/>
  <c r="K12" i="7"/>
  <c r="H12" i="129"/>
  <c r="J10" i="53"/>
  <c r="B13" i="53"/>
  <c r="C12" i="53"/>
  <c r="I10" i="53"/>
  <c r="G13" i="77"/>
  <c r="H18" i="77"/>
  <c r="B12" i="77"/>
  <c r="H10" i="129"/>
  <c r="B22" i="53"/>
  <c r="H11" i="53"/>
  <c r="M9" i="53"/>
  <c r="M15" i="77"/>
  <c r="E13" i="77"/>
  <c r="B7" i="53"/>
  <c r="I12" i="53"/>
  <c r="E15" i="77"/>
  <c r="K9" i="53"/>
  <c r="C11" i="77"/>
  <c r="B14" i="77"/>
  <c r="L11" i="53"/>
  <c r="M16" i="77"/>
  <c r="G12" i="7"/>
  <c r="G21" i="7" s="1"/>
  <c r="H20" i="53"/>
  <c r="L14" i="77"/>
  <c r="C18" i="132"/>
  <c r="K19" i="132"/>
  <c r="L13" i="132"/>
  <c r="L7" i="132"/>
  <c r="F14" i="168"/>
  <c r="N14" i="168" s="1"/>
  <c r="C8" i="132"/>
  <c r="J10" i="132"/>
  <c r="K9" i="132"/>
  <c r="F30" i="168"/>
  <c r="N30" i="168" s="1"/>
  <c r="F16" i="168"/>
  <c r="N16" i="168" s="1"/>
  <c r="I6" i="132"/>
  <c r="F32" i="168"/>
  <c r="N32" i="168" s="1"/>
  <c r="F18" i="130"/>
  <c r="H20" i="130"/>
  <c r="B9" i="130"/>
  <c r="M7" i="130"/>
  <c r="M10" i="132"/>
  <c r="D20" i="168"/>
  <c r="M20" i="168" s="1"/>
  <c r="E20" i="130"/>
  <c r="L7" i="130"/>
  <c r="O19" i="130"/>
  <c r="I19" i="132"/>
  <c r="F15" i="130"/>
  <c r="C12" i="130"/>
  <c r="N10" i="130"/>
  <c r="F9" i="132"/>
  <c r="B12" i="130"/>
  <c r="I11" i="130"/>
  <c r="B11" i="132"/>
  <c r="O11" i="130"/>
  <c r="C9" i="130"/>
  <c r="C20" i="130"/>
  <c r="B20" i="132"/>
  <c r="F30" i="178"/>
  <c r="N30" i="178" s="1"/>
  <c r="F15" i="176"/>
  <c r="N15" i="176" s="1"/>
  <c r="D28" i="172"/>
  <c r="M28" i="172" s="1"/>
  <c r="D13" i="169"/>
  <c r="M13" i="169" s="1"/>
  <c r="B17" i="177"/>
  <c r="L17" i="177" s="1"/>
  <c r="F35" i="178"/>
  <c r="N35" i="178" s="1"/>
  <c r="D25" i="174"/>
  <c r="M25" i="174" s="1"/>
  <c r="D12" i="171"/>
  <c r="M12" i="171" s="1"/>
  <c r="G5" i="57"/>
  <c r="B23" i="180"/>
  <c r="L23" i="180" s="1"/>
  <c r="D13" i="171"/>
  <c r="M13" i="171" s="1"/>
  <c r="F23" i="171"/>
  <c r="N23" i="171" s="1"/>
  <c r="D12" i="173"/>
  <c r="M12" i="173" s="1"/>
  <c r="D17" i="176"/>
  <c r="M17" i="176" s="1"/>
  <c r="J19" i="127"/>
  <c r="K12" i="127"/>
  <c r="H15" i="127"/>
  <c r="M13" i="131"/>
  <c r="H19" i="127"/>
  <c r="C9" i="129"/>
  <c r="F11" i="129"/>
  <c r="M14" i="129"/>
  <c r="G9" i="77"/>
  <c r="B11" i="177"/>
  <c r="L11" i="177" s="1"/>
  <c r="B31" i="180"/>
  <c r="L31" i="180" s="1"/>
  <c r="F14" i="177"/>
  <c r="N14" i="177" s="1"/>
  <c r="B17" i="169"/>
  <c r="L17" i="169" s="1"/>
  <c r="D27" i="174"/>
  <c r="M27" i="174" s="1"/>
  <c r="D30" i="146"/>
  <c r="M30" i="146" s="1"/>
  <c r="J12" i="131"/>
  <c r="D13" i="131"/>
  <c r="I19" i="127"/>
  <c r="F8" i="129"/>
  <c r="H9" i="53"/>
  <c r="F18" i="77"/>
  <c r="B18" i="53"/>
  <c r="M19" i="53"/>
  <c r="F9" i="77"/>
  <c r="L15" i="53"/>
  <c r="E14" i="53"/>
  <c r="I15" i="53"/>
  <c r="D7" i="53"/>
  <c r="N16" i="132"/>
  <c r="O17" i="132"/>
  <c r="F14" i="132"/>
  <c r="M18" i="132"/>
  <c r="O20" i="132"/>
  <c r="D34" i="168"/>
  <c r="M34" i="168" s="1"/>
  <c r="G11" i="132"/>
  <c r="D19" i="132"/>
  <c r="K12" i="130"/>
  <c r="H7" i="130"/>
  <c r="C15" i="132"/>
  <c r="C14" i="130"/>
  <c r="F13" i="130"/>
  <c r="L19" i="130"/>
  <c r="B18" i="130"/>
  <c r="D31" i="168"/>
  <c r="M31" i="168" s="1"/>
  <c r="K6" i="130"/>
  <c r="G20" i="130"/>
  <c r="I19" i="130"/>
  <c r="F21" i="174"/>
  <c r="N21" i="174" s="1"/>
  <c r="F21" i="176"/>
  <c r="N21" i="176" s="1"/>
  <c r="F28" i="173"/>
  <c r="N28" i="173" s="1"/>
  <c r="B19" i="179"/>
  <c r="L19" i="179" s="1"/>
  <c r="B18" i="169"/>
  <c r="L18" i="169" s="1"/>
  <c r="B17" i="171"/>
  <c r="L17" i="171" s="1"/>
  <c r="C8" i="131"/>
  <c r="H17" i="127"/>
  <c r="C20" i="127"/>
  <c r="J12" i="53"/>
  <c r="E16" i="53"/>
  <c r="E8" i="129"/>
  <c r="J7" i="53"/>
  <c r="K12" i="77"/>
  <c r="M10" i="129"/>
  <c r="D10" i="77"/>
  <c r="D8" i="77"/>
  <c r="B24" i="77" s="1"/>
  <c r="H19" i="77"/>
  <c r="G12" i="77"/>
  <c r="B14" i="132"/>
  <c r="N18" i="132"/>
  <c r="D28" i="168"/>
  <c r="M28" i="168" s="1"/>
  <c r="G16" i="132"/>
  <c r="J6" i="132"/>
  <c r="F28" i="168"/>
  <c r="N28" i="168" s="1"/>
  <c r="C13" i="132"/>
  <c r="B29" i="168"/>
  <c r="L29" i="168" s="1"/>
  <c r="N13" i="130"/>
  <c r="L13" i="130"/>
  <c r="J7" i="132"/>
  <c r="M18" i="130"/>
  <c r="E11" i="130"/>
  <c r="F12" i="130"/>
  <c r="N9" i="130"/>
  <c r="F15" i="168"/>
  <c r="N15" i="168" s="1"/>
  <c r="F16" i="130"/>
  <c r="C13" i="130"/>
  <c r="I20" i="130"/>
  <c r="D33" i="170"/>
  <c r="M33" i="170" s="1"/>
  <c r="F28" i="180"/>
  <c r="N28" i="180" s="1"/>
  <c r="B32" i="172"/>
  <c r="L32" i="172" s="1"/>
  <c r="D22" i="177"/>
  <c r="M22" i="177" s="1"/>
  <c r="G18" i="57"/>
  <c r="B34" i="175"/>
  <c r="L34" i="175" s="1"/>
  <c r="K10" i="131"/>
  <c r="I11" i="127"/>
  <c r="L9" i="129"/>
  <c r="D9" i="77"/>
  <c r="K9" i="129"/>
  <c r="C7" i="53"/>
  <c r="I19" i="77"/>
  <c r="F12" i="7"/>
  <c r="F21" i="7" s="1"/>
  <c r="L20" i="77"/>
  <c r="F13" i="77"/>
  <c r="E17" i="77"/>
  <c r="H17" i="77"/>
  <c r="J8" i="132"/>
  <c r="D6" i="132"/>
  <c r="B22" i="168"/>
  <c r="L22" i="168" s="1"/>
  <c r="F20" i="132"/>
  <c r="G15" i="132"/>
  <c r="D24" i="168"/>
  <c r="M24" i="168" s="1"/>
  <c r="I13" i="132"/>
  <c r="F13" i="168"/>
  <c r="N13" i="168" s="1"/>
  <c r="G14" i="130"/>
  <c r="K15" i="130"/>
  <c r="E5" i="132"/>
  <c r="D18" i="130"/>
  <c r="I11" i="132"/>
  <c r="L17" i="130"/>
  <c r="C10" i="130"/>
  <c r="E10" i="130"/>
  <c r="E7" i="132"/>
  <c r="M6" i="132"/>
  <c r="D10" i="168"/>
  <c r="M10" i="168" s="1"/>
  <c r="G12" i="57"/>
  <c r="D12" i="178"/>
  <c r="M12" i="178" s="1"/>
  <c r="F14" i="170"/>
  <c r="N14" i="170" s="1"/>
  <c r="D34" i="146"/>
  <c r="M34" i="146" s="1"/>
  <c r="F13" i="180"/>
  <c r="N13" i="180" s="1"/>
  <c r="D11" i="169"/>
  <c r="M11" i="169" s="1"/>
  <c r="G15" i="127"/>
  <c r="E13" i="127"/>
  <c r="E7" i="129"/>
  <c r="J14" i="53"/>
  <c r="H14" i="77"/>
  <c r="J11" i="53"/>
  <c r="L12" i="53"/>
  <c r="H12" i="77"/>
  <c r="J15" i="53"/>
  <c r="L13" i="53"/>
  <c r="C14" i="53"/>
  <c r="F7" i="53"/>
  <c r="B8" i="77"/>
  <c r="L16" i="132"/>
  <c r="O14" i="132"/>
  <c r="F16" i="132"/>
  <c r="M12" i="132"/>
  <c r="M16" i="132"/>
  <c r="B17" i="168"/>
  <c r="L17" i="168" s="1"/>
  <c r="C11" i="132"/>
  <c r="B8" i="130"/>
  <c r="L9" i="130"/>
  <c r="K18" i="132"/>
  <c r="G11" i="130"/>
  <c r="K17" i="130"/>
  <c r="J17" i="132"/>
  <c r="N14" i="130"/>
  <c r="N9" i="132"/>
  <c r="O13" i="130"/>
  <c r="L12" i="132"/>
  <c r="N8" i="130"/>
  <c r="J10" i="130"/>
  <c r="B7" i="147"/>
  <c r="I12" i="128"/>
  <c r="D11" i="128"/>
  <c r="C22" i="128"/>
  <c r="E13" i="128"/>
  <c r="B24" i="147"/>
  <c r="E21" i="128"/>
  <c r="F15" i="128"/>
  <c r="B11" i="147"/>
  <c r="D19" i="128"/>
  <c r="D8" i="147"/>
  <c r="C12" i="147"/>
  <c r="I19" i="128"/>
  <c r="D28" i="147"/>
  <c r="J17" i="128"/>
  <c r="D9" i="147"/>
  <c r="H20" i="128"/>
  <c r="J20" i="128"/>
  <c r="M12" i="128"/>
  <c r="B17" i="128"/>
  <c r="H7" i="128"/>
  <c r="H14" i="128"/>
  <c r="E16" i="128"/>
  <c r="L17" i="128"/>
  <c r="C27" i="147"/>
  <c r="L16" i="128"/>
  <c r="B19" i="128"/>
  <c r="B9" i="128"/>
  <c r="C12" i="128"/>
  <c r="B22" i="128"/>
  <c r="G7" i="128"/>
  <c r="G12" i="128"/>
  <c r="I9" i="128"/>
  <c r="D40" i="147"/>
  <c r="H15" i="128"/>
  <c r="J8" i="128"/>
  <c r="K9" i="128"/>
  <c r="D21" i="128"/>
  <c r="E11" i="128"/>
  <c r="E8" i="128"/>
  <c r="L19" i="128"/>
  <c r="F18" i="128"/>
  <c r="C11" i="147"/>
  <c r="C18" i="128"/>
  <c r="M19" i="128"/>
  <c r="B10" i="147"/>
  <c r="M21" i="128"/>
  <c r="C41" i="147"/>
  <c r="M9" i="128"/>
  <c r="D8" i="128"/>
  <c r="C14" i="147"/>
  <c r="D30" i="147"/>
  <c r="G19" i="128"/>
  <c r="C13" i="147"/>
  <c r="L20" i="128"/>
  <c r="I13" i="128"/>
  <c r="L8" i="128"/>
  <c r="B14" i="128"/>
  <c r="J11" i="128"/>
  <c r="M22" i="128"/>
  <c r="B27" i="147"/>
  <c r="J19" i="128"/>
  <c r="E17" i="128"/>
  <c r="C28" i="147"/>
  <c r="E20" i="128"/>
  <c r="G10" i="128"/>
  <c r="K22" i="128"/>
  <c r="H21" i="128"/>
  <c r="B26" i="147"/>
  <c r="M20" i="128"/>
  <c r="I20" i="128"/>
  <c r="J21" i="128"/>
  <c r="C7" i="128"/>
  <c r="C15" i="128"/>
  <c r="B15" i="128"/>
  <c r="G22" i="128"/>
  <c r="C25" i="147"/>
  <c r="F7" i="128"/>
  <c r="F17" i="128"/>
  <c r="B41" i="147"/>
  <c r="L22" i="128"/>
  <c r="C8" i="147"/>
  <c r="D39" i="147"/>
  <c r="B10" i="128"/>
  <c r="D27" i="147"/>
  <c r="E18" i="128"/>
  <c r="B28" i="147"/>
  <c r="L12" i="128"/>
  <c r="K21" i="128"/>
  <c r="E22" i="128"/>
  <c r="B12" i="147"/>
  <c r="K13" i="128"/>
  <c r="B14" i="147"/>
  <c r="H16" i="128"/>
  <c r="K7" i="128"/>
  <c r="C11" i="128"/>
  <c r="D25" i="147"/>
  <c r="K8" i="128"/>
  <c r="C29" i="147"/>
  <c r="F19" i="128"/>
  <c r="C24" i="147"/>
  <c r="L7" i="128"/>
  <c r="C39" i="147"/>
  <c r="B25" i="147"/>
  <c r="F11" i="128"/>
  <c r="I22" i="128"/>
  <c r="D7" i="147"/>
  <c r="I8" i="128"/>
  <c r="G13" i="128"/>
  <c r="G16" i="128"/>
  <c r="L11" i="128"/>
  <c r="K20" i="128"/>
  <c r="D17" i="128"/>
  <c r="E12" i="128"/>
  <c r="F21" i="128"/>
  <c r="C21" i="128"/>
  <c r="B18" i="128"/>
  <c r="B13" i="128"/>
  <c r="M17" i="128"/>
  <c r="C10" i="147"/>
  <c r="C13" i="128"/>
  <c r="C40" i="147"/>
  <c r="J22" i="128"/>
  <c r="D13" i="147"/>
  <c r="F22" i="128"/>
  <c r="K16" i="128"/>
  <c r="H19" i="128"/>
  <c r="G14" i="128"/>
  <c r="D13" i="128"/>
  <c r="E7" i="128"/>
  <c r="F14" i="128"/>
  <c r="B11" i="128"/>
  <c r="J7" i="128"/>
  <c r="J14" i="128"/>
  <c r="B16" i="128"/>
  <c r="F13" i="128"/>
  <c r="L21" i="128"/>
  <c r="D22" i="128"/>
  <c r="D29" i="147"/>
  <c r="D7" i="128"/>
  <c r="D15" i="128"/>
  <c r="F16" i="128"/>
  <c r="M10" i="128"/>
  <c r="D11" i="147"/>
  <c r="G8" i="128"/>
  <c r="K18" i="128"/>
  <c r="L14" i="128"/>
  <c r="I7" i="128"/>
  <c r="D10" i="128"/>
  <c r="E14" i="128"/>
  <c r="L10" i="128"/>
  <c r="H13" i="128"/>
  <c r="I14" i="128"/>
  <c r="I11" i="128"/>
  <c r="D20" i="128"/>
  <c r="I17" i="128"/>
  <c r="F10" i="128"/>
  <c r="J10" i="128"/>
  <c r="K19" i="128"/>
  <c r="D26" i="147"/>
  <c r="K14" i="128"/>
  <c r="B21" i="128"/>
  <c r="C16" i="128"/>
  <c r="C9" i="128"/>
  <c r="I15" i="128"/>
  <c r="D10" i="147"/>
  <c r="I21" i="128"/>
  <c r="E19" i="128"/>
  <c r="B39" i="147"/>
  <c r="J13" i="128"/>
  <c r="M16" i="128"/>
  <c r="B4" i="147"/>
  <c r="B21" i="147" s="1"/>
  <c r="B36" i="147" s="1"/>
  <c r="M14" i="128"/>
  <c r="C14" i="128"/>
  <c r="J12" i="128"/>
  <c r="M15" i="128"/>
  <c r="B9" i="147"/>
  <c r="G15" i="128"/>
  <c r="H22" i="128"/>
  <c r="I16" i="128"/>
  <c r="D9" i="128"/>
  <c r="H17" i="128"/>
  <c r="L18" i="128"/>
  <c r="H9" i="128"/>
  <c r="G21" i="128"/>
  <c r="C9" i="147"/>
  <c r="M11" i="128"/>
  <c r="L13" i="128"/>
  <c r="C20" i="128"/>
  <c r="C26" i="147"/>
  <c r="L15" i="128"/>
  <c r="G17" i="128"/>
  <c r="C30" i="147"/>
  <c r="K12" i="128"/>
  <c r="B20" i="128"/>
  <c r="D14" i="147"/>
  <c r="C10" i="128"/>
  <c r="J16" i="128"/>
  <c r="G18" i="128"/>
  <c r="K15" i="128"/>
  <c r="H18" i="128"/>
  <c r="B7" i="128"/>
  <c r="D16" i="128"/>
  <c r="G20" i="128"/>
  <c r="D12" i="128"/>
  <c r="H12" i="128"/>
  <c r="B8" i="128"/>
  <c r="J9" i="128"/>
  <c r="H10" i="128"/>
  <c r="B12" i="128"/>
  <c r="B8" i="147"/>
  <c r="D14" i="128"/>
  <c r="D41" i="147"/>
  <c r="E15" i="128"/>
  <c r="G9" i="128"/>
  <c r="B13" i="147"/>
  <c r="H11" i="128"/>
  <c r="I18" i="128"/>
  <c r="F20" i="128"/>
  <c r="J18" i="128"/>
  <c r="M13" i="128"/>
  <c r="K17" i="128"/>
  <c r="C19" i="128"/>
  <c r="C17" i="128"/>
  <c r="M7" i="128"/>
  <c r="C7" i="147"/>
  <c r="D24" i="147"/>
  <c r="F12" i="128"/>
  <c r="E10" i="128"/>
  <c r="M8" i="128"/>
  <c r="F9" i="128"/>
  <c r="C8" i="128"/>
  <c r="B29" i="147"/>
  <c r="I10" i="128"/>
  <c r="D18" i="128"/>
  <c r="B40" i="147"/>
  <c r="H8" i="128"/>
  <c r="F8" i="128"/>
  <c r="D12" i="147"/>
  <c r="K10" i="128"/>
  <c r="K11" i="128"/>
  <c r="G11" i="128"/>
  <c r="M18" i="128"/>
  <c r="E9" i="128"/>
  <c r="B30" i="147"/>
  <c r="L9" i="128"/>
  <c r="J15" i="128"/>
  <c r="D4" i="147"/>
  <c r="D21" i="147" s="1"/>
  <c r="D36" i="147" s="1"/>
  <c r="C4" i="147"/>
  <c r="C21" i="147" s="1"/>
  <c r="C36" i="147" s="1"/>
  <c r="B26" i="128" l="1"/>
  <c r="C7" i="163"/>
  <c r="B36" i="128"/>
  <c r="C17" i="163"/>
  <c r="B25" i="128"/>
  <c r="C6" i="163"/>
  <c r="B28" i="131"/>
  <c r="I30" i="163"/>
  <c r="B31" i="53"/>
  <c r="I11" i="163"/>
  <c r="B32" i="131"/>
  <c r="I34" i="163"/>
  <c r="B33" i="127"/>
  <c r="C35" i="163"/>
  <c r="B37" i="53"/>
  <c r="I17" i="163"/>
  <c r="B38" i="53"/>
  <c r="I18" i="163"/>
  <c r="B27" i="53"/>
  <c r="I7" i="163"/>
  <c r="B40" i="53"/>
  <c r="I20" i="163"/>
  <c r="B35" i="131"/>
  <c r="I37" i="163"/>
  <c r="B30" i="127"/>
  <c r="C32" i="163"/>
  <c r="B30" i="131"/>
  <c r="I32" i="163"/>
  <c r="B25" i="127"/>
  <c r="C27" i="163"/>
  <c r="B24" i="127"/>
  <c r="C26" i="163"/>
  <c r="B23" i="131"/>
  <c r="I25" i="163"/>
  <c r="B34" i="128"/>
  <c r="C15" i="163"/>
  <c r="B28" i="128"/>
  <c r="C9" i="163"/>
  <c r="B33" i="128"/>
  <c r="C14" i="163"/>
  <c r="B38" i="128"/>
  <c r="C19" i="163"/>
  <c r="B29" i="131"/>
  <c r="I31" i="163"/>
  <c r="B34" i="131"/>
  <c r="I36" i="163"/>
  <c r="B26" i="131"/>
  <c r="I28" i="163"/>
  <c r="B25" i="131"/>
  <c r="I27" i="163"/>
  <c r="B33" i="53"/>
  <c r="I13" i="163"/>
  <c r="B29" i="127"/>
  <c r="C31" i="163"/>
  <c r="B26" i="127"/>
  <c r="C28" i="163"/>
  <c r="B32" i="128"/>
  <c r="C13" i="163"/>
  <c r="B31" i="128"/>
  <c r="C12" i="163"/>
  <c r="B24" i="128"/>
  <c r="C5" i="163"/>
  <c r="B29" i="128"/>
  <c r="C10" i="163"/>
  <c r="B39" i="128"/>
  <c r="C20" i="163"/>
  <c r="B35" i="128"/>
  <c r="C16" i="163"/>
  <c r="B28" i="127"/>
  <c r="C30" i="163"/>
  <c r="B34" i="53"/>
  <c r="I14" i="163"/>
  <c r="B32" i="53"/>
  <c r="I12" i="163"/>
  <c r="B25" i="53"/>
  <c r="I5" i="163"/>
  <c r="B23" i="127"/>
  <c r="C25" i="163"/>
  <c r="B36" i="53"/>
  <c r="I16" i="163"/>
  <c r="B22" i="131"/>
  <c r="I24" i="163"/>
  <c r="B30" i="53"/>
  <c r="I10" i="163"/>
  <c r="B31" i="127"/>
  <c r="C33" i="163"/>
  <c r="B27" i="131"/>
  <c r="I29" i="163"/>
  <c r="B34" i="127"/>
  <c r="C36" i="163"/>
  <c r="B24" i="131"/>
  <c r="I26" i="163"/>
  <c r="B27" i="128"/>
  <c r="C8" i="163"/>
  <c r="B37" i="128"/>
  <c r="C18" i="163"/>
  <c r="B30" i="128"/>
  <c r="C11" i="163"/>
  <c r="B35" i="53"/>
  <c r="I15" i="163"/>
  <c r="B31" i="131"/>
  <c r="I33" i="163"/>
  <c r="B28" i="53"/>
  <c r="I8" i="163"/>
  <c r="B27" i="127"/>
  <c r="C29" i="163"/>
  <c r="B26" i="53"/>
  <c r="I6" i="163"/>
  <c r="B35" i="127"/>
  <c r="C37" i="163"/>
  <c r="B29" i="53"/>
  <c r="I9" i="163"/>
  <c r="B22" i="127"/>
  <c r="C24" i="163"/>
  <c r="B32" i="127"/>
  <c r="C34" i="163"/>
  <c r="B39" i="53"/>
  <c r="I19" i="163"/>
  <c r="B33" i="131"/>
  <c r="I35" i="163"/>
  <c r="F6" i="53"/>
  <c r="J16" i="57"/>
  <c r="B34" i="77"/>
  <c r="B32" i="77"/>
  <c r="E6" i="129"/>
  <c r="B25" i="77"/>
  <c r="J6" i="129"/>
  <c r="B23" i="77"/>
  <c r="B26" i="77"/>
  <c r="I6" i="129"/>
  <c r="D6" i="53"/>
  <c r="B30" i="77"/>
  <c r="B29" i="77"/>
  <c r="B28" i="77"/>
  <c r="B27" i="77"/>
  <c r="B31" i="77"/>
  <c r="B36" i="77"/>
  <c r="B35" i="77"/>
  <c r="D23" i="147"/>
  <c r="C6" i="147"/>
  <c r="M6" i="128"/>
  <c r="I6" i="128"/>
  <c r="J6" i="128"/>
  <c r="N18" i="128"/>
  <c r="K6" i="128"/>
  <c r="D38" i="147"/>
  <c r="N15" i="128"/>
  <c r="N22" i="128"/>
  <c r="N22" i="53"/>
  <c r="K4" i="130"/>
  <c r="P20" i="130"/>
  <c r="N14" i="129"/>
  <c r="N9" i="127"/>
  <c r="L4" i="130"/>
  <c r="H6" i="53"/>
  <c r="N11" i="129"/>
  <c r="M4" i="132"/>
  <c r="K6" i="129"/>
  <c r="J6" i="131"/>
  <c r="E4" i="130"/>
  <c r="N17" i="127"/>
  <c r="H4" i="132"/>
  <c r="J6" i="77"/>
  <c r="H5" i="77" s="1"/>
  <c r="I4" i="130"/>
  <c r="I6" i="53"/>
  <c r="H4" i="130"/>
  <c r="F4" i="130"/>
  <c r="M6" i="53"/>
  <c r="G6" i="129"/>
  <c r="D6" i="129"/>
  <c r="B20" i="7"/>
  <c r="N9" i="7"/>
  <c r="B9" i="7"/>
  <c r="I6" i="131"/>
  <c r="K19" i="7"/>
  <c r="K7" i="7"/>
  <c r="K9" i="7"/>
  <c r="K20" i="7"/>
  <c r="M4" i="130"/>
  <c r="N4" i="132"/>
  <c r="I6" i="77"/>
  <c r="N7" i="129"/>
  <c r="B6" i="129"/>
  <c r="L6" i="131"/>
  <c r="P7" i="132"/>
  <c r="G6" i="77"/>
  <c r="E5" i="77" s="1"/>
  <c r="N12" i="127"/>
  <c r="J12" i="57"/>
  <c r="N12" i="131"/>
  <c r="N16" i="131"/>
  <c r="N20" i="131"/>
  <c r="J14" i="57"/>
  <c r="C4" i="57"/>
  <c r="N19" i="127"/>
  <c r="J15" i="57"/>
  <c r="C6" i="131"/>
  <c r="J17" i="57"/>
  <c r="F4" i="132"/>
  <c r="N21" i="128"/>
  <c r="D6" i="128"/>
  <c r="N11" i="128"/>
  <c r="L6" i="128"/>
  <c r="F6" i="128"/>
  <c r="B23" i="147"/>
  <c r="J6" i="53"/>
  <c r="P12" i="130"/>
  <c r="P9" i="130"/>
  <c r="N16" i="127"/>
  <c r="P14" i="130"/>
  <c r="P8" i="132"/>
  <c r="C4" i="130"/>
  <c r="J4" i="130"/>
  <c r="N4" i="130"/>
  <c r="P16" i="130"/>
  <c r="I4" i="132"/>
  <c r="D6" i="77"/>
  <c r="B5" i="77" s="1"/>
  <c r="L6" i="129"/>
  <c r="P10" i="130"/>
  <c r="P12" i="132"/>
  <c r="O4" i="132"/>
  <c r="C4" i="132"/>
  <c r="P5" i="130"/>
  <c r="B4" i="130"/>
  <c r="N17" i="53"/>
  <c r="N10" i="129"/>
  <c r="E20" i="7"/>
  <c r="E9" i="7"/>
  <c r="N20" i="127"/>
  <c r="N13" i="127"/>
  <c r="E11" i="7"/>
  <c r="E21" i="7"/>
  <c r="N15" i="53"/>
  <c r="F6" i="131"/>
  <c r="B6" i="77"/>
  <c r="P13" i="132"/>
  <c r="P17" i="130"/>
  <c r="D4" i="130"/>
  <c r="N8" i="53"/>
  <c r="B7" i="7"/>
  <c r="N7" i="7"/>
  <c r="B19" i="7"/>
  <c r="E6" i="131"/>
  <c r="H6" i="77"/>
  <c r="I6" i="127"/>
  <c r="D6" i="131"/>
  <c r="N11" i="131"/>
  <c r="J11" i="57"/>
  <c r="N14" i="127"/>
  <c r="N18" i="127"/>
  <c r="M6" i="127"/>
  <c r="H6" i="127"/>
  <c r="J6" i="57"/>
  <c r="N8" i="131"/>
  <c r="M6" i="131"/>
  <c r="K6" i="127"/>
  <c r="N9" i="131"/>
  <c r="J7" i="57"/>
  <c r="J13" i="57"/>
  <c r="J9" i="57"/>
  <c r="J5" i="57"/>
  <c r="B4" i="57"/>
  <c r="N8" i="128"/>
  <c r="N20" i="128"/>
  <c r="D18" i="163" s="1"/>
  <c r="B38" i="147"/>
  <c r="N16" i="128"/>
  <c r="D6" i="147"/>
  <c r="C38" i="147"/>
  <c r="C23" i="147"/>
  <c r="N14" i="128"/>
  <c r="N9" i="128"/>
  <c r="H6" i="128"/>
  <c r="B6" i="147"/>
  <c r="E4" i="132"/>
  <c r="P14" i="132"/>
  <c r="P18" i="130"/>
  <c r="G4" i="57"/>
  <c r="N7" i="53"/>
  <c r="B6" i="53"/>
  <c r="K11" i="7"/>
  <c r="K21" i="7"/>
  <c r="M6" i="129"/>
  <c r="E6" i="53"/>
  <c r="H21" i="7"/>
  <c r="H11" i="7"/>
  <c r="H20" i="7"/>
  <c r="H9" i="7"/>
  <c r="P11" i="130"/>
  <c r="K6" i="77"/>
  <c r="L6" i="77"/>
  <c r="N9" i="53"/>
  <c r="G6" i="127"/>
  <c r="E6" i="77"/>
  <c r="N19" i="53"/>
  <c r="P19" i="130"/>
  <c r="P15" i="132"/>
  <c r="P10" i="132"/>
  <c r="C6" i="129"/>
  <c r="H7" i="7"/>
  <c r="H19" i="7"/>
  <c r="N9" i="129"/>
  <c r="N20" i="53"/>
  <c r="J18" i="163" s="1"/>
  <c r="L4" i="132"/>
  <c r="J4" i="132"/>
  <c r="K6" i="53"/>
  <c r="H6" i="129"/>
  <c r="N10" i="131"/>
  <c r="O4" i="130"/>
  <c r="C6" i="77"/>
  <c r="N16" i="53"/>
  <c r="F6" i="77"/>
  <c r="F6" i="129"/>
  <c r="E6" i="127"/>
  <c r="C6" i="127"/>
  <c r="N7" i="131"/>
  <c r="B6" i="131"/>
  <c r="K4" i="132"/>
  <c r="P6" i="130"/>
  <c r="N15" i="131"/>
  <c r="J18" i="57"/>
  <c r="D4" i="57"/>
  <c r="D6" i="127"/>
  <c r="N10" i="127"/>
  <c r="N13" i="131"/>
  <c r="H4" i="57"/>
  <c r="E4" i="57"/>
  <c r="N7" i="127"/>
  <c r="B6" i="127"/>
  <c r="N12" i="128"/>
  <c r="B6" i="128"/>
  <c r="N7" i="128"/>
  <c r="E6" i="128"/>
  <c r="N13" i="128"/>
  <c r="N10" i="128"/>
  <c r="C6" i="128"/>
  <c r="G6" i="128"/>
  <c r="N19" i="128"/>
  <c r="N17" i="128"/>
  <c r="P8" i="130"/>
  <c r="C6" i="53"/>
  <c r="N18" i="53"/>
  <c r="P20" i="132"/>
  <c r="P11" i="132"/>
  <c r="N13" i="53"/>
  <c r="D4" i="132"/>
  <c r="G6" i="53"/>
  <c r="N12" i="53"/>
  <c r="J6" i="127"/>
  <c r="G4" i="130"/>
  <c r="L6" i="53"/>
  <c r="N12" i="129"/>
  <c r="N13" i="129"/>
  <c r="P7" i="130"/>
  <c r="P18" i="132"/>
  <c r="H6" i="131"/>
  <c r="P17" i="132"/>
  <c r="G4" i="132"/>
  <c r="N8" i="129"/>
  <c r="E19" i="7"/>
  <c r="E7" i="7"/>
  <c r="N8" i="127"/>
  <c r="P6" i="132"/>
  <c r="N21" i="53"/>
  <c r="M6" i="77"/>
  <c r="K5" i="77" s="1"/>
  <c r="F6" i="127"/>
  <c r="N11" i="53"/>
  <c r="N11" i="7"/>
  <c r="B21" i="7"/>
  <c r="B11" i="7"/>
  <c r="P15" i="130"/>
  <c r="N18" i="131"/>
  <c r="P16" i="132"/>
  <c r="P9" i="132"/>
  <c r="N10" i="53"/>
  <c r="N14" i="131"/>
  <c r="P13" i="130"/>
  <c r="P5" i="132"/>
  <c r="B4" i="132"/>
  <c r="P19" i="132"/>
  <c r="N14" i="53"/>
  <c r="K6" i="131"/>
  <c r="N19" i="131"/>
  <c r="F4" i="57"/>
  <c r="J10" i="57"/>
  <c r="G6" i="131"/>
  <c r="J8" i="57"/>
  <c r="I4" i="57"/>
  <c r="L6" i="127"/>
  <c r="N15" i="127"/>
  <c r="N17" i="131"/>
  <c r="N11" i="127"/>
  <c r="B7" i="171"/>
  <c r="B7" i="146"/>
  <c r="B7" i="168"/>
  <c r="H17" i="171"/>
  <c r="H21" i="171"/>
  <c r="H16" i="171"/>
  <c r="H18" i="171"/>
  <c r="D7" i="146"/>
  <c r="H34" i="175"/>
  <c r="H31" i="180"/>
  <c r="H24" i="173"/>
  <c r="H15" i="180"/>
  <c r="H23" i="172"/>
  <c r="H17" i="180"/>
  <c r="H27" i="180"/>
  <c r="H33" i="176"/>
  <c r="H18" i="175"/>
  <c r="H28" i="174"/>
  <c r="H31" i="173"/>
  <c r="H32" i="180"/>
  <c r="H30" i="174"/>
  <c r="H10" i="173"/>
  <c r="H32" i="175"/>
  <c r="H23" i="173"/>
  <c r="H34" i="180"/>
  <c r="H17" i="170"/>
  <c r="H10" i="170"/>
  <c r="H23" i="180"/>
  <c r="H11" i="170"/>
  <c r="H24" i="180"/>
  <c r="H15" i="169"/>
  <c r="H31" i="175"/>
  <c r="H10" i="180"/>
  <c r="H13" i="170"/>
  <c r="H10" i="169"/>
  <c r="H16" i="180"/>
  <c r="H19" i="180"/>
  <c r="H20" i="173"/>
  <c r="H22" i="180"/>
  <c r="H20" i="180"/>
  <c r="H25" i="180"/>
  <c r="H33" i="180"/>
  <c r="H14" i="180"/>
  <c r="H21" i="180"/>
  <c r="H18" i="180"/>
  <c r="H12" i="180"/>
  <c r="H29" i="180"/>
  <c r="H29" i="168"/>
  <c r="H30" i="180"/>
  <c r="H13" i="180"/>
  <c r="I22" i="180"/>
  <c r="I20" i="180"/>
  <c r="H28" i="180"/>
  <c r="H11" i="180"/>
  <c r="H21" i="179"/>
  <c r="H28" i="179"/>
  <c r="H34" i="179"/>
  <c r="H33" i="179"/>
  <c r="H22" i="179"/>
  <c r="H12" i="179"/>
  <c r="H19" i="179"/>
  <c r="H17" i="179"/>
  <c r="H16" i="179"/>
  <c r="H24" i="179"/>
  <c r="H18" i="179"/>
  <c r="H31" i="179"/>
  <c r="H14" i="179"/>
  <c r="H20" i="179"/>
  <c r="H10" i="179"/>
  <c r="H25" i="179"/>
  <c r="H32" i="179"/>
  <c r="H15" i="179"/>
  <c r="H11" i="179"/>
  <c r="H27" i="179"/>
  <c r="H23" i="179"/>
  <c r="H30" i="179"/>
  <c r="H13" i="179"/>
  <c r="H29" i="179"/>
  <c r="H31" i="174"/>
  <c r="H35" i="178"/>
  <c r="H12" i="178"/>
  <c r="H23" i="178"/>
  <c r="H18" i="178"/>
  <c r="H21" i="178"/>
  <c r="H32" i="178"/>
  <c r="H24" i="178"/>
  <c r="H19" i="178"/>
  <c r="H14" i="178"/>
  <c r="H16" i="178"/>
  <c r="H15" i="178"/>
  <c r="H10" i="178"/>
  <c r="H31" i="178"/>
  <c r="H30" i="178"/>
  <c r="H33" i="178"/>
  <c r="H28" i="178"/>
  <c r="H29" i="178"/>
  <c r="H22" i="178"/>
  <c r="H17" i="178"/>
  <c r="H11" i="178"/>
  <c r="H34" i="178"/>
  <c r="H13" i="178"/>
  <c r="H25" i="178"/>
  <c r="H20" i="178"/>
  <c r="H11" i="177"/>
  <c r="H17" i="177"/>
  <c r="H20" i="177"/>
  <c r="H13" i="177"/>
  <c r="H16" i="177"/>
  <c r="H31" i="177"/>
  <c r="H23" i="177"/>
  <c r="H28" i="177"/>
  <c r="H33" i="177"/>
  <c r="H14" i="177"/>
  <c r="H18" i="177"/>
  <c r="H30" i="177"/>
  <c r="H10" i="177"/>
  <c r="H34" i="177"/>
  <c r="H19" i="177"/>
  <c r="H27" i="177"/>
  <c r="H29" i="177"/>
  <c r="H12" i="177"/>
  <c r="H21" i="177"/>
  <c r="H32" i="177"/>
  <c r="H25" i="177"/>
  <c r="H15" i="177"/>
  <c r="H22" i="177"/>
  <c r="H24" i="177"/>
  <c r="H17" i="169"/>
  <c r="H19" i="168"/>
  <c r="H18" i="170"/>
  <c r="H30" i="176"/>
  <c r="H24" i="175"/>
  <c r="H16" i="175"/>
  <c r="H20" i="174"/>
  <c r="H32" i="172"/>
  <c r="H18" i="169"/>
  <c r="H17" i="175"/>
  <c r="H20" i="171"/>
  <c r="H20" i="170"/>
  <c r="H25" i="168"/>
  <c r="H18" i="174"/>
  <c r="H11" i="174"/>
  <c r="H17" i="146"/>
  <c r="H15" i="173"/>
  <c r="H30" i="171"/>
  <c r="H23" i="174"/>
  <c r="H34" i="169"/>
  <c r="H20" i="146"/>
  <c r="H16" i="176"/>
  <c r="H32" i="146"/>
  <c r="H10" i="171"/>
  <c r="H16" i="173"/>
  <c r="H31" i="176"/>
  <c r="H22" i="168"/>
  <c r="H23" i="169"/>
  <c r="H34" i="173"/>
  <c r="H24" i="171"/>
  <c r="H17" i="173"/>
  <c r="H24" i="169"/>
  <c r="H14" i="169"/>
  <c r="H24" i="146"/>
  <c r="H11" i="146"/>
  <c r="H31" i="171"/>
  <c r="H21" i="175"/>
  <c r="H23" i="176"/>
  <c r="H30" i="170"/>
  <c r="H15" i="146"/>
  <c r="H14" i="172"/>
  <c r="H12" i="172"/>
  <c r="H33" i="146"/>
  <c r="H17" i="174"/>
  <c r="H32" i="176"/>
  <c r="H12" i="176"/>
  <c r="H32" i="169"/>
  <c r="H19" i="146"/>
  <c r="H10" i="146"/>
  <c r="H31" i="146"/>
  <c r="H23" i="170"/>
  <c r="H16" i="169"/>
  <c r="H18" i="146"/>
  <c r="H35" i="146"/>
  <c r="H25" i="146"/>
  <c r="H34" i="146"/>
  <c r="H21" i="146"/>
  <c r="H30" i="146"/>
  <c r="H23" i="146"/>
  <c r="H22" i="146"/>
  <c r="H29" i="146"/>
  <c r="H12" i="146"/>
  <c r="H14" i="146"/>
  <c r="H13" i="146"/>
  <c r="H16" i="146"/>
  <c r="H28" i="146"/>
  <c r="H11" i="161"/>
  <c r="H10" i="176"/>
  <c r="H24" i="176"/>
  <c r="H19" i="176"/>
  <c r="H34" i="176"/>
  <c r="H14" i="176"/>
  <c r="H20" i="176"/>
  <c r="H29" i="176"/>
  <c r="H18" i="176"/>
  <c r="H25" i="176"/>
  <c r="H21" i="176"/>
  <c r="H17" i="176"/>
  <c r="H22" i="176"/>
  <c r="H15" i="176"/>
  <c r="H13" i="176"/>
  <c r="H28" i="176"/>
  <c r="H11" i="176"/>
  <c r="H35" i="176"/>
  <c r="H8" i="161"/>
  <c r="H23" i="175"/>
  <c r="H19" i="175"/>
  <c r="H14" i="175"/>
  <c r="H29" i="175"/>
  <c r="H20" i="175"/>
  <c r="H30" i="175"/>
  <c r="H25" i="175"/>
  <c r="H27" i="175"/>
  <c r="H15" i="175"/>
  <c r="H10" i="175"/>
  <c r="H33" i="175"/>
  <c r="H13" i="175"/>
  <c r="H28" i="175"/>
  <c r="H22" i="175"/>
  <c r="H12" i="175"/>
  <c r="H11" i="175"/>
  <c r="H33" i="174"/>
  <c r="H22" i="174"/>
  <c r="H15" i="174"/>
  <c r="H27" i="174"/>
  <c r="H10" i="174"/>
  <c r="H16" i="174"/>
  <c r="H25" i="174"/>
  <c r="H14" i="174"/>
  <c r="H21" i="174"/>
  <c r="H13" i="174"/>
  <c r="H34" i="174"/>
  <c r="H24" i="174"/>
  <c r="H32" i="174"/>
  <c r="H29" i="174"/>
  <c r="H12" i="174"/>
  <c r="H19" i="174"/>
  <c r="I11" i="170"/>
  <c r="H10" i="161"/>
  <c r="H9" i="161"/>
  <c r="H7" i="161"/>
  <c r="H19" i="173"/>
  <c r="H33" i="173"/>
  <c r="H21" i="173"/>
  <c r="H29" i="173"/>
  <c r="H14" i="173"/>
  <c r="H11" i="173"/>
  <c r="H27" i="173"/>
  <c r="H12" i="173"/>
  <c r="H22" i="173"/>
  <c r="H30" i="173"/>
  <c r="H13" i="173"/>
  <c r="H28" i="173"/>
  <c r="H18" i="173"/>
  <c r="H25" i="173"/>
  <c r="H32" i="173"/>
  <c r="H17" i="168"/>
  <c r="H17" i="172"/>
  <c r="H33" i="172"/>
  <c r="H30" i="172"/>
  <c r="H11" i="172"/>
  <c r="H18" i="172"/>
  <c r="H19" i="172"/>
  <c r="H21" i="172"/>
  <c r="H10" i="172"/>
  <c r="H25" i="172"/>
  <c r="H20" i="172"/>
  <c r="H16" i="172"/>
  <c r="H28" i="172"/>
  <c r="H31" i="172"/>
  <c r="H13" i="172"/>
  <c r="H24" i="172"/>
  <c r="H35" i="172"/>
  <c r="H15" i="172"/>
  <c r="H22" i="172"/>
  <c r="H29" i="172"/>
  <c r="H34" i="172"/>
  <c r="H23" i="171"/>
  <c r="I16" i="171"/>
  <c r="H15" i="171"/>
  <c r="H34" i="171"/>
  <c r="H13" i="171"/>
  <c r="H25" i="171"/>
  <c r="I18" i="171"/>
  <c r="H19" i="171"/>
  <c r="H14" i="171"/>
  <c r="H29" i="171"/>
  <c r="H32" i="171"/>
  <c r="H27" i="171"/>
  <c r="H12" i="171"/>
  <c r="H28" i="171"/>
  <c r="H22" i="171"/>
  <c r="I17" i="171"/>
  <c r="I21" i="171"/>
  <c r="H11" i="171"/>
  <c r="H33" i="171"/>
  <c r="H31" i="170"/>
  <c r="H34" i="170"/>
  <c r="H27" i="170"/>
  <c r="H21" i="170"/>
  <c r="H15" i="170"/>
  <c r="H29" i="170"/>
  <c r="H22" i="170"/>
  <c r="H25" i="170"/>
  <c r="H24" i="170"/>
  <c r="H12" i="170"/>
  <c r="H33" i="170"/>
  <c r="H19" i="170"/>
  <c r="H14" i="170"/>
  <c r="H16" i="170"/>
  <c r="H28" i="170"/>
  <c r="H32" i="170"/>
  <c r="H11" i="169"/>
  <c r="H31" i="169"/>
  <c r="H29" i="169"/>
  <c r="H27" i="169"/>
  <c r="H22" i="169"/>
  <c r="H30" i="169"/>
  <c r="H19" i="169"/>
  <c r="H12" i="169"/>
  <c r="H13" i="169"/>
  <c r="H28" i="169"/>
  <c r="H20" i="169"/>
  <c r="H25" i="169"/>
  <c r="H33" i="169"/>
  <c r="H21" i="169"/>
  <c r="E17" i="161"/>
  <c r="B11" i="161"/>
  <c r="H16" i="168"/>
  <c r="H14" i="168"/>
  <c r="H23" i="168"/>
  <c r="H27" i="168"/>
  <c r="H28" i="168"/>
  <c r="H13" i="168"/>
  <c r="H15" i="168"/>
  <c r="H10" i="168"/>
  <c r="H34" i="168"/>
  <c r="H24" i="168"/>
  <c r="H31" i="168"/>
  <c r="H11" i="168"/>
  <c r="H12" i="168"/>
  <c r="H21" i="168"/>
  <c r="H20" i="168"/>
  <c r="H32" i="168"/>
  <c r="H30" i="168"/>
  <c r="H18" i="168"/>
  <c r="H33" i="168"/>
  <c r="E14" i="161"/>
  <c r="B17" i="161"/>
  <c r="E19" i="161"/>
  <c r="B19" i="161"/>
  <c r="B14" i="161"/>
  <c r="E20" i="161"/>
  <c r="E11" i="161"/>
  <c r="B18" i="161"/>
  <c r="E18" i="161"/>
  <c r="B21" i="161"/>
  <c r="E21" i="161"/>
  <c r="B8" i="161"/>
  <c r="E8" i="161"/>
  <c r="B15" i="161"/>
  <c r="E15" i="161"/>
  <c r="B10" i="161"/>
  <c r="E10" i="161"/>
  <c r="B13" i="161"/>
  <c r="E13" i="161"/>
  <c r="B16" i="161"/>
  <c r="E16" i="161"/>
  <c r="B6" i="161"/>
  <c r="B7" i="161"/>
  <c r="E7" i="161"/>
  <c r="E6" i="161"/>
  <c r="B9" i="161"/>
  <c r="E9" i="161"/>
  <c r="B12" i="161"/>
  <c r="E12" i="161"/>
  <c r="H18" i="161"/>
  <c r="H17" i="161"/>
  <c r="H16" i="161"/>
  <c r="H19" i="161"/>
  <c r="H14" i="161"/>
  <c r="H13" i="161"/>
  <c r="H12" i="161"/>
  <c r="H15" i="161"/>
  <c r="H6" i="161"/>
  <c r="H21" i="161"/>
  <c r="H20" i="161"/>
  <c r="J10" i="161"/>
  <c r="F14" i="7"/>
  <c r="F22" i="7" s="1"/>
  <c r="B8" i="177"/>
  <c r="B7" i="177"/>
  <c r="B7" i="178"/>
  <c r="B8" i="178"/>
  <c r="B8" i="168"/>
  <c r="B8" i="146"/>
  <c r="B7" i="170"/>
  <c r="B8" i="170"/>
  <c r="E34" i="146"/>
  <c r="E10" i="168"/>
  <c r="D9" i="168"/>
  <c r="C22" i="168"/>
  <c r="C34" i="175"/>
  <c r="G28" i="180"/>
  <c r="C19" i="179"/>
  <c r="E30" i="146"/>
  <c r="C31" i="180"/>
  <c r="E12" i="173"/>
  <c r="C17" i="177"/>
  <c r="G30" i="178"/>
  <c r="E20" i="168"/>
  <c r="G16" i="168"/>
  <c r="G15" i="175"/>
  <c r="E34" i="176"/>
  <c r="G12" i="178"/>
  <c r="C16" i="168"/>
  <c r="C14" i="168"/>
  <c r="G35" i="172"/>
  <c r="C23" i="175"/>
  <c r="C24" i="173"/>
  <c r="C23" i="169"/>
  <c r="G14" i="175"/>
  <c r="G24" i="176"/>
  <c r="G33" i="172"/>
  <c r="G24" i="168"/>
  <c r="C15" i="180"/>
  <c r="G29" i="169"/>
  <c r="C34" i="173"/>
  <c r="E16" i="170"/>
  <c r="E19" i="176"/>
  <c r="E30" i="168"/>
  <c r="G29" i="171"/>
  <c r="E18" i="168"/>
  <c r="E33" i="168"/>
  <c r="C24" i="171"/>
  <c r="G31" i="174"/>
  <c r="G12" i="171"/>
  <c r="G21" i="172"/>
  <c r="G33" i="177"/>
  <c r="E19" i="172"/>
  <c r="E19" i="168"/>
  <c r="C23" i="168"/>
  <c r="C27" i="168"/>
  <c r="B26" i="168"/>
  <c r="C19" i="172"/>
  <c r="G28" i="170"/>
  <c r="C17" i="173"/>
  <c r="C24" i="169"/>
  <c r="G20" i="168"/>
  <c r="E21" i="168"/>
  <c r="C14" i="169"/>
  <c r="C23" i="172"/>
  <c r="E13" i="172"/>
  <c r="E15" i="180"/>
  <c r="C17" i="180"/>
  <c r="C24" i="146"/>
  <c r="E27" i="168"/>
  <c r="D26" i="168"/>
  <c r="G12" i="168"/>
  <c r="C34" i="176"/>
  <c r="E12" i="172"/>
  <c r="E12" i="175"/>
  <c r="C18" i="171"/>
  <c r="C28" i="168"/>
  <c r="G19" i="174"/>
  <c r="G15" i="171"/>
  <c r="C11" i="146"/>
  <c r="C14" i="176"/>
  <c r="C21" i="172"/>
  <c r="C22" i="169"/>
  <c r="E17" i="171"/>
  <c r="G33" i="174"/>
  <c r="G28" i="175"/>
  <c r="E11" i="173"/>
  <c r="G35" i="176"/>
  <c r="B9" i="172"/>
  <c r="C10" i="172"/>
  <c r="E24" i="175"/>
  <c r="G13" i="178"/>
  <c r="E24" i="176"/>
  <c r="C31" i="171"/>
  <c r="E19" i="175"/>
  <c r="G34" i="177"/>
  <c r="E22" i="173"/>
  <c r="E30" i="169"/>
  <c r="C21" i="175"/>
  <c r="G16" i="177"/>
  <c r="G25" i="173"/>
  <c r="G32" i="172"/>
  <c r="F26" i="171"/>
  <c r="G27" i="171"/>
  <c r="E25" i="175"/>
  <c r="C19" i="171"/>
  <c r="C33" i="174"/>
  <c r="E21" i="177"/>
  <c r="E17" i="175"/>
  <c r="C14" i="171"/>
  <c r="E29" i="174"/>
  <c r="G17" i="177"/>
  <c r="G31" i="180"/>
  <c r="C27" i="180"/>
  <c r="B26" i="180"/>
  <c r="E22" i="180"/>
  <c r="E31" i="146"/>
  <c r="G24" i="170"/>
  <c r="G20" i="170"/>
  <c r="D27" i="178"/>
  <c r="E28" i="178"/>
  <c r="C20" i="176"/>
  <c r="E25" i="178"/>
  <c r="C30" i="169"/>
  <c r="E18" i="173"/>
  <c r="E33" i="176"/>
  <c r="G20" i="179"/>
  <c r="C16" i="178"/>
  <c r="E25" i="169"/>
  <c r="G14" i="173"/>
  <c r="G29" i="176"/>
  <c r="C17" i="179"/>
  <c r="G17" i="175"/>
  <c r="E23" i="171"/>
  <c r="G24" i="169"/>
  <c r="C22" i="174"/>
  <c r="E23" i="174"/>
  <c r="G25" i="172"/>
  <c r="C23" i="176"/>
  <c r="G30" i="171"/>
  <c r="C19" i="175"/>
  <c r="C33" i="177"/>
  <c r="G13" i="176"/>
  <c r="G24" i="171"/>
  <c r="C14" i="175"/>
  <c r="E29" i="177"/>
  <c r="G33" i="169"/>
  <c r="C29" i="171"/>
  <c r="E10" i="175"/>
  <c r="D9" i="175"/>
  <c r="E13" i="176"/>
  <c r="C14" i="173"/>
  <c r="E11" i="146"/>
  <c r="E11" i="172"/>
  <c r="G25" i="175"/>
  <c r="C15" i="178"/>
  <c r="C29" i="176"/>
  <c r="E32" i="171"/>
  <c r="G20" i="175"/>
  <c r="B9" i="178"/>
  <c r="C10" i="178"/>
  <c r="B9" i="177"/>
  <c r="C10" i="177"/>
  <c r="E28" i="177"/>
  <c r="E29" i="173"/>
  <c r="C11" i="173"/>
  <c r="E30" i="171"/>
  <c r="C29" i="175"/>
  <c r="E20" i="171"/>
  <c r="E34" i="174"/>
  <c r="G22" i="177"/>
  <c r="C20" i="175"/>
  <c r="E15" i="171"/>
  <c r="G30" i="174"/>
  <c r="C19" i="177"/>
  <c r="C33" i="180"/>
  <c r="C27" i="177"/>
  <c r="B26" i="177"/>
  <c r="G15" i="170"/>
  <c r="E15" i="174"/>
  <c r="G18" i="172"/>
  <c r="G16" i="170"/>
  <c r="E22" i="170"/>
  <c r="C16" i="179"/>
  <c r="G20" i="180"/>
  <c r="C29" i="170"/>
  <c r="E17" i="174"/>
  <c r="E32" i="146"/>
  <c r="G19" i="180"/>
  <c r="C14" i="180"/>
  <c r="E24" i="170"/>
  <c r="G13" i="174"/>
  <c r="F27" i="146"/>
  <c r="G28" i="146"/>
  <c r="C16" i="180"/>
  <c r="E10" i="170"/>
  <c r="D9" i="170"/>
  <c r="G24" i="174"/>
  <c r="G29" i="174"/>
  <c r="E30" i="172"/>
  <c r="G25" i="176"/>
  <c r="C32" i="171"/>
  <c r="E20" i="175"/>
  <c r="E34" i="177"/>
  <c r="E16" i="176"/>
  <c r="C27" i="171"/>
  <c r="B26" i="171"/>
  <c r="E15" i="175"/>
  <c r="G30" i="177"/>
  <c r="G18" i="179"/>
  <c r="C12" i="171"/>
  <c r="G20" i="174"/>
  <c r="E21" i="172"/>
  <c r="C22" i="170"/>
  <c r="C25" i="170"/>
  <c r="E21" i="179"/>
  <c r="E23" i="180"/>
  <c r="E30" i="170"/>
  <c r="G18" i="174"/>
  <c r="G33" i="146"/>
  <c r="C21" i="180"/>
  <c r="G16" i="180"/>
  <c r="G25" i="170"/>
  <c r="C15" i="174"/>
  <c r="C30" i="146"/>
  <c r="E17" i="180"/>
  <c r="E27" i="175"/>
  <c r="D26" i="175"/>
  <c r="C17" i="178"/>
  <c r="C19" i="169"/>
  <c r="C23" i="146"/>
  <c r="E33" i="180"/>
  <c r="G23" i="174"/>
  <c r="C21" i="177"/>
  <c r="G15" i="169"/>
  <c r="G30" i="172"/>
  <c r="C18" i="176"/>
  <c r="E34" i="178"/>
  <c r="E14" i="177"/>
  <c r="C12" i="169"/>
  <c r="C25" i="172"/>
  <c r="E14" i="176"/>
  <c r="E29" i="178"/>
  <c r="C27" i="173"/>
  <c r="B26" i="173"/>
  <c r="C24" i="179"/>
  <c r="E20" i="146"/>
  <c r="E20" i="173"/>
  <c r="C20" i="172"/>
  <c r="E21" i="171"/>
  <c r="G18" i="175"/>
  <c r="E16" i="171"/>
  <c r="E30" i="174"/>
  <c r="G18" i="177"/>
  <c r="G32" i="180"/>
  <c r="E11" i="171"/>
  <c r="G25" i="174"/>
  <c r="C15" i="177"/>
  <c r="C29" i="180"/>
  <c r="C14" i="170"/>
  <c r="E15" i="170"/>
  <c r="G15" i="178"/>
  <c r="C30" i="175"/>
  <c r="C20" i="178"/>
  <c r="D26" i="169"/>
  <c r="E27" i="169"/>
  <c r="G15" i="173"/>
  <c r="G30" i="176"/>
  <c r="C18" i="179"/>
  <c r="F9" i="178"/>
  <c r="G10" i="178"/>
  <c r="G22" i="169"/>
  <c r="C12" i="173"/>
  <c r="C25" i="176"/>
  <c r="E14" i="179"/>
  <c r="D8" i="177"/>
  <c r="D7" i="177"/>
  <c r="D7" i="179"/>
  <c r="D8" i="179"/>
  <c r="D8" i="146"/>
  <c r="D7" i="171"/>
  <c r="D8" i="171"/>
  <c r="D8" i="178"/>
  <c r="D7" i="178"/>
  <c r="F7" i="173"/>
  <c r="F8" i="173"/>
  <c r="F8" i="171"/>
  <c r="F7" i="171"/>
  <c r="F8" i="178"/>
  <c r="F7" i="178"/>
  <c r="B7" i="175"/>
  <c r="B8" i="175"/>
  <c r="B7" i="169"/>
  <c r="B8" i="169"/>
  <c r="G6" i="7"/>
  <c r="G18" i="7" s="1"/>
  <c r="B7" i="179"/>
  <c r="B8" i="179"/>
  <c r="B7" i="173"/>
  <c r="B8" i="173"/>
  <c r="G14" i="170"/>
  <c r="E24" i="168"/>
  <c r="E33" i="170"/>
  <c r="G15" i="168"/>
  <c r="C29" i="168"/>
  <c r="G28" i="173"/>
  <c r="E34" i="168"/>
  <c r="D26" i="174"/>
  <c r="E27" i="174"/>
  <c r="C11" i="177"/>
  <c r="G23" i="171"/>
  <c r="E12" i="171"/>
  <c r="E13" i="169"/>
  <c r="G30" i="168"/>
  <c r="G14" i="168"/>
  <c r="C30" i="170"/>
  <c r="C15" i="146"/>
  <c r="C14" i="172"/>
  <c r="G32" i="170"/>
  <c r="G11" i="168"/>
  <c r="G31" i="168"/>
  <c r="G14" i="7"/>
  <c r="G22" i="7" s="1"/>
  <c r="C12" i="172"/>
  <c r="C33" i="176"/>
  <c r="C31" i="179"/>
  <c r="E13" i="146"/>
  <c r="E17" i="168"/>
  <c r="L14" i="7"/>
  <c r="L22" i="7" s="1"/>
  <c r="E33" i="169"/>
  <c r="C12" i="178"/>
  <c r="C14" i="179"/>
  <c r="C21" i="176"/>
  <c r="G17" i="168"/>
  <c r="E35" i="172"/>
  <c r="G29" i="177"/>
  <c r="E22" i="146"/>
  <c r="E30" i="173"/>
  <c r="C18" i="175"/>
  <c r="C33" i="146"/>
  <c r="G22" i="175"/>
  <c r="C20" i="177"/>
  <c r="C28" i="174"/>
  <c r="C13" i="168"/>
  <c r="G25" i="168"/>
  <c r="C17" i="174"/>
  <c r="C31" i="173"/>
  <c r="G34" i="175"/>
  <c r="G15" i="172"/>
  <c r="E13" i="168"/>
  <c r="E13" i="179"/>
  <c r="B26" i="174"/>
  <c r="C27" i="174"/>
  <c r="F26" i="179"/>
  <c r="G27" i="179"/>
  <c r="E19" i="170"/>
  <c r="G14" i="176"/>
  <c r="C32" i="176"/>
  <c r="E13" i="173"/>
  <c r="I14" i="7"/>
  <c r="I22" i="7" s="1"/>
  <c r="G21" i="169"/>
  <c r="M14" i="7"/>
  <c r="M22" i="7" s="1"/>
  <c r="C28" i="180"/>
  <c r="E20" i="176"/>
  <c r="C12" i="176"/>
  <c r="C32" i="169"/>
  <c r="E25" i="170"/>
  <c r="G34" i="179"/>
  <c r="E13" i="180"/>
  <c r="C15" i="168"/>
  <c r="E14" i="174"/>
  <c r="C20" i="179"/>
  <c r="G23" i="178"/>
  <c r="E34" i="175"/>
  <c r="E25" i="177"/>
  <c r="E33" i="174"/>
  <c r="G34" i="168"/>
  <c r="G29" i="168"/>
  <c r="F9" i="168"/>
  <c r="G10" i="168"/>
  <c r="G29" i="170"/>
  <c r="E35" i="178"/>
  <c r="E30" i="178"/>
  <c r="E10" i="176"/>
  <c r="D9" i="176"/>
  <c r="C19" i="146"/>
  <c r="C32" i="180"/>
  <c r="E24" i="169"/>
  <c r="G35" i="146"/>
  <c r="C30" i="174"/>
  <c r="D26" i="177"/>
  <c r="E27" i="177"/>
  <c r="E18" i="169"/>
  <c r="E33" i="172"/>
  <c r="G20" i="176"/>
  <c r="C10" i="179"/>
  <c r="B9" i="179"/>
  <c r="G19" i="177"/>
  <c r="G14" i="169"/>
  <c r="G29" i="172"/>
  <c r="C17" i="176"/>
  <c r="C32" i="178"/>
  <c r="G11" i="146"/>
  <c r="G18" i="173"/>
  <c r="G14" i="171"/>
  <c r="B9" i="173"/>
  <c r="C10" i="173"/>
  <c r="G19" i="175"/>
  <c r="G25" i="146"/>
  <c r="C22" i="173"/>
  <c r="E19" i="146"/>
  <c r="E15" i="172"/>
  <c r="G30" i="175"/>
  <c r="C19" i="178"/>
  <c r="B9" i="146"/>
  <c r="C10" i="146"/>
  <c r="G11" i="172"/>
  <c r="G24" i="175"/>
  <c r="C14" i="178"/>
  <c r="G31" i="170"/>
  <c r="E19" i="180"/>
  <c r="G18" i="180"/>
  <c r="E35" i="176"/>
  <c r="E19" i="169"/>
  <c r="B9" i="174"/>
  <c r="C10" i="174"/>
  <c r="C16" i="172"/>
  <c r="E11" i="170"/>
  <c r="G19" i="170"/>
  <c r="F9" i="179"/>
  <c r="G10" i="179"/>
  <c r="C18" i="180"/>
  <c r="G27" i="170"/>
  <c r="F26" i="170"/>
  <c r="C16" i="174"/>
  <c r="C31" i="146"/>
  <c r="E18" i="180"/>
  <c r="E11" i="180"/>
  <c r="C23" i="170"/>
  <c r="E12" i="174"/>
  <c r="E25" i="146"/>
  <c r="G14" i="180"/>
  <c r="G31" i="177"/>
  <c r="G12" i="175"/>
  <c r="C25" i="174"/>
  <c r="E24" i="146"/>
  <c r="G13" i="169"/>
  <c r="E12" i="146"/>
  <c r="C11" i="180"/>
  <c r="E18" i="174"/>
  <c r="G15" i="177"/>
  <c r="C13" i="169"/>
  <c r="C28" i="172"/>
  <c r="B27" i="172"/>
  <c r="E15" i="176"/>
  <c r="G31" i="178"/>
  <c r="E33" i="146"/>
  <c r="E22" i="172"/>
  <c r="G11" i="176"/>
  <c r="G24" i="178"/>
  <c r="E15" i="177"/>
  <c r="C10" i="168"/>
  <c r="B9" i="168"/>
  <c r="C28" i="169"/>
  <c r="C14" i="177"/>
  <c r="G32" i="174"/>
  <c r="C30" i="177"/>
  <c r="G19" i="169"/>
  <c r="G34" i="172"/>
  <c r="C22" i="176"/>
  <c r="E11" i="179"/>
  <c r="G23" i="177"/>
  <c r="C16" i="169"/>
  <c r="C31" i="172"/>
  <c r="E18" i="176"/>
  <c r="E33" i="178"/>
  <c r="E25" i="171"/>
  <c r="G20" i="173"/>
  <c r="C25" i="175"/>
  <c r="E11" i="177"/>
  <c r="G24" i="173"/>
  <c r="C22" i="146"/>
  <c r="G16" i="172"/>
  <c r="C32" i="175"/>
  <c r="E20" i="178"/>
  <c r="G12" i="146"/>
  <c r="C13" i="172"/>
  <c r="C27" i="175"/>
  <c r="B26" i="175"/>
  <c r="E15" i="178"/>
  <c r="G31" i="179"/>
  <c r="C14" i="174"/>
  <c r="E33" i="173"/>
  <c r="G17" i="172"/>
  <c r="C15" i="176"/>
  <c r="G25" i="171"/>
  <c r="C15" i="175"/>
  <c r="C29" i="177"/>
  <c r="E30" i="175"/>
  <c r="G20" i="171"/>
  <c r="B9" i="175"/>
  <c r="C10" i="175"/>
  <c r="E24" i="177"/>
  <c r="G10" i="175"/>
  <c r="F9" i="175"/>
  <c r="G20" i="177"/>
  <c r="E16" i="169"/>
  <c r="G17" i="146"/>
  <c r="E16" i="180"/>
  <c r="C21" i="174"/>
  <c r="E18" i="177"/>
  <c r="E14" i="169"/>
  <c r="E29" i="172"/>
  <c r="G16" i="176"/>
  <c r="C33" i="178"/>
  <c r="G11" i="177"/>
  <c r="F9" i="169"/>
  <c r="G10" i="169"/>
  <c r="G23" i="172"/>
  <c r="C13" i="176"/>
  <c r="B27" i="178"/>
  <c r="C28" i="178"/>
  <c r="G21" i="180"/>
  <c r="G16" i="174"/>
  <c r="G12" i="174"/>
  <c r="E20" i="172"/>
  <c r="G17" i="176"/>
  <c r="C28" i="171"/>
  <c r="E16" i="175"/>
  <c r="E30" i="177"/>
  <c r="C33" i="175"/>
  <c r="C22" i="171"/>
  <c r="E11" i="175"/>
  <c r="G25" i="177"/>
  <c r="E23" i="173"/>
  <c r="G32" i="171"/>
  <c r="E14" i="171"/>
  <c r="E34" i="179"/>
  <c r="E15" i="169"/>
  <c r="C29" i="146"/>
  <c r="E16" i="179"/>
  <c r="E13" i="170"/>
  <c r="E27" i="173"/>
  <c r="D26" i="173"/>
  <c r="G15" i="146"/>
  <c r="G29" i="179"/>
  <c r="C34" i="178"/>
  <c r="E34" i="169"/>
  <c r="G22" i="173"/>
  <c r="C12" i="146"/>
  <c r="C25" i="179"/>
  <c r="E18" i="170"/>
  <c r="G13" i="172"/>
  <c r="C13" i="175"/>
  <c r="E31" i="176"/>
  <c r="G16" i="173"/>
  <c r="C14" i="146"/>
  <c r="G12" i="172"/>
  <c r="C28" i="175"/>
  <c r="E16" i="178"/>
  <c r="G31" i="176"/>
  <c r="G33" i="171"/>
  <c r="C22" i="175"/>
  <c r="E11" i="178"/>
  <c r="E31" i="174"/>
  <c r="E24" i="173"/>
  <c r="F9" i="172"/>
  <c r="G10" i="172"/>
  <c r="G25" i="169"/>
  <c r="E14" i="170"/>
  <c r="C25" i="178"/>
  <c r="G12" i="180"/>
  <c r="C24" i="170"/>
  <c r="E13" i="174"/>
  <c r="D27" i="146"/>
  <c r="E28" i="146"/>
  <c r="G15" i="180"/>
  <c r="C32" i="179"/>
  <c r="E20" i="170"/>
  <c r="E34" i="173"/>
  <c r="G22" i="146"/>
  <c r="C12" i="180"/>
  <c r="D8" i="169"/>
  <c r="D7" i="169"/>
  <c r="D7" i="176"/>
  <c r="D8" i="176"/>
  <c r="D7" i="172"/>
  <c r="D8" i="172"/>
  <c r="F8" i="174"/>
  <c r="F7" i="174"/>
  <c r="F8" i="146"/>
  <c r="F7" i="146"/>
  <c r="F8" i="180"/>
  <c r="F7" i="180"/>
  <c r="F7" i="170"/>
  <c r="F8" i="170"/>
  <c r="M6" i="7"/>
  <c r="M18" i="7" s="1"/>
  <c r="B7" i="172"/>
  <c r="B8" i="172"/>
  <c r="I6" i="7"/>
  <c r="I18" i="7" s="1"/>
  <c r="J6" i="7"/>
  <c r="J18" i="7" s="1"/>
  <c r="B8" i="180"/>
  <c r="B7" i="180"/>
  <c r="B7" i="176"/>
  <c r="B8" i="176"/>
  <c r="E11" i="169"/>
  <c r="E12" i="178"/>
  <c r="E22" i="177"/>
  <c r="E28" i="168"/>
  <c r="C17" i="171"/>
  <c r="G21" i="176"/>
  <c r="C17" i="169"/>
  <c r="E13" i="171"/>
  <c r="E25" i="174"/>
  <c r="E28" i="172"/>
  <c r="D27" i="172"/>
  <c r="G32" i="168"/>
  <c r="E24" i="172"/>
  <c r="E19" i="173"/>
  <c r="E29" i="175"/>
  <c r="E10" i="172"/>
  <c r="D9" i="172"/>
  <c r="C31" i="174"/>
  <c r="E12" i="179"/>
  <c r="E27" i="179"/>
  <c r="D26" i="179"/>
  <c r="C34" i="168"/>
  <c r="C24" i="168"/>
  <c r="G24" i="177"/>
  <c r="E22" i="169"/>
  <c r="G28" i="177"/>
  <c r="D9" i="179"/>
  <c r="E10" i="179"/>
  <c r="C31" i="168"/>
  <c r="G21" i="168"/>
  <c r="G28" i="171"/>
  <c r="G30" i="179"/>
  <c r="G11" i="180"/>
  <c r="G18" i="146"/>
  <c r="C19" i="168"/>
  <c r="C11" i="168"/>
  <c r="E33" i="177"/>
  <c r="C23" i="173"/>
  <c r="C34" i="180"/>
  <c r="E16" i="177"/>
  <c r="E14" i="168"/>
  <c r="E29" i="146"/>
  <c r="C23" i="178"/>
  <c r="G29" i="175"/>
  <c r="C24" i="172"/>
  <c r="C18" i="170"/>
  <c r="G22" i="178"/>
  <c r="E19" i="179"/>
  <c r="E28" i="176"/>
  <c r="D27" i="176"/>
  <c r="E11" i="168"/>
  <c r="E23" i="168"/>
  <c r="E19" i="174"/>
  <c r="C17" i="170"/>
  <c r="G14" i="174"/>
  <c r="G21" i="170"/>
  <c r="G22" i="171"/>
  <c r="C30" i="176"/>
  <c r="G15" i="174"/>
  <c r="G34" i="173"/>
  <c r="C24" i="175"/>
  <c r="G21" i="177"/>
  <c r="C12" i="168"/>
  <c r="C21" i="168"/>
  <c r="E17" i="179"/>
  <c r="G11" i="169"/>
  <c r="G30" i="146"/>
  <c r="E23" i="178"/>
  <c r="C16" i="175"/>
  <c r="E17" i="172"/>
  <c r="G19" i="171"/>
  <c r="C19" i="180"/>
  <c r="G20" i="169"/>
  <c r="G12" i="177"/>
  <c r="G21" i="179"/>
  <c r="C16" i="170"/>
  <c r="C30" i="173"/>
  <c r="E18" i="146"/>
  <c r="E32" i="179"/>
  <c r="C15" i="179"/>
  <c r="E12" i="170"/>
  <c r="E25" i="173"/>
  <c r="G14" i="146"/>
  <c r="G28" i="179"/>
  <c r="G24" i="179"/>
  <c r="G33" i="176"/>
  <c r="E30" i="179"/>
  <c r="E29" i="169"/>
  <c r="B9" i="170"/>
  <c r="C10" i="170"/>
  <c r="C31" i="177"/>
  <c r="E18" i="175"/>
  <c r="G14" i="178"/>
  <c r="G23" i="169"/>
  <c r="C13" i="173"/>
  <c r="C28" i="176"/>
  <c r="B27" i="176"/>
  <c r="E15" i="179"/>
  <c r="E31" i="177"/>
  <c r="C20" i="169"/>
  <c r="C35" i="172"/>
  <c r="E22" i="176"/>
  <c r="G11" i="179"/>
  <c r="C20" i="174"/>
  <c r="C28" i="170"/>
  <c r="E25" i="179"/>
  <c r="E11" i="174"/>
  <c r="C28" i="173"/>
  <c r="C15" i="172"/>
  <c r="E12" i="176"/>
  <c r="E24" i="171"/>
  <c r="G13" i="175"/>
  <c r="G27" i="177"/>
  <c r="F26" i="177"/>
  <c r="F26" i="175"/>
  <c r="G27" i="175"/>
  <c r="E19" i="171"/>
  <c r="G34" i="174"/>
  <c r="C23" i="177"/>
  <c r="C11" i="176"/>
  <c r="C28" i="177"/>
  <c r="G31" i="171"/>
  <c r="C21" i="171"/>
  <c r="E32" i="170"/>
  <c r="G22" i="179"/>
  <c r="B9" i="169"/>
  <c r="C10" i="169"/>
  <c r="E16" i="146"/>
  <c r="C11" i="179"/>
  <c r="G10" i="170"/>
  <c r="F9" i="170"/>
  <c r="G23" i="173"/>
  <c r="C13" i="146"/>
  <c r="C27" i="179"/>
  <c r="B26" i="179"/>
  <c r="F27" i="178"/>
  <c r="G28" i="178"/>
  <c r="G31" i="169"/>
  <c r="C20" i="173"/>
  <c r="C35" i="176"/>
  <c r="E22" i="179"/>
  <c r="E28" i="169"/>
  <c r="G31" i="146"/>
  <c r="G22" i="172"/>
  <c r="E22" i="171"/>
  <c r="E24" i="180"/>
  <c r="E23" i="169"/>
  <c r="C18" i="177"/>
  <c r="C23" i="179"/>
  <c r="E17" i="170"/>
  <c r="E31" i="173"/>
  <c r="G19" i="146"/>
  <c r="G33" i="179"/>
  <c r="G17" i="179"/>
  <c r="G13" i="170"/>
  <c r="G27" i="173"/>
  <c r="F26" i="173"/>
  <c r="C16" i="146"/>
  <c r="C30" i="179"/>
  <c r="G25" i="180"/>
  <c r="G34" i="169"/>
  <c r="G12" i="170"/>
  <c r="E10" i="178"/>
  <c r="G23" i="175"/>
  <c r="G18" i="178"/>
  <c r="C25" i="169"/>
  <c r="E14" i="173"/>
  <c r="E29" i="176"/>
  <c r="G16" i="179"/>
  <c r="C34" i="177"/>
  <c r="E21" i="169"/>
  <c r="G10" i="173"/>
  <c r="F9" i="173"/>
  <c r="G23" i="176"/>
  <c r="C13" i="179"/>
  <c r="C18" i="173"/>
  <c r="E13" i="175"/>
  <c r="E21" i="176"/>
  <c r="C31" i="178"/>
  <c r="E10" i="174"/>
  <c r="D9" i="174"/>
  <c r="G34" i="146"/>
  <c r="C22" i="172"/>
  <c r="E11" i="176"/>
  <c r="G25" i="178"/>
  <c r="E23" i="146"/>
  <c r="E18" i="172"/>
  <c r="E32" i="175"/>
  <c r="G20" i="178"/>
  <c r="C29" i="172"/>
  <c r="E27" i="171"/>
  <c r="D26" i="171"/>
  <c r="G11" i="171"/>
  <c r="C29" i="179"/>
  <c r="G12" i="169"/>
  <c r="G21" i="146"/>
  <c r="G13" i="179"/>
  <c r="C12" i="170"/>
  <c r="C25" i="173"/>
  <c r="E14" i="146"/>
  <c r="E28" i="179"/>
  <c r="E31" i="178"/>
  <c r="C33" i="169"/>
  <c r="E21" i="173"/>
  <c r="G10" i="146"/>
  <c r="F9" i="146"/>
  <c r="G23" i="179"/>
  <c r="G29" i="173"/>
  <c r="G32" i="175"/>
  <c r="F27" i="176"/>
  <c r="G28" i="176"/>
  <c r="G14" i="179"/>
  <c r="C13" i="174"/>
  <c r="E10" i="177"/>
  <c r="D9" i="177"/>
  <c r="E10" i="169"/>
  <c r="D9" i="169"/>
  <c r="E23" i="172"/>
  <c r="G12" i="176"/>
  <c r="C29" i="178"/>
  <c r="B27" i="146"/>
  <c r="C28" i="146"/>
  <c r="G19" i="172"/>
  <c r="G33" i="175"/>
  <c r="C22" i="178"/>
  <c r="E27" i="170"/>
  <c r="D26" i="170"/>
  <c r="C34" i="174"/>
  <c r="E22" i="175"/>
  <c r="C34" i="172"/>
  <c r="E18" i="171"/>
  <c r="G10" i="171"/>
  <c r="F9" i="171"/>
  <c r="G17" i="180"/>
  <c r="C11" i="171"/>
  <c r="C24" i="174"/>
  <c r="E13" i="177"/>
  <c r="D26" i="180"/>
  <c r="E27" i="180"/>
  <c r="E28" i="180"/>
  <c r="C32" i="170"/>
  <c r="E20" i="174"/>
  <c r="E35" i="146"/>
  <c r="G22" i="180"/>
  <c r="G11" i="178"/>
  <c r="G17" i="169"/>
  <c r="G30" i="169"/>
  <c r="E19" i="177"/>
  <c r="C12" i="175"/>
  <c r="G32" i="177"/>
  <c r="C21" i="169"/>
  <c r="E10" i="173"/>
  <c r="D9" i="173"/>
  <c r="E23" i="176"/>
  <c r="G12" i="179"/>
  <c r="C25" i="177"/>
  <c r="E17" i="169"/>
  <c r="E32" i="172"/>
  <c r="G19" i="176"/>
  <c r="G34" i="178"/>
  <c r="G29" i="178"/>
  <c r="C13" i="178"/>
  <c r="C32" i="173"/>
  <c r="E16" i="173"/>
  <c r="C33" i="171"/>
  <c r="G31" i="175"/>
  <c r="G21" i="171"/>
  <c r="C11" i="175"/>
  <c r="C24" i="177"/>
  <c r="E21" i="175"/>
  <c r="G16" i="171"/>
  <c r="C32" i="174"/>
  <c r="E20" i="177"/>
  <c r="E34" i="180"/>
  <c r="D8" i="174"/>
  <c r="D7" i="174"/>
  <c r="D8" i="168"/>
  <c r="D7" i="168"/>
  <c r="D8" i="180"/>
  <c r="D7" i="180"/>
  <c r="F7" i="177"/>
  <c r="F8" i="177"/>
  <c r="D8" i="173"/>
  <c r="D7" i="173"/>
  <c r="D7" i="175"/>
  <c r="D8" i="175"/>
  <c r="D8" i="170"/>
  <c r="D7" i="170"/>
  <c r="F7" i="168"/>
  <c r="F8" i="168"/>
  <c r="F7" i="172"/>
  <c r="F8" i="172"/>
  <c r="F7" i="169"/>
  <c r="F8" i="169"/>
  <c r="F8" i="176"/>
  <c r="F7" i="176"/>
  <c r="F7" i="175"/>
  <c r="F8" i="175"/>
  <c r="F7" i="179"/>
  <c r="F8" i="179"/>
  <c r="B8" i="174"/>
  <c r="B7" i="174"/>
  <c r="L6" i="7"/>
  <c r="L18" i="7" s="1"/>
  <c r="F6" i="7"/>
  <c r="F18" i="7" s="1"/>
  <c r="B8" i="171"/>
  <c r="C17" i="168"/>
  <c r="G13" i="180"/>
  <c r="G13" i="168"/>
  <c r="C32" i="172"/>
  <c r="G28" i="168"/>
  <c r="J14" i="7"/>
  <c r="J22" i="7" s="1"/>
  <c r="C18" i="169"/>
  <c r="G21" i="174"/>
  <c r="E31" i="168"/>
  <c r="G14" i="177"/>
  <c r="E17" i="176"/>
  <c r="C23" i="180"/>
  <c r="G35" i="178"/>
  <c r="G15" i="176"/>
  <c r="G16" i="146"/>
  <c r="G17" i="178"/>
  <c r="E23" i="175"/>
  <c r="C17" i="175"/>
  <c r="G34" i="171"/>
  <c r="C11" i="170"/>
  <c r="G22" i="168"/>
  <c r="E15" i="168"/>
  <c r="C35" i="178"/>
  <c r="G11" i="173"/>
  <c r="G18" i="169"/>
  <c r="E16" i="168"/>
  <c r="C24" i="180"/>
  <c r="C20" i="168"/>
  <c r="C20" i="171"/>
  <c r="E12" i="169"/>
  <c r="C20" i="170"/>
  <c r="E24" i="179"/>
  <c r="G32" i="179"/>
  <c r="G33" i="168"/>
  <c r="C25" i="168"/>
  <c r="E32" i="168"/>
  <c r="E12" i="168"/>
  <c r="E22" i="174"/>
  <c r="E25" i="172"/>
  <c r="G17" i="171"/>
  <c r="E30" i="180"/>
  <c r="G22" i="176"/>
  <c r="G18" i="168"/>
  <c r="G19" i="168"/>
  <c r="F9" i="176"/>
  <c r="G10" i="176"/>
  <c r="C18" i="146"/>
  <c r="C18" i="178"/>
  <c r="E25" i="168"/>
  <c r="F26" i="168"/>
  <c r="G27" i="168"/>
  <c r="G23" i="168"/>
  <c r="E28" i="170"/>
  <c r="C21" i="178"/>
  <c r="G28" i="169"/>
  <c r="E13" i="178"/>
  <c r="G15" i="179"/>
  <c r="C32" i="168"/>
  <c r="C30" i="168"/>
  <c r="C18" i="168"/>
  <c r="C18" i="174"/>
  <c r="G30" i="173"/>
  <c r="E32" i="178"/>
  <c r="G29" i="146"/>
  <c r="C11" i="174"/>
  <c r="C17" i="146"/>
  <c r="C11" i="169"/>
  <c r="C13" i="177"/>
  <c r="E20" i="180"/>
  <c r="G21" i="173"/>
  <c r="C23" i="171"/>
  <c r="E22" i="168"/>
  <c r="C33" i="168"/>
  <c r="E29" i="168"/>
  <c r="C13" i="170"/>
  <c r="G24" i="172"/>
  <c r="E34" i="171"/>
  <c r="G13" i="146"/>
  <c r="G18" i="176"/>
  <c r="C15" i="173"/>
  <c r="C30" i="171"/>
  <c r="C16" i="171"/>
  <c r="E29" i="180"/>
  <c r="G13" i="171"/>
  <c r="F26" i="174"/>
  <c r="G27" i="174"/>
  <c r="C16" i="177"/>
  <c r="C30" i="180"/>
  <c r="G33" i="180"/>
  <c r="G34" i="170"/>
  <c r="C23" i="174"/>
  <c r="E12" i="177"/>
  <c r="E25" i="180"/>
  <c r="C34" i="169"/>
  <c r="C24" i="178"/>
  <c r="C21" i="179"/>
  <c r="E16" i="172"/>
  <c r="G13" i="173"/>
  <c r="E31" i="171"/>
  <c r="C15" i="169"/>
  <c r="E32" i="169"/>
  <c r="E14" i="178"/>
  <c r="E33" i="179"/>
  <c r="E21" i="170"/>
  <c r="G10" i="174"/>
  <c r="F9" i="174"/>
  <c r="G23" i="146"/>
  <c r="C13" i="180"/>
  <c r="C28" i="179"/>
  <c r="G17" i="170"/>
  <c r="G31" i="173"/>
  <c r="C20" i="146"/>
  <c r="C34" i="179"/>
  <c r="C35" i="146"/>
  <c r="E16" i="174"/>
  <c r="E34" i="172"/>
  <c r="G28" i="174"/>
  <c r="C16" i="176"/>
  <c r="E18" i="178"/>
  <c r="G33" i="173"/>
  <c r="C32" i="146"/>
  <c r="G20" i="172"/>
  <c r="B9" i="176"/>
  <c r="C10" i="176"/>
  <c r="E24" i="178"/>
  <c r="G20" i="146"/>
  <c r="C17" i="172"/>
  <c r="C31" i="175"/>
  <c r="E19" i="178"/>
  <c r="E29" i="171"/>
  <c r="E15" i="173"/>
  <c r="E32" i="174"/>
  <c r="G28" i="172"/>
  <c r="F27" i="172"/>
  <c r="G33" i="170"/>
  <c r="E31" i="170"/>
  <c r="C33" i="179"/>
  <c r="G29" i="180"/>
  <c r="C33" i="170"/>
  <c r="E21" i="174"/>
  <c r="G10" i="177"/>
  <c r="F9" i="177"/>
  <c r="G23" i="180"/>
  <c r="C22" i="180"/>
  <c r="E29" i="170"/>
  <c r="G17" i="174"/>
  <c r="G32" i="146"/>
  <c r="C20" i="180"/>
  <c r="G31" i="172"/>
  <c r="E32" i="177"/>
  <c r="C24" i="176"/>
  <c r="G17" i="173"/>
  <c r="G14" i="172"/>
  <c r="G18" i="171"/>
  <c r="G34" i="180"/>
  <c r="C15" i="171"/>
  <c r="C29" i="174"/>
  <c r="E17" i="177"/>
  <c r="E31" i="180"/>
  <c r="C10" i="171"/>
  <c r="B9" i="171"/>
  <c r="E24" i="174"/>
  <c r="G13" i="177"/>
  <c r="F26" i="180"/>
  <c r="G27" i="180"/>
  <c r="G12" i="173"/>
  <c r="C19" i="173"/>
  <c r="C34" i="171"/>
  <c r="E20" i="169"/>
  <c r="G11" i="170"/>
  <c r="G19" i="178"/>
  <c r="B9" i="180"/>
  <c r="C10" i="180"/>
  <c r="G22" i="170"/>
  <c r="C12" i="174"/>
  <c r="C25" i="146"/>
  <c r="E14" i="180"/>
  <c r="E29" i="179"/>
  <c r="C19" i="170"/>
  <c r="C33" i="173"/>
  <c r="E21" i="146"/>
  <c r="F9" i="180"/>
  <c r="G10" i="180"/>
  <c r="C31" i="170"/>
  <c r="E23" i="170"/>
  <c r="G33" i="178"/>
  <c r="E25" i="176"/>
  <c r="C30" i="178"/>
  <c r="E31" i="169"/>
  <c r="G19" i="173"/>
  <c r="G34" i="176"/>
  <c r="C22" i="179"/>
  <c r="E17" i="178"/>
  <c r="F26" i="169"/>
  <c r="G27" i="169"/>
  <c r="C16" i="173"/>
  <c r="C31" i="176"/>
  <c r="E18" i="179"/>
  <c r="C31" i="169"/>
  <c r="G11" i="174"/>
  <c r="G11" i="175"/>
  <c r="E31" i="172"/>
  <c r="C13" i="171"/>
  <c r="C34" i="170"/>
  <c r="E12" i="180"/>
  <c r="E32" i="180"/>
  <c r="E34" i="170"/>
  <c r="G22" i="174"/>
  <c r="C12" i="177"/>
  <c r="C25" i="180"/>
  <c r="G24" i="180"/>
  <c r="G30" i="170"/>
  <c r="C19" i="174"/>
  <c r="C34" i="146"/>
  <c r="E21" i="180"/>
  <c r="G16" i="169"/>
  <c r="E10" i="171"/>
  <c r="D9" i="171"/>
  <c r="C27" i="170"/>
  <c r="B26" i="170"/>
  <c r="C12" i="179"/>
  <c r="G32" i="176"/>
  <c r="G32" i="178"/>
  <c r="G32" i="169"/>
  <c r="C21" i="173"/>
  <c r="E10" i="146"/>
  <c r="D9" i="146"/>
  <c r="E23" i="179"/>
  <c r="E21" i="178"/>
  <c r="C29" i="169"/>
  <c r="E17" i="173"/>
  <c r="E32" i="176"/>
  <c r="G19" i="179"/>
  <c r="C21" i="170"/>
  <c r="E28" i="174"/>
  <c r="E14" i="175"/>
  <c r="C33" i="172"/>
  <c r="E30" i="176"/>
  <c r="E33" i="171"/>
  <c r="G21" i="175"/>
  <c r="C11" i="178"/>
  <c r="C19" i="176"/>
  <c r="E28" i="171"/>
  <c r="G16" i="175"/>
  <c r="C32" i="177"/>
  <c r="G23" i="170"/>
  <c r="E22" i="178"/>
  <c r="C30" i="172"/>
  <c r="C25" i="171"/>
  <c r="G30" i="180"/>
  <c r="B26" i="169"/>
  <c r="C27" i="169"/>
  <c r="E23" i="177"/>
  <c r="G25" i="179"/>
  <c r="G18" i="170"/>
  <c r="G32" i="173"/>
  <c r="C21" i="146"/>
  <c r="D9" i="180"/>
  <c r="E10" i="180"/>
  <c r="E20" i="179"/>
  <c r="C15" i="170"/>
  <c r="C29" i="173"/>
  <c r="E17" i="146"/>
  <c r="E31" i="179"/>
  <c r="C11" i="172"/>
  <c r="E32" i="173"/>
  <c r="E31" i="175"/>
  <c r="C22" i="177"/>
  <c r="E28" i="173"/>
  <c r="G24" i="146"/>
  <c r="C18" i="172"/>
  <c r="E33" i="175"/>
  <c r="G21" i="178"/>
  <c r="E15" i="146"/>
  <c r="E14" i="172"/>
  <c r="E28" i="175"/>
  <c r="G16" i="178"/>
  <c r="H5" i="128" l="1"/>
  <c r="E5" i="129"/>
  <c r="H5" i="129"/>
  <c r="B5" i="147"/>
  <c r="E8" i="147" s="1"/>
  <c r="H5" i="131"/>
  <c r="B5" i="131"/>
  <c r="K5" i="131"/>
  <c r="E5" i="128"/>
  <c r="B37" i="147"/>
  <c r="E41" i="147" s="1"/>
  <c r="D6" i="181"/>
  <c r="D6" i="7"/>
  <c r="D18" i="7" s="1"/>
  <c r="D9" i="178"/>
  <c r="D28" i="163"/>
  <c r="E28" i="163"/>
  <c r="E32" i="163"/>
  <c r="D32" i="163"/>
  <c r="J36" i="163"/>
  <c r="K36" i="163"/>
  <c r="K35" i="163"/>
  <c r="J35" i="163"/>
  <c r="D25" i="163"/>
  <c r="E25" i="163"/>
  <c r="K11" i="163"/>
  <c r="J11" i="163"/>
  <c r="J16" i="163"/>
  <c r="K16" i="163"/>
  <c r="D15" i="163"/>
  <c r="E15" i="163"/>
  <c r="B5" i="128"/>
  <c r="N5" i="127"/>
  <c r="J30" i="163"/>
  <c r="K30" i="163"/>
  <c r="K5" i="53"/>
  <c r="K17" i="163"/>
  <c r="J17" i="163"/>
  <c r="K7" i="163"/>
  <c r="J7" i="163"/>
  <c r="E7" i="163"/>
  <c r="D7" i="163"/>
  <c r="D14" i="163"/>
  <c r="E14" i="163"/>
  <c r="J4" i="57"/>
  <c r="H5" i="127"/>
  <c r="D31" i="163"/>
  <c r="E31" i="163"/>
  <c r="E5" i="131"/>
  <c r="J6" i="163"/>
  <c r="K6" i="163"/>
  <c r="K13" i="163"/>
  <c r="J13" i="163"/>
  <c r="D30" i="163"/>
  <c r="E30" i="163"/>
  <c r="E33" i="163"/>
  <c r="D33" i="163"/>
  <c r="K33" i="163"/>
  <c r="J33" i="163"/>
  <c r="E26" i="163"/>
  <c r="D26" i="163"/>
  <c r="D20" i="163"/>
  <c r="E20" i="163"/>
  <c r="J31" i="163"/>
  <c r="K31" i="163"/>
  <c r="D17" i="163"/>
  <c r="E17" i="163"/>
  <c r="K27" i="163"/>
  <c r="J27" i="163"/>
  <c r="E5" i="53"/>
  <c r="B5" i="53"/>
  <c r="N5" i="53"/>
  <c r="E37" i="163"/>
  <c r="D37" i="163"/>
  <c r="P4" i="130"/>
  <c r="D36" i="163"/>
  <c r="E36" i="163"/>
  <c r="J37" i="163"/>
  <c r="K37" i="163"/>
  <c r="D29" i="163"/>
  <c r="E29" i="163"/>
  <c r="N5" i="129"/>
  <c r="B5" i="129"/>
  <c r="K20" i="163"/>
  <c r="J20" i="163"/>
  <c r="E13" i="163"/>
  <c r="D13" i="163"/>
  <c r="C6" i="181"/>
  <c r="C6" i="7"/>
  <c r="C18" i="7" s="1"/>
  <c r="C8" i="181"/>
  <c r="C14" i="7"/>
  <c r="C22" i="7" s="1"/>
  <c r="D20" i="161"/>
  <c r="B20" i="161"/>
  <c r="K9" i="163"/>
  <c r="J9" i="163"/>
  <c r="J19" i="163"/>
  <c r="K19" i="163"/>
  <c r="D8" i="163"/>
  <c r="E8" i="163"/>
  <c r="N5" i="128"/>
  <c r="E10" i="163"/>
  <c r="D10" i="163"/>
  <c r="B5" i="127"/>
  <c r="E27" i="163"/>
  <c r="D27" i="163"/>
  <c r="E5" i="127"/>
  <c r="K14" i="163"/>
  <c r="J14" i="163"/>
  <c r="I4" i="163"/>
  <c r="K5" i="163"/>
  <c r="J5" i="163"/>
  <c r="E11" i="147"/>
  <c r="D6" i="163"/>
  <c r="E6" i="163"/>
  <c r="K26" i="163"/>
  <c r="J26" i="163"/>
  <c r="J25" i="163"/>
  <c r="K25" i="163"/>
  <c r="D35" i="163"/>
  <c r="E35" i="163"/>
  <c r="B22" i="147"/>
  <c r="D9" i="163"/>
  <c r="E9" i="163"/>
  <c r="E19" i="163"/>
  <c r="D19" i="163"/>
  <c r="K29" i="163"/>
  <c r="J29" i="163"/>
  <c r="H5" i="53"/>
  <c r="K5" i="128"/>
  <c r="D8" i="181"/>
  <c r="D14" i="7"/>
  <c r="D22" i="7" s="1"/>
  <c r="J34" i="163"/>
  <c r="K34" i="163"/>
  <c r="K12" i="163"/>
  <c r="J12" i="163"/>
  <c r="P4" i="132"/>
  <c r="K8" i="163"/>
  <c r="J8" i="163"/>
  <c r="J10" i="163"/>
  <c r="K10" i="163"/>
  <c r="D11" i="163"/>
  <c r="E11" i="163"/>
  <c r="J32" i="163"/>
  <c r="K32" i="163"/>
  <c r="N5" i="131"/>
  <c r="D12" i="163"/>
  <c r="E12" i="163"/>
  <c r="K5" i="127"/>
  <c r="K28" i="163"/>
  <c r="J28" i="163"/>
  <c r="J15" i="163"/>
  <c r="K15" i="163"/>
  <c r="E34" i="163"/>
  <c r="D34" i="163"/>
  <c r="K5" i="129"/>
  <c r="E16" i="163"/>
  <c r="D16" i="163"/>
  <c r="J11" i="161"/>
  <c r="G11" i="161"/>
  <c r="J8" i="161"/>
  <c r="D11" i="161"/>
  <c r="J9" i="161"/>
  <c r="I23" i="169"/>
  <c r="I17" i="170"/>
  <c r="I11" i="171"/>
  <c r="I28" i="171"/>
  <c r="I29" i="171"/>
  <c r="I25" i="171"/>
  <c r="I31" i="171"/>
  <c r="I10" i="171"/>
  <c r="I12" i="171"/>
  <c r="I14" i="171"/>
  <c r="I13" i="171"/>
  <c r="I23" i="171"/>
  <c r="I20" i="171"/>
  <c r="I27" i="171"/>
  <c r="I19" i="171"/>
  <c r="I34" i="171"/>
  <c r="I10" i="173"/>
  <c r="I24" i="171"/>
  <c r="I30" i="171"/>
  <c r="I23" i="172"/>
  <c r="I33" i="171"/>
  <c r="I22" i="171"/>
  <c r="I32" i="171"/>
  <c r="I15" i="171"/>
  <c r="I24" i="173"/>
  <c r="I34" i="180"/>
  <c r="I31" i="180"/>
  <c r="I15" i="169"/>
  <c r="I10" i="170"/>
  <c r="I31" i="175"/>
  <c r="I23" i="180"/>
  <c r="I23" i="173"/>
  <c r="I33" i="176"/>
  <c r="I15" i="180"/>
  <c r="I32" i="175"/>
  <c r="I31" i="173"/>
  <c r="I27" i="180"/>
  <c r="I17" i="180"/>
  <c r="I10" i="180"/>
  <c r="I18" i="175"/>
  <c r="I28" i="174"/>
  <c r="I30" i="174"/>
  <c r="I32" i="180"/>
  <c r="H7" i="169"/>
  <c r="J15" i="161"/>
  <c r="G6" i="161"/>
  <c r="G10" i="161"/>
  <c r="G8" i="161"/>
  <c r="I32" i="168"/>
  <c r="I12" i="168"/>
  <c r="I34" i="168"/>
  <c r="I16" i="168"/>
  <c r="I33" i="169"/>
  <c r="I13" i="169"/>
  <c r="I22" i="169"/>
  <c r="I31" i="169"/>
  <c r="I14" i="170"/>
  <c r="I24" i="170"/>
  <c r="I15" i="170"/>
  <c r="I31" i="170"/>
  <c r="I34" i="172"/>
  <c r="I35" i="172"/>
  <c r="I28" i="172"/>
  <c r="I10" i="172"/>
  <c r="I18" i="172"/>
  <c r="I17" i="172"/>
  <c r="I18" i="173"/>
  <c r="I12" i="173"/>
  <c r="I29" i="173"/>
  <c r="J7" i="161"/>
  <c r="I32" i="174"/>
  <c r="I21" i="174"/>
  <c r="I10" i="174"/>
  <c r="I15" i="174"/>
  <c r="I11" i="175"/>
  <c r="I13" i="175"/>
  <c r="I27" i="175"/>
  <c r="I20" i="175"/>
  <c r="I23" i="175"/>
  <c r="I28" i="176"/>
  <c r="I17" i="176"/>
  <c r="I18" i="176"/>
  <c r="I34" i="176"/>
  <c r="I14" i="146"/>
  <c r="I23" i="146"/>
  <c r="I25" i="146"/>
  <c r="I23" i="170"/>
  <c r="I32" i="169"/>
  <c r="I33" i="146"/>
  <c r="I30" i="170"/>
  <c r="I11" i="146"/>
  <c r="I17" i="173"/>
  <c r="I22" i="168"/>
  <c r="I32" i="146"/>
  <c r="I23" i="174"/>
  <c r="I11" i="174"/>
  <c r="I20" i="174"/>
  <c r="I18" i="170"/>
  <c r="I22" i="177"/>
  <c r="I21" i="177"/>
  <c r="I19" i="177"/>
  <c r="I18" i="177"/>
  <c r="I23" i="177"/>
  <c r="I20" i="177"/>
  <c r="I25" i="178"/>
  <c r="I17" i="178"/>
  <c r="I33" i="178"/>
  <c r="I15" i="178"/>
  <c r="I24" i="178"/>
  <c r="I23" i="178"/>
  <c r="I29" i="179"/>
  <c r="I27" i="179"/>
  <c r="I25" i="179"/>
  <c r="I31" i="179"/>
  <c r="I17" i="179"/>
  <c r="I33" i="179"/>
  <c r="I21" i="180"/>
  <c r="I19" i="180"/>
  <c r="I13" i="170"/>
  <c r="I24" i="180"/>
  <c r="I34" i="175"/>
  <c r="D12" i="161"/>
  <c r="G7" i="161"/>
  <c r="D10" i="161"/>
  <c r="D8" i="161"/>
  <c r="I33" i="168"/>
  <c r="I20" i="168"/>
  <c r="I11" i="168"/>
  <c r="I10" i="168"/>
  <c r="I25" i="169"/>
  <c r="I12" i="169"/>
  <c r="I19" i="170"/>
  <c r="I25" i="170"/>
  <c r="I21" i="170"/>
  <c r="I29" i="172"/>
  <c r="I24" i="172"/>
  <c r="I16" i="172"/>
  <c r="I21" i="172"/>
  <c r="I11" i="172"/>
  <c r="I17" i="168"/>
  <c r="I28" i="173"/>
  <c r="I22" i="173"/>
  <c r="I27" i="173"/>
  <c r="I21" i="173"/>
  <c r="I19" i="174"/>
  <c r="I24" i="174"/>
  <c r="I14" i="174"/>
  <c r="I22" i="174"/>
  <c r="I12" i="175"/>
  <c r="I33" i="175"/>
  <c r="I29" i="175"/>
  <c r="I13" i="176"/>
  <c r="I21" i="176"/>
  <c r="I29" i="176"/>
  <c r="I19" i="176"/>
  <c r="I28" i="146"/>
  <c r="I12" i="146"/>
  <c r="I30" i="146"/>
  <c r="I35" i="146"/>
  <c r="I31" i="146"/>
  <c r="I12" i="176"/>
  <c r="I12" i="172"/>
  <c r="I23" i="176"/>
  <c r="I24" i="146"/>
  <c r="I31" i="176"/>
  <c r="I16" i="176"/>
  <c r="I18" i="174"/>
  <c r="I17" i="175"/>
  <c r="I16" i="175"/>
  <c r="I19" i="168"/>
  <c r="I15" i="177"/>
  <c r="I12" i="177"/>
  <c r="I34" i="177"/>
  <c r="I14" i="177"/>
  <c r="I31" i="177"/>
  <c r="I17" i="177"/>
  <c r="I13" i="178"/>
  <c r="I22" i="178"/>
  <c r="I30" i="178"/>
  <c r="I16" i="178"/>
  <c r="I32" i="178"/>
  <c r="I12" i="178"/>
  <c r="I13" i="179"/>
  <c r="I11" i="179"/>
  <c r="I10" i="179"/>
  <c r="I18" i="179"/>
  <c r="I19" i="179"/>
  <c r="I34" i="179"/>
  <c r="I11" i="180"/>
  <c r="I29" i="180"/>
  <c r="I14" i="180"/>
  <c r="I16" i="180"/>
  <c r="H7" i="168"/>
  <c r="H7" i="177"/>
  <c r="J13" i="161"/>
  <c r="J17" i="161"/>
  <c r="D7" i="161"/>
  <c r="I18" i="168"/>
  <c r="I31" i="168"/>
  <c r="I15" i="168"/>
  <c r="I23" i="168"/>
  <c r="I20" i="169"/>
  <c r="I19" i="169"/>
  <c r="I11" i="169"/>
  <c r="I16" i="170"/>
  <c r="I33" i="170"/>
  <c r="I22" i="170"/>
  <c r="I27" i="170"/>
  <c r="I22" i="172"/>
  <c r="I13" i="172"/>
  <c r="I20" i="172"/>
  <c r="I30" i="172"/>
  <c r="I32" i="173"/>
  <c r="I13" i="173"/>
  <c r="I11" i="173"/>
  <c r="I33" i="173"/>
  <c r="I12" i="174"/>
  <c r="I34" i="174"/>
  <c r="I25" i="174"/>
  <c r="I27" i="174"/>
  <c r="I33" i="174"/>
  <c r="I22" i="175"/>
  <c r="I10" i="175"/>
  <c r="I25" i="175"/>
  <c r="I14" i="175"/>
  <c r="I35" i="176"/>
  <c r="I15" i="176"/>
  <c r="I20" i="176"/>
  <c r="I24" i="176"/>
  <c r="I16" i="146"/>
  <c r="I29" i="146"/>
  <c r="I21" i="146"/>
  <c r="I18" i="146"/>
  <c r="I10" i="146"/>
  <c r="I32" i="176"/>
  <c r="I14" i="172"/>
  <c r="I21" i="175"/>
  <c r="I14" i="169"/>
  <c r="I34" i="173"/>
  <c r="I16" i="173"/>
  <c r="I20" i="146"/>
  <c r="I15" i="173"/>
  <c r="I25" i="168"/>
  <c r="I18" i="169"/>
  <c r="I24" i="175"/>
  <c r="I17" i="169"/>
  <c r="I25" i="177"/>
  <c r="I29" i="177"/>
  <c r="I10" i="177"/>
  <c r="I33" i="177"/>
  <c r="I16" i="177"/>
  <c r="I11" i="177"/>
  <c r="I34" i="178"/>
  <c r="I29" i="178"/>
  <c r="I31" i="178"/>
  <c r="I14" i="178"/>
  <c r="I21" i="178"/>
  <c r="I35" i="178"/>
  <c r="I30" i="179"/>
  <c r="I15" i="179"/>
  <c r="I20" i="179"/>
  <c r="I24" i="179"/>
  <c r="I12" i="179"/>
  <c r="I28" i="179"/>
  <c r="I13" i="180"/>
  <c r="I12" i="180"/>
  <c r="I33" i="180"/>
  <c r="I10" i="169"/>
  <c r="H7" i="180"/>
  <c r="H7" i="178"/>
  <c r="H7" i="179"/>
  <c r="D6" i="161"/>
  <c r="I21" i="168"/>
  <c r="I24" i="168"/>
  <c r="I13" i="168"/>
  <c r="I14" i="168"/>
  <c r="I21" i="169"/>
  <c r="I32" i="170"/>
  <c r="I12" i="170"/>
  <c r="I34" i="170"/>
  <c r="I15" i="172"/>
  <c r="I31" i="172"/>
  <c r="I25" i="172"/>
  <c r="I19" i="172"/>
  <c r="I33" i="172"/>
  <c r="I25" i="173"/>
  <c r="I30" i="173"/>
  <c r="I14" i="173"/>
  <c r="I19" i="173"/>
  <c r="I29" i="174"/>
  <c r="I13" i="174"/>
  <c r="I16" i="174"/>
  <c r="I28" i="175"/>
  <c r="I15" i="175"/>
  <c r="I30" i="175"/>
  <c r="I19" i="175"/>
  <c r="I11" i="176"/>
  <c r="I22" i="176"/>
  <c r="I25" i="176"/>
  <c r="I14" i="176"/>
  <c r="I10" i="176"/>
  <c r="I13" i="146"/>
  <c r="I22" i="146"/>
  <c r="I34" i="146"/>
  <c r="I16" i="169"/>
  <c r="I19" i="146"/>
  <c r="I17" i="174"/>
  <c r="I15" i="146"/>
  <c r="I24" i="169"/>
  <c r="I34" i="169"/>
  <c r="I17" i="146"/>
  <c r="I20" i="170"/>
  <c r="I32" i="172"/>
  <c r="I30" i="176"/>
  <c r="I24" i="177"/>
  <c r="I32" i="177"/>
  <c r="I27" i="177"/>
  <c r="I30" i="177"/>
  <c r="I28" i="177"/>
  <c r="I13" i="177"/>
  <c r="I20" i="178"/>
  <c r="I11" i="178"/>
  <c r="I28" i="178"/>
  <c r="I10" i="178"/>
  <c r="I19" i="178"/>
  <c r="I18" i="178"/>
  <c r="I31" i="174"/>
  <c r="I23" i="179"/>
  <c r="I32" i="179"/>
  <c r="I14" i="179"/>
  <c r="I16" i="179"/>
  <c r="I22" i="179"/>
  <c r="I21" i="179"/>
  <c r="I28" i="180"/>
  <c r="I30" i="180"/>
  <c r="I18" i="180"/>
  <c r="I25" i="180"/>
  <c r="I20" i="173"/>
  <c r="H8" i="180"/>
  <c r="I28" i="169"/>
  <c r="I28" i="170"/>
  <c r="I28" i="168"/>
  <c r="I27" i="168"/>
  <c r="I27" i="169"/>
  <c r="I30" i="169"/>
  <c r="I29" i="169"/>
  <c r="I30" i="168"/>
  <c r="I29" i="170"/>
  <c r="I29" i="168"/>
  <c r="H9" i="180"/>
  <c r="H26" i="180"/>
  <c r="H26" i="179"/>
  <c r="H8" i="179"/>
  <c r="H9" i="179"/>
  <c r="H8" i="178"/>
  <c r="H9" i="178"/>
  <c r="H27" i="178"/>
  <c r="H8" i="177"/>
  <c r="H9" i="177"/>
  <c r="H26" i="177"/>
  <c r="D9" i="161"/>
  <c r="H7" i="146"/>
  <c r="H7" i="171"/>
  <c r="G16" i="161"/>
  <c r="G18" i="161"/>
  <c r="H7" i="176"/>
  <c r="H7" i="174"/>
  <c r="H7" i="172"/>
  <c r="H7" i="173"/>
  <c r="H7" i="175"/>
  <c r="H7" i="170"/>
  <c r="D16" i="161"/>
  <c r="D18" i="161"/>
  <c r="G9" i="161"/>
  <c r="G15" i="161"/>
  <c r="G21" i="161"/>
  <c r="D13" i="161"/>
  <c r="D15" i="161"/>
  <c r="D21" i="161"/>
  <c r="G20" i="161"/>
  <c r="D17" i="161"/>
  <c r="G17" i="161"/>
  <c r="H8" i="146"/>
  <c r="H9" i="146"/>
  <c r="H27" i="146"/>
  <c r="H9" i="176"/>
  <c r="H27" i="176"/>
  <c r="H8" i="176"/>
  <c r="H9" i="175"/>
  <c r="H26" i="175"/>
  <c r="H8" i="175"/>
  <c r="H9" i="174"/>
  <c r="H8" i="174"/>
  <c r="H26" i="174"/>
  <c r="K13" i="161"/>
  <c r="K11" i="161"/>
  <c r="G13" i="161"/>
  <c r="K17" i="161"/>
  <c r="K7" i="161"/>
  <c r="K19" i="161"/>
  <c r="K9" i="161"/>
  <c r="H26" i="173"/>
  <c r="H9" i="173"/>
  <c r="H8" i="173"/>
  <c r="H8" i="172"/>
  <c r="H27" i="172"/>
  <c r="H9" i="172"/>
  <c r="H9" i="171"/>
  <c r="H8" i="171"/>
  <c r="H26" i="171"/>
  <c r="H9" i="170"/>
  <c r="H26" i="170"/>
  <c r="H8" i="170"/>
  <c r="H8" i="169"/>
  <c r="H9" i="169"/>
  <c r="H26" i="169"/>
  <c r="H8" i="168"/>
  <c r="H26" i="168"/>
  <c r="B5" i="161"/>
  <c r="H9" i="168"/>
  <c r="K10" i="161"/>
  <c r="K8" i="161"/>
  <c r="E5" i="161"/>
  <c r="K6" i="161"/>
  <c r="K15" i="161"/>
  <c r="J12" i="161"/>
  <c r="K16" i="161"/>
  <c r="J16" i="161"/>
  <c r="G12" i="161"/>
  <c r="K12" i="161"/>
  <c r="J6" i="161"/>
  <c r="K20" i="161"/>
  <c r="K14" i="161"/>
  <c r="H5" i="161"/>
  <c r="J18" i="161"/>
  <c r="J20" i="161"/>
  <c r="K21" i="161"/>
  <c r="J21" i="161"/>
  <c r="K18" i="161"/>
  <c r="D16" i="7"/>
  <c r="D23" i="7" s="1"/>
  <c r="E8" i="176"/>
  <c r="F16" i="7"/>
  <c r="F23" i="7" s="1"/>
  <c r="E8" i="170"/>
  <c r="E8" i="173"/>
  <c r="E8" i="180"/>
  <c r="E8" i="174"/>
  <c r="M16" i="7"/>
  <c r="M23" i="7" s="1"/>
  <c r="C7" i="177"/>
  <c r="L16" i="7"/>
  <c r="L23" i="7" s="1"/>
  <c r="C7" i="174"/>
  <c r="G8" i="175"/>
  <c r="G8" i="169"/>
  <c r="G8" i="168"/>
  <c r="E8" i="175"/>
  <c r="G8" i="177"/>
  <c r="E7" i="168"/>
  <c r="C7" i="176"/>
  <c r="C7" i="180"/>
  <c r="I16" i="7"/>
  <c r="I23" i="7" s="1"/>
  <c r="G8" i="170"/>
  <c r="E8" i="172"/>
  <c r="E7" i="169"/>
  <c r="C7" i="175"/>
  <c r="E7" i="178"/>
  <c r="E7" i="146"/>
  <c r="E7" i="177"/>
  <c r="C7" i="146"/>
  <c r="C7" i="178"/>
  <c r="C7" i="171"/>
  <c r="E8" i="168"/>
  <c r="E8" i="169"/>
  <c r="C16" i="7"/>
  <c r="C23" i="7" s="1"/>
  <c r="E9" i="173"/>
  <c r="G26" i="177"/>
  <c r="G7" i="146"/>
  <c r="G9" i="169"/>
  <c r="C27" i="172"/>
  <c r="G9" i="179"/>
  <c r="G16" i="7"/>
  <c r="G23" i="7" s="1"/>
  <c r="E9" i="146"/>
  <c r="E9" i="171"/>
  <c r="G9" i="180"/>
  <c r="C9" i="180"/>
  <c r="C8" i="171"/>
  <c r="G8" i="179"/>
  <c r="G7" i="176"/>
  <c r="G8" i="172"/>
  <c r="E7" i="170"/>
  <c r="E7" i="173"/>
  <c r="E7" i="180"/>
  <c r="E7" i="174"/>
  <c r="E26" i="180"/>
  <c r="E9" i="169"/>
  <c r="E9" i="177"/>
  <c r="G27" i="176"/>
  <c r="E9" i="174"/>
  <c r="G9" i="173"/>
  <c r="E9" i="178"/>
  <c r="G9" i="170"/>
  <c r="C9" i="169"/>
  <c r="C27" i="176"/>
  <c r="K14" i="7"/>
  <c r="C7" i="172"/>
  <c r="G7" i="180"/>
  <c r="G7" i="174"/>
  <c r="G9" i="172"/>
  <c r="C27" i="178"/>
  <c r="C26" i="175"/>
  <c r="C9" i="168"/>
  <c r="C9" i="174"/>
  <c r="C9" i="173"/>
  <c r="E9" i="176"/>
  <c r="G26" i="179"/>
  <c r="C8" i="173"/>
  <c r="C7" i="169"/>
  <c r="G7" i="178"/>
  <c r="G8" i="173"/>
  <c r="E8" i="171"/>
  <c r="E8" i="179"/>
  <c r="E9" i="168"/>
  <c r="H6" i="7"/>
  <c r="H14" i="7"/>
  <c r="G9" i="146"/>
  <c r="C9" i="146"/>
  <c r="C8" i="179"/>
  <c r="E6" i="7"/>
  <c r="C26" i="177"/>
  <c r="E9" i="180"/>
  <c r="C26" i="170"/>
  <c r="G26" i="169"/>
  <c r="C9" i="171"/>
  <c r="G26" i="174"/>
  <c r="G26" i="168"/>
  <c r="G7" i="179"/>
  <c r="G8" i="176"/>
  <c r="G7" i="172"/>
  <c r="C27" i="146"/>
  <c r="E26" i="171"/>
  <c r="G26" i="173"/>
  <c r="C26" i="179"/>
  <c r="G26" i="175"/>
  <c r="E26" i="179"/>
  <c r="E9" i="172"/>
  <c r="C8" i="176"/>
  <c r="K6" i="7"/>
  <c r="J16" i="7"/>
  <c r="J23" i="7" s="1"/>
  <c r="G8" i="180"/>
  <c r="G8" i="174"/>
  <c r="E7" i="176"/>
  <c r="E27" i="146"/>
  <c r="C9" i="175"/>
  <c r="G26" i="170"/>
  <c r="E26" i="177"/>
  <c r="G9" i="168"/>
  <c r="E26" i="174"/>
  <c r="C7" i="173"/>
  <c r="C8" i="175"/>
  <c r="G8" i="178"/>
  <c r="G7" i="173"/>
  <c r="E7" i="171"/>
  <c r="E7" i="179"/>
  <c r="C26" i="173"/>
  <c r="E26" i="175"/>
  <c r="C26" i="171"/>
  <c r="E9" i="170"/>
  <c r="G27" i="146"/>
  <c r="C9" i="177"/>
  <c r="C9" i="178"/>
  <c r="E9" i="175"/>
  <c r="C26" i="180"/>
  <c r="E26" i="168"/>
  <c r="E14" i="7"/>
  <c r="C7" i="168"/>
  <c r="C8" i="178"/>
  <c r="G9" i="174"/>
  <c r="G9" i="176"/>
  <c r="E26" i="170"/>
  <c r="G27" i="178"/>
  <c r="E27" i="172"/>
  <c r="E26" i="173"/>
  <c r="G9" i="175"/>
  <c r="G7" i="171"/>
  <c r="G9" i="178"/>
  <c r="C8" i="170"/>
  <c r="C8" i="168"/>
  <c r="C26" i="169"/>
  <c r="G26" i="180"/>
  <c r="G9" i="177"/>
  <c r="G27" i="172"/>
  <c r="C9" i="176"/>
  <c r="C8" i="174"/>
  <c r="G7" i="175"/>
  <c r="G7" i="169"/>
  <c r="G7" i="168"/>
  <c r="E7" i="175"/>
  <c r="G7" i="177"/>
  <c r="G9" i="171"/>
  <c r="C9" i="170"/>
  <c r="E27" i="176"/>
  <c r="E9" i="179"/>
  <c r="C8" i="180"/>
  <c r="C8" i="172"/>
  <c r="G7" i="170"/>
  <c r="G8" i="146"/>
  <c r="E7" i="172"/>
  <c r="C9" i="179"/>
  <c r="C26" i="174"/>
  <c r="C7" i="179"/>
  <c r="C8" i="169"/>
  <c r="G8" i="171"/>
  <c r="E8" i="178"/>
  <c r="E8" i="146"/>
  <c r="E8" i="177"/>
  <c r="E26" i="169"/>
  <c r="E27" i="178"/>
  <c r="G26" i="171"/>
  <c r="C9" i="172"/>
  <c r="C26" i="168"/>
  <c r="C7" i="170"/>
  <c r="C8" i="146"/>
  <c r="C8" i="177"/>
  <c r="E13" i="147" l="1"/>
  <c r="E14" i="147"/>
  <c r="E9" i="147"/>
  <c r="E12" i="147"/>
  <c r="E10" i="147"/>
  <c r="E7" i="147"/>
  <c r="E39" i="147"/>
  <c r="E40" i="147"/>
  <c r="E13" i="7"/>
  <c r="E22" i="7"/>
  <c r="L6" i="181"/>
  <c r="I6" i="181"/>
  <c r="C23" i="163"/>
  <c r="D24" i="163"/>
  <c r="E24" i="163"/>
  <c r="E5" i="7"/>
  <c r="E18" i="7"/>
  <c r="K24" i="163"/>
  <c r="I23" i="163"/>
  <c r="J24" i="163"/>
  <c r="J8" i="181"/>
  <c r="M8" i="181"/>
  <c r="B14" i="7"/>
  <c r="B8" i="181"/>
  <c r="K18" i="7"/>
  <c r="K5" i="7"/>
  <c r="H5" i="7"/>
  <c r="H18" i="7"/>
  <c r="B6" i="7"/>
  <c r="B6" i="181"/>
  <c r="K13" i="7"/>
  <c r="K22" i="7"/>
  <c r="E29" i="147"/>
  <c r="E26" i="147"/>
  <c r="E25" i="147"/>
  <c r="E24" i="147"/>
  <c r="E27" i="147"/>
  <c r="E28" i="147"/>
  <c r="E30" i="147"/>
  <c r="J4" i="163"/>
  <c r="K4" i="163"/>
  <c r="I8" i="181"/>
  <c r="L8" i="181"/>
  <c r="H22" i="7"/>
  <c r="H13" i="7"/>
  <c r="D5" i="163"/>
  <c r="E5" i="163"/>
  <c r="C4" i="163"/>
  <c r="M6" i="181"/>
  <c r="J6" i="181"/>
  <c r="I26" i="171"/>
  <c r="I8" i="171"/>
  <c r="I9" i="171"/>
  <c r="M11" i="161"/>
  <c r="I7" i="169"/>
  <c r="G5" i="161"/>
  <c r="I7" i="177"/>
  <c r="I7" i="179"/>
  <c r="J5" i="161"/>
  <c r="M12" i="161"/>
  <c r="M8" i="161"/>
  <c r="I8" i="169"/>
  <c r="I27" i="172"/>
  <c r="I26" i="173"/>
  <c r="M17" i="161"/>
  <c r="I26" i="174"/>
  <c r="I26" i="175"/>
  <c r="I9" i="176"/>
  <c r="I27" i="178"/>
  <c r="I8" i="179"/>
  <c r="I9" i="175"/>
  <c r="I26" i="177"/>
  <c r="I9" i="178"/>
  <c r="I26" i="179"/>
  <c r="I7" i="178"/>
  <c r="M15" i="161"/>
  <c r="M10" i="161"/>
  <c r="I8" i="168"/>
  <c r="I8" i="170"/>
  <c r="I8" i="172"/>
  <c r="M9" i="161"/>
  <c r="I8" i="174"/>
  <c r="I27" i="146"/>
  <c r="I7" i="172"/>
  <c r="M18" i="161"/>
  <c r="M20" i="161"/>
  <c r="M6" i="161"/>
  <c r="I9" i="168"/>
  <c r="I8" i="173"/>
  <c r="I9" i="174"/>
  <c r="I8" i="176"/>
  <c r="I9" i="146"/>
  <c r="I9" i="177"/>
  <c r="I8" i="178"/>
  <c r="I26" i="180"/>
  <c r="I8" i="180"/>
  <c r="I7" i="180"/>
  <c r="M16" i="161"/>
  <c r="D5" i="161"/>
  <c r="I9" i="169"/>
  <c r="I9" i="170"/>
  <c r="I9" i="172"/>
  <c r="I9" i="173"/>
  <c r="M7" i="161"/>
  <c r="M13" i="161"/>
  <c r="I8" i="175"/>
  <c r="I27" i="176"/>
  <c r="I8" i="146"/>
  <c r="I8" i="177"/>
  <c r="I9" i="179"/>
  <c r="I9" i="180"/>
  <c r="I26" i="168"/>
  <c r="I26" i="169"/>
  <c r="I26" i="170"/>
  <c r="I7" i="171"/>
  <c r="I7" i="173"/>
  <c r="I7" i="176"/>
  <c r="I7" i="170"/>
  <c r="I7" i="175"/>
  <c r="I7" i="174"/>
  <c r="I7" i="146"/>
  <c r="I7" i="168"/>
  <c r="K5" i="161"/>
  <c r="M14" i="161"/>
  <c r="M21" i="161"/>
  <c r="M39" i="175"/>
  <c r="M40" i="146"/>
  <c r="M39" i="177"/>
  <c r="M39" i="169"/>
  <c r="M40" i="172"/>
  <c r="M39" i="180"/>
  <c r="M39" i="171"/>
  <c r="M39" i="179"/>
  <c r="M40" i="178"/>
  <c r="M39" i="174"/>
  <c r="M40" i="176"/>
  <c r="K16" i="7"/>
  <c r="B16" i="7"/>
  <c r="E16" i="7"/>
  <c r="H16" i="7"/>
  <c r="E4" i="163" l="1"/>
  <c r="D4" i="163"/>
  <c r="K8" i="181"/>
  <c r="B7" i="181"/>
  <c r="H8" i="181"/>
  <c r="H23" i="7"/>
  <c r="H15" i="7"/>
  <c r="B5" i="177"/>
  <c r="L9" i="177" s="1"/>
  <c r="L26" i="177" s="1"/>
  <c r="B5" i="178"/>
  <c r="L9" i="178" s="1"/>
  <c r="L27" i="178" s="1"/>
  <c r="B5" i="180"/>
  <c r="L9" i="180" s="1"/>
  <c r="L26" i="180" s="1"/>
  <c r="B5" i="171"/>
  <c r="L9" i="171" s="1"/>
  <c r="L26" i="171" s="1"/>
  <c r="B5" i="168"/>
  <c r="L9" i="168" s="1"/>
  <c r="L26" i="168" s="1"/>
  <c r="B5" i="176"/>
  <c r="L9" i="176" s="1"/>
  <c r="L27" i="176" s="1"/>
  <c r="B5" i="175"/>
  <c r="L9" i="175" s="1"/>
  <c r="L26" i="175" s="1"/>
  <c r="B5" i="146"/>
  <c r="L9" i="146" s="1"/>
  <c r="L27" i="146" s="1"/>
  <c r="B5" i="179"/>
  <c r="L9" i="179" s="1"/>
  <c r="L26" i="179" s="1"/>
  <c r="B5" i="173"/>
  <c r="L9" i="173" s="1"/>
  <c r="L26" i="173" s="1"/>
  <c r="B5" i="170"/>
  <c r="L9" i="170" s="1"/>
  <c r="L26" i="170" s="1"/>
  <c r="B5" i="169"/>
  <c r="L9" i="169" s="1"/>
  <c r="L26" i="169" s="1"/>
  <c r="B5" i="174"/>
  <c r="L9" i="174" s="1"/>
  <c r="L26" i="174" s="1"/>
  <c r="B5" i="172"/>
  <c r="L9" i="172" s="1"/>
  <c r="L27" i="172" s="1"/>
  <c r="N13" i="7"/>
  <c r="B22" i="7"/>
  <c r="B13" i="7"/>
  <c r="J23" i="163"/>
  <c r="K23" i="163"/>
  <c r="B15" i="7"/>
  <c r="B23" i="7"/>
  <c r="N15" i="7"/>
  <c r="B5" i="181"/>
  <c r="K6" i="181"/>
  <c r="H6" i="181"/>
  <c r="E15" i="7"/>
  <c r="E23" i="7"/>
  <c r="K15" i="7"/>
  <c r="K23" i="7"/>
  <c r="F5" i="175"/>
  <c r="N9" i="175" s="1"/>
  <c r="N26" i="175" s="1"/>
  <c r="F5" i="172"/>
  <c r="N9" i="172" s="1"/>
  <c r="N27" i="172" s="1"/>
  <c r="F5" i="171"/>
  <c r="N9" i="171" s="1"/>
  <c r="N26" i="171" s="1"/>
  <c r="F5" i="173"/>
  <c r="N9" i="173" s="1"/>
  <c r="N26" i="173" s="1"/>
  <c r="F5" i="170"/>
  <c r="N9" i="170" s="1"/>
  <c r="N26" i="170" s="1"/>
  <c r="F5" i="177"/>
  <c r="N9" i="177" s="1"/>
  <c r="N26" i="177" s="1"/>
  <c r="F5" i="146"/>
  <c r="N9" i="146" s="1"/>
  <c r="N27" i="146" s="1"/>
  <c r="F5" i="179"/>
  <c r="N9" i="179" s="1"/>
  <c r="N26" i="179" s="1"/>
  <c r="F5" i="169"/>
  <c r="N9" i="169" s="1"/>
  <c r="N26" i="169" s="1"/>
  <c r="F5" i="180"/>
  <c r="N9" i="180" s="1"/>
  <c r="N26" i="180" s="1"/>
  <c r="F5" i="178"/>
  <c r="N9" i="178" s="1"/>
  <c r="N27" i="178" s="1"/>
  <c r="F5" i="168"/>
  <c r="N9" i="168" s="1"/>
  <c r="N26" i="168" s="1"/>
  <c r="F5" i="174"/>
  <c r="N9" i="174" s="1"/>
  <c r="N26" i="174" s="1"/>
  <c r="F5" i="176"/>
  <c r="N9" i="176" s="1"/>
  <c r="N27" i="176" s="1"/>
  <c r="D5" i="171"/>
  <c r="M9" i="171" s="1"/>
  <c r="M26" i="171" s="1"/>
  <c r="D5" i="170"/>
  <c r="M9" i="170" s="1"/>
  <c r="M26" i="170" s="1"/>
  <c r="D5" i="175"/>
  <c r="M9" i="175" s="1"/>
  <c r="M26" i="175" s="1"/>
  <c r="D5" i="176"/>
  <c r="M9" i="176" s="1"/>
  <c r="M27" i="176" s="1"/>
  <c r="D5" i="174"/>
  <c r="M9" i="174" s="1"/>
  <c r="M26" i="174" s="1"/>
  <c r="D5" i="168"/>
  <c r="M9" i="168" s="1"/>
  <c r="M26" i="168" s="1"/>
  <c r="D5" i="179"/>
  <c r="M9" i="179" s="1"/>
  <c r="M26" i="179" s="1"/>
  <c r="D5" i="173"/>
  <c r="M9" i="173" s="1"/>
  <c r="M26" i="173" s="1"/>
  <c r="D5" i="178"/>
  <c r="M9" i="178" s="1"/>
  <c r="M27" i="178" s="1"/>
  <c r="D5" i="172"/>
  <c r="M9" i="172" s="1"/>
  <c r="M27" i="172" s="1"/>
  <c r="D5" i="180"/>
  <c r="M9" i="180" s="1"/>
  <c r="M26" i="180" s="1"/>
  <c r="D5" i="146"/>
  <c r="M9" i="146" s="1"/>
  <c r="M27" i="146" s="1"/>
  <c r="D5" i="177"/>
  <c r="M9" i="177" s="1"/>
  <c r="M26" i="177" s="1"/>
  <c r="D5" i="169"/>
  <c r="M9" i="169" s="1"/>
  <c r="M26" i="169" s="1"/>
  <c r="B5" i="7"/>
  <c r="B18" i="7"/>
  <c r="N5" i="7"/>
  <c r="E23" i="163"/>
  <c r="D23" i="163"/>
  <c r="M40" i="171"/>
  <c r="M41" i="171"/>
  <c r="M5" i="161"/>
  <c r="M41" i="173"/>
  <c r="M41" i="170"/>
  <c r="M40" i="180"/>
  <c r="M41" i="178"/>
  <c r="M40" i="170"/>
  <c r="M41" i="180"/>
  <c r="M40" i="177"/>
  <c r="M42" i="146"/>
  <c r="M41" i="174"/>
  <c r="M41" i="168"/>
  <c r="M40" i="179"/>
  <c r="M42" i="176"/>
  <c r="M40" i="169"/>
  <c r="M39" i="173"/>
  <c r="M40" i="175"/>
  <c r="M42" i="172"/>
  <c r="M41" i="169"/>
  <c r="M41" i="177"/>
  <c r="M40" i="174"/>
  <c r="M41" i="172"/>
  <c r="M40" i="168"/>
  <c r="M42" i="178"/>
  <c r="M41" i="175"/>
  <c r="M41" i="146"/>
  <c r="M39" i="168"/>
  <c r="M39" i="170"/>
  <c r="M41" i="179"/>
  <c r="M41" i="176"/>
  <c r="M40" i="173"/>
  <c r="E3" i="161"/>
  <c r="Q3" i="161" s="1"/>
  <c r="H3" i="161"/>
  <c r="S3" i="161" s="1"/>
  <c r="B3" i="161"/>
  <c r="O3" i="161" s="1"/>
  <c r="K7" i="181" l="1"/>
  <c r="H7" i="181"/>
  <c r="H5" i="181"/>
  <c r="K5" i="181"/>
</calcChain>
</file>

<file path=xl/sharedStrings.xml><?xml version="1.0" encoding="utf-8"?>
<sst xmlns="http://schemas.openxmlformats.org/spreadsheetml/2006/main" count="1365" uniqueCount="304">
  <si>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</si>
  <si>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</si>
  <si>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</si>
  <si>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</si>
  <si>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</si>
  <si>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</si>
  <si>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</si>
  <si>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</si>
  <si>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</si>
  <si>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</si>
  <si>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</si>
  <si>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</si>
  <si>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</si>
  <si>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</si>
  <si>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</si>
  <si>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</si>
  <si>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</si>
  <si>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</si>
  <si>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</si>
  <si>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</si>
  <si>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</si>
  <si>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</si>
  <si>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</si>
  <si>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</si>
  <si>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</si>
  <si>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</si>
  <si>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</si>
  <si>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</si>
  <si>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</si>
  <si>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</si>
  <si>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</si>
  <si>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</si>
  <si>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</si>
  <si>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</si>
  <si>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</si>
  <si>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</si>
  <si>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</si>
  <si>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</si>
  <si>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</si>
  <si>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</si>
  <si>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</si>
  <si>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</si>
  <si>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</si>
  <si>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</si>
  <si>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</si>
  <si>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</si>
  <si>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</si>
  <si>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</si>
  <si>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</si>
  <si>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</si>
  <si>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</si>
  <si>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</si>
  <si>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</si>
  <si>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</si>
  <si>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</si>
  <si>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</si>
  <si>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</si>
  <si>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</si>
  <si>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</si>
  <si>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</si>
  <si>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</si>
  <si>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</si>
  <si>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</si>
  <si>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</si>
  <si>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</si>
  <si>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</si>
  <si>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</si>
  <si>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</si>
  <si>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</si>
  <si>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</si>
  <si>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</si>
  <si>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</si>
  <si>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</si>
  <si>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</si>
  <si>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</si>
  <si>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</si>
  <si>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</si>
  <si>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</si>
  <si>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</si>
  <si>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</si>
  <si>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</si>
  <si>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</si>
  <si>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</si>
  <si>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</si>
  <si>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</si>
  <si>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</si>
  <si>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</si>
  <si>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</si>
  <si>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</si>
  <si>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</si>
  <si>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</si>
  <si>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</si>
  <si>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</si>
  <si>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</si>
  <si>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</si>
  <si>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</si>
  <si>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</si>
  <si>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</si>
  <si>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</si>
  <si>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</si>
  <si>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</si>
  <si>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</si>
  <si>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</si>
  <si>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</si>
  <si>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</si>
  <si>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</si>
  <si>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</si>
  <si>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</si>
  <si>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</si>
  <si>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</si>
  <si>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</si>
  <si>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</si>
  <si>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</si>
  <si>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</si>
  <si>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</si>
  <si>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</si>
  <si>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</si>
  <si>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</si>
  <si>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</si>
  <si>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</si>
  <si>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</si>
  <si>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</si>
  <si>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</si>
  <si>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</si>
  <si>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</si>
  <si>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</si>
  <si>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</si>
  <si>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</si>
  <si>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</si>
  <si>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</si>
  <si>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</si>
  <si>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</si>
  <si>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</si>
  <si>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</si>
  <si>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</si>
  <si>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</si>
  <si>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</si>
  <si>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</si>
  <si>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</si>
  <si>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</si>
  <si>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</si>
  <si>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</si>
  <si>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</si>
  <si>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</si>
  <si>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</si>
  <si>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</si>
  <si>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</si>
  <si>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</si>
  <si>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</si>
  <si>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</si>
  <si>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</si>
  <si>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</si>
  <si>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</si>
  <si>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</si>
  <si>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</si>
  <si>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</si>
  <si>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</si>
  <si>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</si>
  <si>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</si>
  <si>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</si>
  <si>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</si>
  <si>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</si>
  <si>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</si>
  <si>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</si>
  <si>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</si>
  <si>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</si>
  <si>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</si>
  <si>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</si>
  <si>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</si>
  <si>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</si>
  <si>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</si>
  <si>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</si>
  <si>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</si>
  <si>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</si>
  <si>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</si>
  <si>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</si>
  <si>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</si>
  <si>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</si>
  <si>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</si>
  <si>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</si>
  <si>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</si>
  <si>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</si>
  <si>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</si>
  <si>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</si>
  <si>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</si>
  <si>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</si>
  <si>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</si>
  <si>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</si>
  <si>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</si>
  <si>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</si>
  <si>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</si>
  <si>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</si>
  <si>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</si>
  <si>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</si>
  <si>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</si>
  <si>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</si>
  <si>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</si>
  <si>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</si>
  <si>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</si>
  <si>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</si>
  <si>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</si>
  <si>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</si>
  <si>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</si>
  <si>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</si>
  <si>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</si>
  <si>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</si>
  <si>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</si>
  <si>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</si>
  <si>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</si>
  <si>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</si>
  <si>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</si>
  <si>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</si>
  <si>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</si>
  <si>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</si>
  <si>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</si>
  <si>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</si>
  <si>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</si>
  <si>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</si>
  <si>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</si>
  <si>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</si>
  <si>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</si>
  <si>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</si>
  <si>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</si>
  <si>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</si>
  <si>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</si>
  <si>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</si>
  <si>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</si>
  <si>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</si>
  <si>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</si>
  <si>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</si>
  <si>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</si>
  <si>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</si>
  <si>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</si>
  <si>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</si>
  <si>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</si>
  <si>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</si>
  <si>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</si>
  <si>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</si>
  <si>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</si>
  <si>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</si>
  <si>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</si>
  <si>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</si>
  <si>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</si>
  <si>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</si>
  <si>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</si>
  <si>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</si>
  <si>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9</t>
  </si>
  <si>
    <t>str. 30</t>
  </si>
  <si>
    <t>Výroba tepla netto</t>
  </si>
  <si>
    <r>
      <t>Q</t>
    </r>
    <r>
      <rPr>
        <b/>
        <vertAlign val="subscript"/>
        <sz val="9"/>
        <rFont val="Calibri"/>
        <family val="2"/>
        <charset val="238"/>
        <scheme val="minor"/>
      </rPr>
      <t>netto</t>
    </r>
  </si>
  <si>
    <t>Dodávka užitečného tepla z KVET</t>
  </si>
  <si>
    <t>Instalovaný výkon</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</si>
  <si>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</si>
  <si>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</si>
  <si>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</si>
  <si>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</si>
  <si>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</si>
  <si>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</si>
  <si>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</si>
  <si>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</si>
  <si>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Oddělení statistiky a sledování kvality ERÚ, Praha 2019</t>
  </si>
  <si>
    <t>Meziroční změna</t>
  </si>
  <si>
    <t>11. Vývoj výroby tepla brutto a dodávek tepla podle paliv a krajů ČR [TJ]</t>
  </si>
  <si>
    <t>str. 31</t>
  </si>
  <si>
    <t>Vývoj bilance tepla (měsíční porovnání)</t>
  </si>
  <si>
    <t>str. 32</t>
  </si>
  <si>
    <t>11</t>
  </si>
  <si>
    <t>Vývoj výroby tepla brutto a dodávek tepla podle paliv a krajů ČR</t>
  </si>
  <si>
    <t>str. 33</t>
  </si>
  <si>
    <t>12</t>
  </si>
  <si>
    <t xml:space="preserve">Vývoj výroby tepla z KVET </t>
  </si>
  <si>
    <r>
      <t>12. Vývoj výroby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</si>
  <si>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t>Množství tepelné energie dodané do soustav zásobování teplem.</t>
  </si>
  <si>
    <t>Dodávky tepla =</t>
  </si>
  <si>
    <t>Výroba tepla brutto - technologická vlastní spotřeba tepla - ztráty - dodávky do vlastního podniku - dodávky tepla.</t>
  </si>
  <si>
    <t>Vlastní spotřeba tepla =</t>
  </si>
  <si>
    <t>Vlastní spotřeba tepla</t>
  </si>
  <si>
    <t>Čtvrtletní zpráva o provozu teplárenských soustav ČR</t>
  </si>
  <si>
    <t>I. čtvrtletí 2019</t>
  </si>
  <si>
    <t>Kraj</t>
  </si>
  <si>
    <t>Výroba tepla brutto [GJ]</t>
  </si>
  <si>
    <t>Dodávky tepla podle paliv [GJ]</t>
  </si>
  <si>
    <t>Spotřeba tepla podle sektorů národního hospodářství [GJ] *</t>
  </si>
  <si>
    <t>I. čtvrtletí 2018</t>
  </si>
  <si>
    <t>Výroba tepla brutto [TJ]</t>
  </si>
  <si>
    <t>Dodávky tepla cizím subjektům [TJ]</t>
  </si>
  <si>
    <t>Průměrná teplota [°C]</t>
  </si>
  <si>
    <t>II. čtvrtletí 2018</t>
  </si>
  <si>
    <t>10. Meziroční porovnání</t>
  </si>
  <si>
    <t>Rozdíl (2019 - 2018)</t>
  </si>
  <si>
    <t>Rozdíl (2019-2018)</t>
  </si>
  <si>
    <t>5.4 Dodávky tepla z uhlí, biomasy a bioplynu [GJ]</t>
  </si>
  <si>
    <t>Dodávka tepla ze Středočeského kraje [GJ]</t>
  </si>
  <si>
    <t>Dodávka tepla z Pardubického kraje [GJ]</t>
  </si>
  <si>
    <t>10</t>
  </si>
  <si>
    <t>Dodávka tepla do Hlavního města Prahy [GJ]</t>
  </si>
  <si>
    <t>Dodávka tepla do Královehradeckého kraje [GJ]</t>
  </si>
  <si>
    <t>II. čtvrtletí 2019</t>
  </si>
  <si>
    <t>I. a II. čtvrtletí 2019</t>
  </si>
  <si>
    <t>2Q2018</t>
  </si>
  <si>
    <t>2Q2019</t>
  </si>
  <si>
    <t>2. Úvodní komentář k hodnocenému čtvrtletí</t>
  </si>
  <si>
    <t>Úvodní komentář k hodnocenému čtvrtletí</t>
  </si>
  <si>
    <t xml:space="preserve">Energetický regulační úřad (ERÚ) vydává v souladu s § 17 odst. 7 písm. m) zákona č. 458/2000 Sb., v platném znění, (energetický zákon), čtvrtletní zprávu o provozu teplárenských soustav ČR za II. čtvrtletí 2019.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ve znění vyhlášky č.154/2018 Sb.  Novela statistické vyhlášky je účinná od 1. ledna 2019 a její součástí jsou i vzory výkazů se všemi sledovanými ukazateli. Veškeré detaily týkající se metodiky vykazování údajů pro statistiku ERÚ jsou uvedeny ve výkladovém stanovisku ERÚ k metodice vyplňování výkazů podle statistické vyhlášky pro oblast elektroenergetiky a teplárenství číslo 8/2018 ze dne 14. září 2018, účinném od 1. ledna 2019. Výkladové stanovisko a aktuální výkazy jsou zveřejněny na internetových stránkách ERÚ.
Čtvrtletní zpráva obsahuje kapitoly, které podávají přehled o statistice teplárenských soustav v ČR a doplňuje tak čtvrtletní zprávu o provozu elektrizační soustavy ČR za II. čtvrtletí 2019, která obsahuje údaje o kombinované výrobě elektřiny a tepla (KVET). Tato zpráva obsahuje veškeré vyrobené teplo z licencované činnosti, včetně KVET a dále zpřesněné údaje za předchozí období. Tato zpráva obsahuje i údaje od držitelů licence na rozvod tepelné energie (sk. č. 32), tj. došlo k upřesnění spotřeby tepla v jednotlivých sektorech národního hospodářství.       
Zpráva je tvořena jednotlivými kapitolami, jejichž obsah je uveden na str. 2. Základní kapitolu tvoří bilance tepla, podle které bylo ve druhém čtvrtletí 2019 vyrobeno celkem 32 524,1 TJ tepla brutto a oproti druhému čtvrtletí roku 2018 (28 568,3 TJ) došlo k nárůstu o 13,8 %. Zhruba 37 %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15 563,0 TJ, což je nárůst o 26,9 % oproti druhému čtvrtletí roku 2018 (12 260,4 TJ). Dodávky tepla tvořily zhruba 48 %, technologická vlastní spotřeba 7 % a ztráty 8 % z brutto výroby tepla. Nejvíce tepla bylo vyrobeno z hnědého uhlí (40 %), následuje zemní plyn (16 %) a biomasa (14 %). Nejvíce tepla bylo vyrobeno v Ústeckém kraji (20,2 %), následuje Moravskoslezský kraj (19,0 %) a Středočeský kraj (16,2 %). Struktura výroby tepla podle paliv se v jednotlivých krajích liší podle dostupnosti paliv. Nejvíce tepla z černého uhlí se vyrobilo v Moravskoslezském kraji (87 %), z hnědého uhlí v Ústeckém kraji (29 %), ze zemního plynu ve Středočeském kraji (25 %), z biomasy v Ústeckém kraji (42 %) a z bioplynu v kraji Vysočina (17 %).  
Podíly jednotlivých paliv na dodávce tepla korespondují s podíly paliv na výrobě tepla brutto (45 % z hnědého uhlí, 25 % ze zemního plynu, 9 % z černého uhlí), ale u struktury dodávek tepla podle krajů je na prvním místě Středočeský kraj, následovaný Moravskoslezským a Ústeckým krajem. Celkový instalovaný tepelný výkon výroben tepla ke konci druhého čtvrtletí roku 2019 byl 41 606,6 MW. Sedmá kapitola uvádí rozdělení spotřeby tepla v sektorech národního hospodářství. V domácnostech bylo ve druhém čtvrtletí 2019 spotřebováno 5 544,2 TJ, což je 40 % z celkové spotřeby, v průmyslu bylo spotřebováno 4 576,4 TJ a v sektoru obchodu a služeb 2 841,2 TJ. Osmá kapitola obsahuje shrnutí výroby tepla brutto, dodávek a spotřeb tepla v jednotlivých krajích ČR. 
Celkově bylo vyrobeno z kombinované výroby elektřiny a tepla (KVET) 19 598,1 TJ užitečného tepla, což činí 65 % z výroby tepla netto. Nejvíce se užitečného tepla z KVET vyrobilo z hnědého uhlí (54,1 %), následuje biomasa (15,4 %) a zemní plyn (10,3 %). Nízký podíl užitečného tepla ze zemního plynu na teplu netto (39 %) je způsoben vyšším počtem výtopen na zemní plyn než kogeneračních jednotek. V druhém čtvrtletí 2019 bylo vyrobeno o 13,7 % více tepla z kombinované výroby elektřiny a tepla než v druhém čtvrtletí roku 2018.
Případné dotazy, komentáře či připomínky směřujte výhradně na adresu teplo.statistika@eru.cz.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</si>
</sst>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0"/>
  </numFmts>
  <fonts count="79" x14ac:knownFonts="1">
    <font>
      <sz val="10"/>
      <name val="Arial"/>
      <charset val="238"/>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14"/>
      <color theme="2" tint="-0.499984740745262"/>
      <name val="Calibri"/>
      <family val="2"/>
      <charset val="238"/>
      <scheme val="minor"/>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
      <sz val="9"/>
      <color rgb="FFFF0000"/>
      <name val="Arial"/>
      <family val="2"/>
      <charset val="238"/>
    </font>
    <font>
      <sz val="9"/>
      <color rgb="FFD2CDAE"/>
      <name val="Arial"/>
      <family val="2"/>
      <charset val="238"/>
    </font>
    <font>
      <b/>
      <sz val="9"/>
      <color theme="2"/>
      <name val="Calibri"/>
      <family val="2"/>
      <charset val="238"/>
      <scheme val="minor"/>
    </font>
    <font>
      <b/>
      <i/>
      <sz val="9"/>
      <name val="Calibri"/>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s>
  <borders count="6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right style="thin">
        <color theme="2" tint="-0.499984740745262"/>
      </right>
      <top/>
      <bottom style="thin">
        <color theme="2" tint="-0.499984740745262"/>
      </bottom>
      <diagonal/>
    </border>
    <border>
      <left style="thin">
        <color theme="2" tint="-0.499984740745262"/>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medium">
        <color theme="2" tint="-0.499984740745262"/>
      </bottom>
      <diagonal/>
    </border>
    <border>
      <left style="thick">
        <color theme="2" tint="-9.9948118533890809E-2"/>
      </left>
      <right style="thick">
        <color theme="2" tint="-9.9948118533890809E-2"/>
      </right>
      <top/>
      <bottom style="thin">
        <color theme="0" tint="-0.24994659260841701"/>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thick">
        <color theme="0"/>
      </right>
      <top/>
      <bottom style="thin">
        <color theme="0" tint="-0.24994659260841701"/>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style="thin">
        <color theme="2" tint="-0.499984740745262"/>
      </top>
      <bottom/>
      <diagonal/>
    </border>
    <border>
      <left/>
      <right/>
      <top style="thin">
        <color theme="2" tint="-0.499984740745262"/>
      </top>
      <bottom style="thin">
        <color theme="2" tint="-0.499984740745262"/>
      </bottom>
      <diagonal/>
    </border>
  </borders>
  <cellStyleXfs count="13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1" borderId="0" applyNumberFormat="0" applyBorder="0" applyAlignment="0" applyProtection="0"/>
    <xf numFmtId="0" fontId="7" fillId="12" borderId="1"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3" fillId="4" borderId="5" applyNumberFormat="0" applyFont="0" applyAlignment="0" applyProtection="0"/>
    <xf numFmtId="0" fontId="13" fillId="0" borderId="6" applyNumberFormat="0" applyFill="0" applyAlignment="0" applyProtection="0"/>
    <xf numFmtId="0" fontId="14" fillId="6" borderId="0" applyNumberFormat="0" applyBorder="0" applyAlignment="0" applyProtection="0"/>
    <xf numFmtId="0" fontId="13" fillId="0" borderId="0" applyNumberFormat="0" applyFill="0" applyBorder="0" applyAlignment="0" applyProtection="0"/>
    <xf numFmtId="0" fontId="15" fillId="7" borderId="7" applyNumberFormat="0" applyAlignment="0" applyProtection="0"/>
    <xf numFmtId="0" fontId="16" fillId="13" borderId="7" applyNumberFormat="0" applyAlignment="0" applyProtection="0"/>
    <xf numFmtId="0" fontId="17" fillId="13" borderId="8" applyNumberFormat="0" applyAlignment="0" applyProtection="0"/>
    <xf numFmtId="0" fontId="18" fillId="0" borderId="0" applyNumberFormat="0" applyFill="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9" fontId="22" fillId="0" borderId="0" applyFont="0" applyFill="0" applyBorder="0" applyAlignment="0" applyProtection="0"/>
    <xf numFmtId="0" fontId="55" fillId="0" borderId="0"/>
    <xf numFmtId="0" fontId="2" fillId="0" borderId="0"/>
    <xf numFmtId="9" fontId="2" fillId="0" borderId="0" applyFont="0" applyFill="0" applyBorder="0" applyAlignment="0" applyProtection="0"/>
    <xf numFmtId="0" fontId="59" fillId="0" borderId="0"/>
    <xf numFmtId="4" fontId="61" fillId="21" borderId="61" applyNumberFormat="0" applyProtection="0">
      <alignment horizontal="left" vertical="center" indent="1"/>
    </xf>
    <xf numFmtId="0" fontId="60"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4" fontId="62" fillId="7" borderId="61" applyNumberFormat="0" applyProtection="0">
      <alignment vertical="center"/>
    </xf>
    <xf numFmtId="4" fontId="62" fillId="22" borderId="61" applyNumberFormat="0" applyProtection="0">
      <alignment horizontal="left" vertical="center" indent="1"/>
    </xf>
    <xf numFmtId="4" fontId="62" fillId="23" borderId="0" applyNumberFormat="0" applyProtection="0">
      <alignment horizontal="left" vertical="center" indent="1"/>
    </xf>
    <xf numFmtId="4" fontId="61" fillId="24" borderId="61" applyNumberFormat="0" applyProtection="0">
      <alignment horizontal="right" vertical="center"/>
    </xf>
    <xf numFmtId="0" fontId="2" fillId="0" borderId="0"/>
    <xf numFmtId="0" fontId="1" fillId="0" borderId="0"/>
    <xf numFmtId="0" fontId="2" fillId="0" borderId="0"/>
    <xf numFmtId="2" fontId="2" fillId="0" borderId="0" applyFont="0" applyFill="0" applyBorder="0" applyAlignment="0" applyProtection="0"/>
    <xf numFmtId="0" fontId="1" fillId="0" borderId="0"/>
    <xf numFmtId="0" fontId="2" fillId="0" borderId="0"/>
    <xf numFmtId="0" fontId="2" fillId="0" borderId="0"/>
    <xf numFmtId="4" fontId="64" fillId="22" borderId="61" applyNumberFormat="0" applyProtection="0">
      <alignment vertical="center"/>
    </xf>
    <xf numFmtId="0" fontId="62" fillId="22" borderId="61" applyNumberFormat="0" applyProtection="0">
      <alignment horizontal="left" vertical="top" indent="1"/>
    </xf>
    <xf numFmtId="4" fontId="61" fillId="8" borderId="61" applyNumberFormat="0" applyProtection="0">
      <alignment horizontal="right" vertical="center"/>
    </xf>
    <xf numFmtId="4" fontId="61" fillId="3" borderId="61" applyNumberFormat="0" applyProtection="0">
      <alignment horizontal="right" vertical="center"/>
    </xf>
    <xf numFmtId="4" fontId="61" fillId="17" borderId="61" applyNumberFormat="0" applyProtection="0">
      <alignment horizontal="right" vertical="center"/>
    </xf>
    <xf numFmtId="4" fontId="61" fillId="10" borderId="61" applyNumberFormat="0" applyProtection="0">
      <alignment horizontal="right" vertical="center"/>
    </xf>
    <xf numFmtId="4" fontId="61" fillId="25" borderId="61" applyNumberFormat="0" applyProtection="0">
      <alignment horizontal="right" vertical="center"/>
    </xf>
    <xf numFmtId="4" fontId="61" fillId="9" borderId="61" applyNumberFormat="0" applyProtection="0">
      <alignment horizontal="right" vertical="center"/>
    </xf>
    <xf numFmtId="4" fontId="61" fillId="26" borderId="61" applyNumberFormat="0" applyProtection="0">
      <alignment horizontal="right" vertical="center"/>
    </xf>
    <xf numFmtId="4" fontId="61" fillId="27" borderId="61" applyNumberFormat="0" applyProtection="0">
      <alignment horizontal="right" vertical="center"/>
    </xf>
    <xf numFmtId="4" fontId="61" fillId="28" borderId="61" applyNumberFormat="0" applyProtection="0">
      <alignment horizontal="right" vertical="center"/>
    </xf>
    <xf numFmtId="4" fontId="62" fillId="0" borderId="0" applyNumberFormat="0" applyProtection="0">
      <alignment horizontal="left" vertical="center" indent="1"/>
    </xf>
    <xf numFmtId="4" fontId="61" fillId="24" borderId="0" applyNumberFormat="0" applyProtection="0">
      <alignment horizontal="left" vertical="center" indent="1"/>
    </xf>
    <xf numFmtId="4" fontId="65" fillId="29" borderId="0" applyNumberFormat="0" applyProtection="0">
      <alignment horizontal="left" vertical="center" indent="1"/>
    </xf>
    <xf numFmtId="4" fontId="61" fillId="21" borderId="61" applyNumberFormat="0" applyProtection="0">
      <alignment horizontal="right" vertical="center"/>
    </xf>
    <xf numFmtId="4" fontId="66" fillId="24" borderId="0" applyNumberFormat="0" applyProtection="0">
      <alignment horizontal="left" vertical="center" indent="1"/>
    </xf>
    <xf numFmtId="4" fontId="66" fillId="23" borderId="0" applyNumberFormat="0" applyProtection="0">
      <alignment horizontal="left" vertical="center" indent="1"/>
    </xf>
    <xf numFmtId="0" fontId="2" fillId="29" borderId="61" applyNumberFormat="0" applyProtection="0">
      <alignment horizontal="left" vertical="center" indent="1"/>
    </xf>
    <xf numFmtId="0" fontId="2" fillId="29" borderId="61" applyNumberFormat="0" applyProtection="0">
      <alignment horizontal="left" vertical="top" indent="1"/>
    </xf>
    <xf numFmtId="0" fontId="2" fillId="23" borderId="61" applyNumberFormat="0" applyProtection="0">
      <alignment horizontal="left" vertical="center" indent="1"/>
    </xf>
    <xf numFmtId="0" fontId="2" fillId="23" borderId="61" applyNumberFormat="0" applyProtection="0">
      <alignment horizontal="left" vertical="top" indent="1"/>
    </xf>
    <xf numFmtId="0" fontId="2" fillId="30" borderId="61" applyNumberFormat="0" applyProtection="0">
      <alignment horizontal="left" vertical="center" indent="1"/>
    </xf>
    <xf numFmtId="0" fontId="2" fillId="30" borderId="61" applyNumberFormat="0" applyProtection="0">
      <alignment horizontal="left" vertical="top" indent="1"/>
    </xf>
    <xf numFmtId="0" fontId="2" fillId="31" borderId="61" applyNumberFormat="0" applyProtection="0">
      <alignment horizontal="left" vertical="center" indent="1"/>
    </xf>
    <xf numFmtId="0" fontId="2" fillId="31" borderId="61" applyNumberFormat="0" applyProtection="0">
      <alignment horizontal="left" vertical="top" indent="1"/>
    </xf>
    <xf numFmtId="4" fontId="61" fillId="32" borderId="61" applyNumberFormat="0" applyProtection="0">
      <alignment vertical="center"/>
    </xf>
    <xf numFmtId="4" fontId="67" fillId="32" borderId="61" applyNumberFormat="0" applyProtection="0">
      <alignment vertical="center"/>
    </xf>
    <xf numFmtId="4" fontId="61" fillId="32" borderId="61" applyNumberFormat="0" applyProtection="0">
      <alignment horizontal="left" vertical="center" indent="1"/>
    </xf>
    <xf numFmtId="0" fontId="61" fillId="32" borderId="61" applyNumberFormat="0" applyProtection="0">
      <alignment horizontal="left" vertical="top" indent="1"/>
    </xf>
    <xf numFmtId="4" fontId="67" fillId="24" borderId="61" applyNumberFormat="0" applyProtection="0">
      <alignment horizontal="right" vertical="center"/>
    </xf>
    <xf numFmtId="0" fontId="61" fillId="23" borderId="61" applyNumberFormat="0" applyProtection="0">
      <alignment horizontal="left" vertical="top" indent="1"/>
    </xf>
    <xf numFmtId="4" fontId="68" fillId="0" borderId="0" applyNumberFormat="0" applyProtection="0">
      <alignment horizontal="left" vertical="center" indent="1"/>
    </xf>
    <xf numFmtId="4" fontId="69" fillId="24" borderId="61" applyNumberFormat="0" applyProtection="0">
      <alignment horizontal="right" vertical="center"/>
    </xf>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55" fillId="0" borderId="0"/>
    <xf numFmtId="0" fontId="55" fillId="33" borderId="62" applyNumberFormat="0" applyFont="0" applyFill="0" applyAlignment="0" applyProtection="0"/>
    <xf numFmtId="0"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3"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168" fontId="55" fillId="33" borderId="0" applyFont="0" applyFill="0" applyBorder="0" applyAlignment="0" applyProtection="0"/>
    <xf numFmtId="0" fontId="63" fillId="0" borderId="0" applyNumberFormat="0" applyFill="0" applyBorder="0" applyAlignment="0" applyProtection="0"/>
    <xf numFmtId="2" fontId="55" fillId="33" borderId="0" applyFont="0" applyFill="0" applyBorder="0" applyAlignment="0" applyProtection="0"/>
    <xf numFmtId="0" fontId="71" fillId="33" borderId="0" applyNumberFormat="0" applyFill="0" applyBorder="0" applyAlignment="0" applyProtection="0"/>
    <xf numFmtId="0" fontId="72" fillId="33" borderId="0" applyNumberFormat="0" applyFill="0" applyBorder="0" applyAlignment="0" applyProtection="0"/>
    <xf numFmtId="0" fontId="1" fillId="0" borderId="0"/>
    <xf numFmtId="9" fontId="1" fillId="0" borderId="0" applyFont="0" applyFill="0" applyBorder="0" applyAlignment="0" applyProtection="0"/>
    <xf numFmtId="1" fontId="73" fillId="0" borderId="0">
      <alignment horizontal="left"/>
      <protection hidden="1"/>
    </xf>
    <xf numFmtId="1" fontId="74" fillId="0" borderId="0">
      <protection hidden="1"/>
    </xf>
    <xf numFmtId="0" fontId="1" fillId="0" borderId="0"/>
  </cellStyleXfs>
  <cellXfs count="579">
    <xf numFmtId="0" fontId="0" fillId="0" borderId="0" xfId="0"/>
    <xf numFmtId="0" fontId="21" fillId="0" borderId="0" xfId="0" applyFont="1" applyFill="1" applyBorder="1" applyAlignment="1">
      <alignment horizontal="right" vertical="center"/>
    </xf>
    <xf numFmtId="164" fontId="25" fillId="0" borderId="0" xfId="0" applyNumberFormat="1" applyFont="1" applyFill="1" applyBorder="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164" fontId="23" fillId="0" borderId="10" xfId="0" applyNumberFormat="1" applyFont="1" applyFill="1" applyBorder="1"/>
    <xf numFmtId="164" fontId="23" fillId="0" borderId="14" xfId="0" applyNumberFormat="1" applyFont="1" applyFill="1" applyBorder="1"/>
    <xf numFmtId="164" fontId="23" fillId="0" borderId="15" xfId="0" applyNumberFormat="1" applyFont="1" applyFill="1" applyBorder="1"/>
    <xf numFmtId="0" fontId="25" fillId="0" borderId="0" xfId="0" applyFont="1" applyFill="1" applyBorder="1" applyAlignment="1">
      <alignment vertical="center"/>
    </xf>
    <xf numFmtId="164" fontId="30" fillId="0" borderId="0" xfId="0" applyNumberFormat="1" applyFont="1" applyFill="1" applyBorder="1" applyAlignment="1" applyProtection="1">
      <alignment horizontal="right" vertical="center"/>
    </xf>
    <xf numFmtId="164" fontId="30" fillId="0" borderId="12" xfId="0" applyNumberFormat="1" applyFont="1" applyFill="1" applyBorder="1" applyAlignment="1" applyProtection="1">
      <alignment horizontal="right" vertical="center"/>
    </xf>
    <xf numFmtId="164" fontId="30" fillId="0" borderId="14" xfId="0" applyNumberFormat="1" applyFont="1" applyFill="1" applyBorder="1" applyAlignment="1" applyProtection="1">
      <alignment horizontal="right" vertical="center"/>
    </xf>
    <xf numFmtId="0" fontId="23" fillId="0" borderId="0" xfId="0" applyFont="1" applyFill="1" applyBorder="1"/>
    <xf numFmtId="164" fontId="23" fillId="0" borderId="0" xfId="0" applyNumberFormat="1" applyFont="1" applyFill="1" applyBorder="1"/>
    <xf numFmtId="0" fontId="25" fillId="0" borderId="0" xfId="0" applyFont="1" applyFill="1" applyBorder="1" applyAlignment="1">
      <alignment horizontal="right"/>
    </xf>
    <xf numFmtId="164" fontId="23" fillId="0" borderId="12" xfId="0" applyNumberFormat="1" applyFont="1" applyFill="1" applyBorder="1"/>
    <xf numFmtId="0" fontId="27" fillId="0" borderId="0" xfId="0" applyFont="1" applyFill="1" applyBorder="1"/>
    <xf numFmtId="9" fontId="27" fillId="0" borderId="0" xfId="41" applyFont="1" applyFill="1" applyBorder="1"/>
    <xf numFmtId="164" fontId="23" fillId="0" borderId="9" xfId="0" applyNumberFormat="1" applyFont="1" applyFill="1" applyBorder="1"/>
    <xf numFmtId="0" fontId="36" fillId="0" borderId="0" xfId="0" applyFont="1" applyFill="1" applyBorder="1" applyAlignment="1">
      <alignment horizontal="right" vertical="center"/>
    </xf>
    <xf numFmtId="0" fontId="45" fillId="0" borderId="0" xfId="0" applyFont="1" applyFill="1" applyBorder="1"/>
    <xf numFmtId="0" fontId="23" fillId="0" borderId="0" xfId="0" applyFont="1" applyFill="1" applyBorder="1" applyAlignment="1">
      <alignment vertical="top" wrapText="1"/>
    </xf>
    <xf numFmtId="0" fontId="25" fillId="19" borderId="0" xfId="0" applyFont="1" applyFill="1" applyBorder="1" applyAlignment="1">
      <alignment horizontal="right" vertical="top" wrapText="1"/>
    </xf>
    <xf numFmtId="0" fontId="23" fillId="19" borderId="9" xfId="0" applyFont="1" applyFill="1" applyBorder="1"/>
    <xf numFmtId="0" fontId="23" fillId="0" borderId="15" xfId="0" applyFont="1" applyFill="1" applyBorder="1" applyAlignment="1">
      <alignment horizontal="left" vertical="center" indent="1"/>
    </xf>
    <xf numFmtId="0" fontId="23" fillId="19" borderId="0" xfId="0" applyFont="1" applyFill="1" applyBorder="1"/>
    <xf numFmtId="0" fontId="23" fillId="0" borderId="15" xfId="0" applyFont="1" applyFill="1" applyBorder="1" applyAlignment="1">
      <alignment horizontal="left" indent="1"/>
    </xf>
    <xf numFmtId="0" fontId="23" fillId="0" borderId="0" xfId="0" applyFont="1" applyFill="1" applyBorder="1" applyAlignment="1">
      <alignment horizontal="left" indent="1"/>
    </xf>
    <xf numFmtId="0" fontId="23" fillId="0" borderId="11" xfId="0" applyFont="1" applyFill="1" applyBorder="1" applyAlignment="1">
      <alignment horizontal="left" indent="1"/>
    </xf>
    <xf numFmtId="0" fontId="23" fillId="0" borderId="0" xfId="0" applyFont="1" applyFill="1" applyBorder="1" applyAlignment="1">
      <alignment horizontal="left" vertical="center" indent="1"/>
    </xf>
    <xf numFmtId="164" fontId="23" fillId="0" borderId="16" xfId="0" applyNumberFormat="1" applyFont="1" applyFill="1" applyBorder="1"/>
    <xf numFmtId="0" fontId="23" fillId="0" borderId="0" xfId="0" applyFont="1" applyFill="1" applyBorder="1" applyAlignment="1">
      <alignment horizontal="left" wrapText="1" indent="1"/>
    </xf>
    <xf numFmtId="164" fontId="23" fillId="0" borderId="16" xfId="0" applyNumberFormat="1" applyFont="1" applyFill="1" applyBorder="1" applyAlignment="1"/>
    <xf numFmtId="0" fontId="23" fillId="0" borderId="25" xfId="0" applyFont="1" applyFill="1" applyBorder="1" applyAlignment="1">
      <alignment horizontal="left" indent="1"/>
    </xf>
    <xf numFmtId="164" fontId="23" fillId="0" borderId="0" xfId="0" applyNumberFormat="1" applyFont="1" applyFill="1" applyBorder="1" applyAlignment="1"/>
    <xf numFmtId="0" fontId="23" fillId="0" borderId="9" xfId="0" applyFont="1" applyFill="1" applyBorder="1" applyAlignment="1">
      <alignment horizontal="left" indent="1"/>
    </xf>
    <xf numFmtId="0" fontId="23" fillId="0" borderId="14" xfId="0" applyFont="1" applyFill="1" applyBorder="1" applyAlignment="1">
      <alignment horizontal="left" indent="1"/>
    </xf>
    <xf numFmtId="0" fontId="23" fillId="0" borderId="0" xfId="0" applyNumberFormat="1" applyFont="1" applyFill="1" applyBorder="1" applyAlignment="1"/>
    <xf numFmtId="164" fontId="23" fillId="20" borderId="9" xfId="0" applyNumberFormat="1" applyFont="1" applyFill="1" applyBorder="1" applyAlignment="1">
      <alignment horizontal="right"/>
    </xf>
    <xf numFmtId="164" fontId="23" fillId="20" borderId="16" xfId="0" applyNumberFormat="1" applyFont="1" applyFill="1" applyBorder="1" applyAlignment="1">
      <alignment horizontal="right"/>
    </xf>
    <xf numFmtId="164" fontId="23" fillId="20" borderId="14" xfId="0" applyNumberFormat="1" applyFont="1" applyFill="1" applyBorder="1" applyAlignment="1">
      <alignment horizontal="right"/>
    </xf>
    <xf numFmtId="0" fontId="25" fillId="19" borderId="20" xfId="0" applyFont="1" applyFill="1" applyBorder="1" applyAlignment="1">
      <alignment horizontal="center" vertical="center"/>
    </xf>
    <xf numFmtId="164" fontId="23" fillId="0" borderId="14" xfId="0" applyNumberFormat="1" applyFont="1" applyFill="1" applyBorder="1" applyAlignment="1"/>
    <xf numFmtId="164" fontId="23" fillId="0" borderId="26" xfId="0" applyNumberFormat="1" applyFont="1" applyFill="1" applyBorder="1"/>
    <xf numFmtId="0" fontId="25" fillId="0" borderId="0" xfId="0" applyFont="1" applyFill="1" applyBorder="1"/>
    <xf numFmtId="0" fontId="23" fillId="0" borderId="16" xfId="0" applyFont="1" applyFill="1" applyBorder="1" applyAlignment="1">
      <alignment horizontal="left" wrapText="1" indent="1"/>
    </xf>
    <xf numFmtId="0" fontId="23" fillId="0" borderId="16" xfId="0" applyFont="1" applyFill="1" applyBorder="1" applyAlignment="1">
      <alignment horizontal="left" indent="1"/>
    </xf>
    <xf numFmtId="0" fontId="25" fillId="19" borderId="21" xfId="0" applyFont="1" applyFill="1" applyBorder="1" applyAlignment="1">
      <alignment horizontal="center" vertical="center"/>
    </xf>
    <xf numFmtId="164" fontId="23" fillId="20" borderId="9" xfId="0" applyNumberFormat="1" applyFont="1" applyFill="1" applyBorder="1"/>
    <xf numFmtId="164" fontId="23" fillId="20" borderId="16" xfId="0" applyNumberFormat="1" applyFont="1" applyFill="1" applyBorder="1"/>
    <xf numFmtId="164" fontId="23" fillId="0" borderId="28" xfId="0" applyNumberFormat="1" applyFont="1" applyFill="1" applyBorder="1"/>
    <xf numFmtId="164" fontId="27" fillId="0" borderId="0" xfId="0" applyNumberFormat="1" applyFont="1" applyFill="1" applyBorder="1"/>
    <xf numFmtId="0" fontId="28" fillId="0" borderId="0" xfId="0" applyFont="1" applyFill="1" applyBorder="1" applyAlignment="1"/>
    <xf numFmtId="0" fontId="23" fillId="0" borderId="25" xfId="0" applyFont="1" applyFill="1" applyBorder="1" applyAlignment="1">
      <alignment horizontal="left" vertical="center" indent="1"/>
    </xf>
    <xf numFmtId="0" fontId="23" fillId="19" borderId="0" xfId="0" applyFont="1" applyFill="1"/>
    <xf numFmtId="0" fontId="25" fillId="19" borderId="0" xfId="0" applyFont="1" applyFill="1" applyBorder="1" applyAlignment="1">
      <alignment horizontal="right"/>
    </xf>
    <xf numFmtId="0" fontId="23" fillId="0" borderId="16" xfId="0" applyFont="1" applyFill="1" applyBorder="1" applyAlignment="1">
      <alignment horizontal="left" vertical="center" indent="1"/>
    </xf>
    <xf numFmtId="0" fontId="23" fillId="0" borderId="14" xfId="0" applyFont="1" applyFill="1" applyBorder="1" applyAlignment="1">
      <alignment horizontal="left" vertical="center" indent="1"/>
    </xf>
    <xf numFmtId="0" fontId="25" fillId="19" borderId="21" xfId="0" applyFont="1" applyFill="1" applyBorder="1" applyAlignment="1">
      <alignment horizontal="center" vertical="center"/>
    </xf>
    <xf numFmtId="0" fontId="25" fillId="19" borderId="20" xfId="0" applyFont="1" applyFill="1" applyBorder="1" applyAlignment="1">
      <alignment horizontal="center"/>
    </xf>
    <xf numFmtId="0" fontId="25" fillId="19" borderId="21" xfId="0" applyFont="1" applyFill="1" applyBorder="1" applyAlignment="1">
      <alignment horizontal="center"/>
    </xf>
    <xf numFmtId="164" fontId="25" fillId="18" borderId="28" xfId="0" applyNumberFormat="1" applyFont="1" applyFill="1" applyBorder="1"/>
    <xf numFmtId="164" fontId="25" fillId="18" borderId="9" xfId="0" applyNumberFormat="1" applyFont="1" applyFill="1" applyBorder="1"/>
    <xf numFmtId="0" fontId="23" fillId="0" borderId="13" xfId="0" applyFont="1" applyFill="1" applyBorder="1" applyAlignment="1">
      <alignment horizontal="left" vertical="center" indent="1"/>
    </xf>
    <xf numFmtId="164" fontId="25" fillId="18" borderId="9" xfId="0" applyNumberFormat="1" applyFont="1" applyFill="1" applyBorder="1" applyAlignment="1">
      <alignment horizontal="right"/>
    </xf>
    <xf numFmtId="164" fontId="25" fillId="18" borderId="16" xfId="0" applyNumberFormat="1" applyFont="1" applyFill="1" applyBorder="1"/>
    <xf numFmtId="0" fontId="23" fillId="19" borderId="0" xfId="0" applyFont="1" applyFill="1" applyBorder="1" applyAlignment="1">
      <alignment horizontal="right" vertical="center"/>
    </xf>
    <xf numFmtId="0" fontId="25" fillId="19" borderId="17" xfId="0" applyFont="1" applyFill="1" applyBorder="1" applyAlignment="1">
      <alignment horizontal="center"/>
    </xf>
    <xf numFmtId="0" fontId="23" fillId="0" borderId="0" xfId="0" applyFont="1" applyFill="1" applyBorder="1" applyAlignment="1">
      <alignment horizontal="left" vertical="center"/>
    </xf>
    <xf numFmtId="0" fontId="23" fillId="0" borderId="0" xfId="0" applyFont="1" applyFill="1" applyBorder="1" applyAlignment="1">
      <alignment horizontal="right"/>
    </xf>
    <xf numFmtId="164" fontId="25" fillId="0" borderId="0" xfId="0" applyNumberFormat="1" applyFont="1" applyFill="1" applyBorder="1" applyAlignment="1">
      <alignment horizontal="center"/>
    </xf>
    <xf numFmtId="167" fontId="23" fillId="0" borderId="0" xfId="41" applyNumberFormat="1" applyFont="1" applyFill="1" applyBorder="1"/>
    <xf numFmtId="167" fontId="23" fillId="0" borderId="16" xfId="0" applyNumberFormat="1" applyFont="1" applyFill="1" applyBorder="1" applyAlignment="1">
      <alignment vertical="center"/>
    </xf>
    <xf numFmtId="167" fontId="23" fillId="0" borderId="14" xfId="0" applyNumberFormat="1" applyFont="1" applyFill="1" applyBorder="1" applyAlignment="1">
      <alignment vertical="center"/>
    </xf>
    <xf numFmtId="167" fontId="23" fillId="0" borderId="0" xfId="0" applyNumberFormat="1" applyFont="1" applyFill="1" applyBorder="1"/>
    <xf numFmtId="0" fontId="25" fillId="18" borderId="16" xfId="0" applyFont="1" applyFill="1" applyBorder="1" applyAlignment="1">
      <alignment horizontal="left"/>
    </xf>
    <xf numFmtId="167" fontId="23" fillId="18" borderId="16" xfId="41" applyNumberFormat="1" applyFont="1" applyFill="1" applyBorder="1" applyAlignment="1"/>
    <xf numFmtId="167" fontId="23" fillId="18" borderId="16" xfId="0" applyNumberFormat="1" applyFont="1" applyFill="1" applyBorder="1" applyAlignment="1">
      <alignment vertical="center"/>
    </xf>
    <xf numFmtId="0" fontId="23" fillId="19" borderId="18" xfId="0" applyFont="1" applyFill="1" applyBorder="1"/>
    <xf numFmtId="0" fontId="25" fillId="19" borderId="21" xfId="0" applyFont="1" applyFill="1" applyBorder="1" applyAlignment="1">
      <alignment horizontal="center"/>
    </xf>
    <xf numFmtId="0" fontId="25" fillId="19" borderId="0" xfId="0" applyFont="1" applyFill="1" applyBorder="1" applyAlignment="1">
      <alignment horizontal="right"/>
    </xf>
    <xf numFmtId="0" fontId="27" fillId="0" borderId="0" xfId="41" applyNumberFormat="1" applyFont="1" applyFill="1" applyBorder="1"/>
    <xf numFmtId="0" fontId="26" fillId="0" borderId="0" xfId="0" applyFont="1" applyFill="1" applyBorder="1" applyAlignment="1">
      <alignment horizontal="right"/>
    </xf>
    <xf numFmtId="0" fontId="27" fillId="0" borderId="0" xfId="0" applyFont="1" applyFill="1" applyBorder="1" applyAlignment="1">
      <alignment horizontal="right"/>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26" fillId="0" borderId="0" xfId="0" applyNumberFormat="1" applyFont="1" applyFill="1" applyBorder="1"/>
    <xf numFmtId="164" fontId="23" fillId="0" borderId="27" xfId="0" applyNumberFormat="1" applyFont="1" applyFill="1" applyBorder="1" applyAlignment="1">
      <alignment vertical="center"/>
    </xf>
    <xf numFmtId="164" fontId="23" fillId="0" borderId="29" xfId="0" applyNumberFormat="1" applyFont="1" applyFill="1" applyBorder="1" applyAlignment="1">
      <alignment vertical="center"/>
    </xf>
    <xf numFmtId="0" fontId="25" fillId="0" borderId="0" xfId="0" applyFont="1" applyFill="1" applyBorder="1" applyAlignment="1">
      <alignment horizontal="center"/>
    </xf>
    <xf numFmtId="0" fontId="23" fillId="0" borderId="0" xfId="0" applyFont="1" applyFill="1" applyBorder="1" applyAlignment="1">
      <alignment vertical="center" wrapText="1"/>
    </xf>
    <xf numFmtId="0" fontId="27" fillId="0" borderId="0" xfId="41" applyNumberFormat="1" applyFont="1" applyFill="1" applyBorder="1" applyAlignment="1"/>
    <xf numFmtId="0" fontId="23" fillId="0" borderId="0" xfId="0" applyNumberFormat="1" applyFont="1" applyFill="1" applyBorder="1" applyAlignment="1">
      <alignment wrapText="1"/>
    </xf>
    <xf numFmtId="0" fontId="25" fillId="19" borderId="9" xfId="0" applyFont="1" applyFill="1" applyBorder="1" applyAlignment="1">
      <alignment horizontal="center"/>
    </xf>
    <xf numFmtId="0" fontId="25" fillId="19" borderId="22" xfId="0" applyFont="1" applyFill="1" applyBorder="1" applyAlignment="1">
      <alignment horizontal="center"/>
    </xf>
    <xf numFmtId="0" fontId="2" fillId="0" borderId="0" xfId="0" applyFont="1" applyFill="1"/>
    <xf numFmtId="0" fontId="21" fillId="0" borderId="0" xfId="0" applyFont="1" applyFill="1" applyBorder="1" applyAlignment="1"/>
    <xf numFmtId="0" fontId="39" fillId="0" borderId="0" xfId="0" applyFont="1" applyFill="1" applyBorder="1" applyAlignment="1">
      <alignment horizontal="center" vertical="center"/>
    </xf>
    <xf numFmtId="49" fontId="43" fillId="0" borderId="0" xfId="0" applyNumberFormat="1" applyFont="1" applyFill="1" applyBorder="1" applyAlignment="1">
      <alignment vertical="center"/>
    </xf>
    <xf numFmtId="0" fontId="35" fillId="0" borderId="0" xfId="0" applyFont="1" applyFill="1" applyBorder="1"/>
    <xf numFmtId="0" fontId="38" fillId="0" borderId="0" xfId="0" applyFont="1" applyFill="1" applyBorder="1" applyAlignment="1"/>
    <xf numFmtId="0" fontId="21" fillId="0" borderId="0" xfId="0" applyFont="1" applyFill="1" applyBorder="1" applyAlignment="1">
      <alignment horizontal="left" vertical="center"/>
    </xf>
    <xf numFmtId="0" fontId="38" fillId="0" borderId="0" xfId="0" applyFont="1" applyFill="1" applyBorder="1" applyAlignment="1">
      <alignment horizontal="center"/>
    </xf>
    <xf numFmtId="0" fontId="21" fillId="0" borderId="0" xfId="0" applyFont="1" applyFill="1" applyBorder="1" applyAlignment="1">
      <alignment horizontal="left" vertical="center" indent="1"/>
    </xf>
    <xf numFmtId="0" fontId="36" fillId="0" borderId="0" xfId="0" applyFont="1" applyFill="1" applyBorder="1"/>
    <xf numFmtId="0" fontId="36" fillId="0" borderId="0" xfId="0" applyFont="1" applyFill="1" applyBorder="1" applyAlignment="1">
      <alignment horizontal="left" vertical="center" indent="1"/>
    </xf>
    <xf numFmtId="49" fontId="44" fillId="0" borderId="0" xfId="0" applyNumberFormat="1" applyFont="1" applyFill="1" applyAlignment="1">
      <alignment vertical="center"/>
    </xf>
    <xf numFmtId="0" fontId="0" fillId="0" borderId="0" xfId="0" applyFill="1"/>
    <xf numFmtId="0" fontId="25" fillId="19" borderId="20" xfId="0" applyFont="1" applyFill="1" applyBorder="1" applyAlignment="1">
      <alignment horizontal="center" vertical="center"/>
    </xf>
    <xf numFmtId="0" fontId="23" fillId="0" borderId="0" xfId="0" applyFont="1" applyFill="1" applyBorder="1" applyAlignment="1"/>
    <xf numFmtId="49" fontId="46" fillId="0" borderId="0" xfId="0" applyNumberFormat="1" applyFont="1" applyFill="1" applyBorder="1" applyAlignment="1">
      <alignment horizontal="right"/>
    </xf>
    <xf numFmtId="0" fontId="20" fillId="0" borderId="0" xfId="0" applyFont="1" applyFill="1"/>
    <xf numFmtId="164" fontId="23" fillId="0" borderId="12" xfId="0" applyNumberFormat="1" applyFont="1" applyFill="1" applyBorder="1" applyAlignment="1">
      <alignment horizontal="right"/>
    </xf>
    <xf numFmtId="164" fontId="23" fillId="0" borderId="14" xfId="0" applyNumberFormat="1" applyFont="1" applyFill="1" applyBorder="1" applyAlignment="1">
      <alignment horizontal="right"/>
    </xf>
    <xf numFmtId="0" fontId="37" fillId="0" borderId="0" xfId="0" applyFont="1" applyFill="1" applyBorder="1"/>
    <xf numFmtId="164" fontId="37"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164" fontId="23" fillId="0" borderId="9" xfId="0" applyNumberFormat="1" applyFont="1" applyFill="1" applyBorder="1" applyAlignment="1">
      <alignment horizontal="right"/>
    </xf>
    <xf numFmtId="0" fontId="49" fillId="0" borderId="0" xfId="0" applyFont="1" applyFill="1" applyBorder="1"/>
    <xf numFmtId="0" fontId="53" fillId="0" borderId="0" xfId="0" applyFont="1" applyFill="1" applyBorder="1"/>
    <xf numFmtId="0" fontId="23" fillId="0" borderId="0" xfId="0" applyFont="1" applyFill="1"/>
    <xf numFmtId="0" fontId="24" fillId="0" borderId="0" xfId="0" applyFont="1" applyFill="1"/>
    <xf numFmtId="0" fontId="51" fillId="0" borderId="0" xfId="0" applyFont="1" applyFill="1"/>
    <xf numFmtId="0" fontId="19" fillId="0" borderId="0" xfId="0" applyFont="1" applyFill="1"/>
    <xf numFmtId="164" fontId="23" fillId="0" borderId="0" xfId="0" applyNumberFormat="1" applyFont="1" applyFill="1"/>
    <xf numFmtId="0" fontId="20" fillId="0" borderId="0" xfId="0" applyFont="1" applyFill="1" applyAlignment="1"/>
    <xf numFmtId="49" fontId="46" fillId="0" borderId="0" xfId="0" applyNumberFormat="1" applyFont="1" applyFill="1" applyAlignment="1">
      <alignment horizontal="left" vertical="center"/>
    </xf>
    <xf numFmtId="0" fontId="23" fillId="0" borderId="0" xfId="0" applyFont="1" applyFill="1" applyAlignment="1">
      <alignment horizontal="right"/>
    </xf>
    <xf numFmtId="0" fontId="32" fillId="0" borderId="0" xfId="0" applyFont="1" applyFill="1" applyAlignment="1">
      <alignment horizontal="center" vertical="center"/>
    </xf>
    <xf numFmtId="0" fontId="32" fillId="0" borderId="0" xfId="0" applyFont="1" applyFill="1" applyAlignment="1">
      <alignment horizontal="right" vertical="center"/>
    </xf>
    <xf numFmtId="49" fontId="33" fillId="0" borderId="0" xfId="0" applyNumberFormat="1" applyFont="1" applyFill="1" applyAlignment="1">
      <alignment vertical="center"/>
    </xf>
    <xf numFmtId="0" fontId="34" fillId="0" borderId="0" xfId="0" applyFont="1" applyFill="1"/>
    <xf numFmtId="0" fontId="25" fillId="0" borderId="0" xfId="0" applyFont="1" applyFill="1" applyAlignment="1"/>
    <xf numFmtId="0" fontId="45" fillId="0" borderId="0" xfId="0" applyFont="1" applyFill="1" applyAlignment="1">
      <alignment horizontal="left" vertical="center"/>
    </xf>
    <xf numFmtId="0" fontId="46" fillId="0" borderId="0" xfId="0" applyFont="1" applyFill="1" applyAlignment="1">
      <alignment horizontal="left" vertical="center"/>
    </xf>
    <xf numFmtId="0" fontId="21" fillId="0" borderId="0" xfId="0" applyFont="1" applyFill="1"/>
    <xf numFmtId="0" fontId="21" fillId="0" borderId="0" xfId="0" applyFont="1" applyFill="1" applyAlignment="1">
      <alignment horizontal="right"/>
    </xf>
    <xf numFmtId="0" fontId="38" fillId="0" borderId="0" xfId="0" applyFont="1" applyFill="1" applyAlignment="1"/>
    <xf numFmtId="49" fontId="38" fillId="0" borderId="9" xfId="0" applyNumberFormat="1" applyFont="1" applyFill="1" applyBorder="1" applyAlignment="1">
      <alignment horizontal="left" vertical="center"/>
    </xf>
    <xf numFmtId="0" fontId="21" fillId="0" borderId="9" xfId="0" applyFont="1" applyFill="1" applyBorder="1" applyAlignment="1">
      <alignment horizontal="left" vertical="center"/>
    </xf>
    <xf numFmtId="0" fontId="21" fillId="0" borderId="9" xfId="0" applyFont="1" applyFill="1" applyBorder="1"/>
    <xf numFmtId="0" fontId="21" fillId="0" borderId="9" xfId="0" applyFont="1" applyFill="1" applyBorder="1" applyAlignment="1">
      <alignment horizontal="right"/>
    </xf>
    <xf numFmtId="0" fontId="21" fillId="0" borderId="9" xfId="0" applyFont="1" applyFill="1" applyBorder="1" applyAlignment="1">
      <alignment horizontal="left" vertical="center" indent="1"/>
    </xf>
    <xf numFmtId="0" fontId="38" fillId="0" borderId="9" xfId="0" applyFont="1" applyFill="1" applyBorder="1" applyAlignment="1"/>
    <xf numFmtId="0" fontId="21" fillId="0" borderId="9" xfId="0" applyFont="1" applyFill="1" applyBorder="1" applyAlignment="1">
      <alignment horizontal="right" vertical="center" indent="1"/>
    </xf>
    <xf numFmtId="0" fontId="21" fillId="0" borderId="16" xfId="0" applyFont="1" applyFill="1" applyBorder="1" applyAlignment="1">
      <alignment horizontal="left" vertical="center"/>
    </xf>
    <xf numFmtId="0" fontId="21" fillId="0" borderId="16" xfId="0" applyFont="1" applyFill="1" applyBorder="1"/>
    <xf numFmtId="0" fontId="21" fillId="0" borderId="16" xfId="0" applyFont="1" applyFill="1" applyBorder="1" applyAlignment="1">
      <alignment horizontal="left" vertical="center" indent="1"/>
    </xf>
    <xf numFmtId="0" fontId="52" fillId="0" borderId="16" xfId="0" applyFont="1" applyFill="1" applyBorder="1"/>
    <xf numFmtId="0" fontId="45" fillId="0" borderId="0" xfId="0" applyFont="1" applyFill="1" applyAlignment="1">
      <alignment horizontal="left" vertical="top"/>
    </xf>
    <xf numFmtId="0" fontId="50" fillId="0" borderId="0" xfId="0" applyFont="1" applyFill="1"/>
    <xf numFmtId="0" fontId="25" fillId="0" borderId="0" xfId="0" applyFont="1" applyFill="1"/>
    <xf numFmtId="0" fontId="29" fillId="0" borderId="0" xfId="0" applyFont="1" applyFill="1"/>
    <xf numFmtId="0" fontId="48" fillId="0" borderId="0" xfId="0" applyFont="1" applyFill="1"/>
    <xf numFmtId="0" fontId="47" fillId="0" borderId="0" xfId="0" applyFont="1" applyFill="1" applyAlignment="1"/>
    <xf numFmtId="0" fontId="48" fillId="0" borderId="0" xfId="0" applyFont="1" applyFill="1" applyBorder="1"/>
    <xf numFmtId="0" fontId="29" fillId="0" borderId="0" xfId="0" applyFont="1" applyFill="1" applyAlignment="1">
      <alignment vertical="top"/>
    </xf>
    <xf numFmtId="0" fontId="23" fillId="0" borderId="0" xfId="0" applyFont="1" applyFill="1" applyAlignment="1">
      <alignment vertical="top"/>
    </xf>
    <xf numFmtId="0" fontId="48" fillId="0" borderId="0" xfId="0" applyFont="1" applyFill="1" applyAlignment="1">
      <alignment vertical="top"/>
    </xf>
    <xf numFmtId="0" fontId="23" fillId="0" borderId="0" xfId="0" applyFont="1" applyFill="1" applyAlignment="1"/>
    <xf numFmtId="0" fontId="48" fillId="0" borderId="0" xfId="0" applyFont="1" applyFill="1" applyAlignment="1"/>
    <xf numFmtId="0" fontId="45" fillId="0" borderId="0" xfId="0" applyFont="1" applyFill="1"/>
    <xf numFmtId="0" fontId="46" fillId="0" borderId="0" xfId="0" applyFont="1" applyFill="1" applyAlignment="1">
      <alignment horizontal="right"/>
    </xf>
    <xf numFmtId="164" fontId="23" fillId="0" borderId="27" xfId="0" applyNumberFormat="1" applyFont="1" applyFill="1" applyBorder="1"/>
    <xf numFmtId="167" fontId="23" fillId="0" borderId="16" xfId="41" applyNumberFormat="1" applyFont="1" applyFill="1" applyBorder="1" applyAlignment="1"/>
    <xf numFmtId="164" fontId="27" fillId="0" borderId="0" xfId="0" applyNumberFormat="1" applyFont="1" applyFill="1"/>
    <xf numFmtId="167" fontId="23" fillId="0" borderId="16" xfId="41" applyNumberFormat="1" applyFont="1" applyFill="1" applyBorder="1"/>
    <xf numFmtId="167" fontId="23" fillId="0" borderId="14" xfId="41" applyNumberFormat="1" applyFont="1" applyFill="1" applyBorder="1" applyAlignment="1"/>
    <xf numFmtId="167" fontId="23" fillId="0" borderId="14" xfId="41" applyNumberFormat="1" applyFont="1" applyFill="1" applyBorder="1"/>
    <xf numFmtId="167" fontId="23" fillId="0" borderId="15" xfId="41" applyNumberFormat="1" applyFont="1" applyFill="1" applyBorder="1"/>
    <xf numFmtId="166" fontId="23" fillId="0" borderId="0" xfId="0" applyNumberFormat="1" applyFont="1" applyFill="1" applyBorder="1"/>
    <xf numFmtId="0" fontId="28" fillId="0" borderId="0" xfId="0" applyFont="1" applyFill="1" applyAlignment="1">
      <alignment horizontal="right"/>
    </xf>
    <xf numFmtId="0" fontId="31" fillId="0" borderId="0" xfId="0" applyFont="1" applyFill="1" applyAlignment="1">
      <alignment horizontal="right"/>
    </xf>
    <xf numFmtId="166" fontId="27" fillId="0" borderId="0" xfId="0" applyNumberFormat="1" applyFont="1" applyFill="1" applyBorder="1"/>
    <xf numFmtId="167" fontId="27" fillId="0" borderId="0" xfId="41" applyNumberFormat="1" applyFont="1" applyFill="1" applyBorder="1"/>
    <xf numFmtId="0" fontId="27" fillId="0" borderId="0" xfId="0" applyFont="1" applyFill="1"/>
    <xf numFmtId="167" fontId="27" fillId="0" borderId="0" xfId="41" applyNumberFormat="1" applyFont="1" applyFill="1"/>
    <xf numFmtId="167" fontId="27" fillId="0" borderId="0" xfId="0" applyNumberFormat="1" applyFont="1" applyFill="1"/>
    <xf numFmtId="0" fontId="23" fillId="0" borderId="0" xfId="0" applyNumberFormat="1" applyFont="1" applyFill="1" applyAlignment="1"/>
    <xf numFmtId="0" fontId="27" fillId="0" borderId="0" xfId="41" applyNumberFormat="1" applyFont="1" applyFill="1" applyAlignment="1"/>
    <xf numFmtId="0" fontId="27" fillId="0" borderId="0" xfId="0" applyNumberFormat="1" applyFont="1" applyFill="1" applyAlignment="1"/>
    <xf numFmtId="0" fontId="27" fillId="0" borderId="0" xfId="0" applyNumberFormat="1" applyFont="1" applyFill="1" applyBorder="1" applyAlignment="1"/>
    <xf numFmtId="0" fontId="25" fillId="19" borderId="20" xfId="0" applyFont="1" applyFill="1" applyBorder="1" applyAlignment="1">
      <alignment horizontal="center" vertical="center"/>
    </xf>
    <xf numFmtId="0" fontId="23" fillId="0" borderId="0" xfId="0" applyFont="1" applyFill="1" applyBorder="1" applyAlignment="1"/>
    <xf numFmtId="0" fontId="27" fillId="0" borderId="0" xfId="0" applyNumberFormat="1" applyFont="1" applyFill="1" applyBorder="1"/>
    <xf numFmtId="0" fontId="25" fillId="19" borderId="20" xfId="0" applyFont="1" applyFill="1" applyBorder="1" applyAlignment="1">
      <alignment horizontal="center" vertical="center"/>
    </xf>
    <xf numFmtId="0" fontId="54" fillId="0" borderId="0" xfId="0" applyFont="1" applyFill="1"/>
    <xf numFmtId="164" fontId="54" fillId="0" borderId="0" xfId="0" applyNumberFormat="1" applyFont="1" applyFill="1"/>
    <xf numFmtId="0" fontId="25" fillId="19" borderId="9" xfId="0" applyFont="1" applyFill="1" applyBorder="1" applyAlignment="1">
      <alignment horizontal="center" vertical="center"/>
    </xf>
    <xf numFmtId="9" fontId="27" fillId="0" borderId="0" xfId="41" applyFont="1" applyFill="1"/>
    <xf numFmtId="0" fontId="25" fillId="19" borderId="9" xfId="42" applyFont="1" applyFill="1" applyBorder="1" applyAlignment="1">
      <alignment horizontal="right"/>
    </xf>
    <xf numFmtId="0" fontId="25" fillId="18" borderId="16" xfId="0" applyFont="1" applyFill="1" applyBorder="1" applyAlignment="1">
      <alignment vertical="center" wrapText="1"/>
    </xf>
    <xf numFmtId="0" fontId="26" fillId="0" borderId="0" xfId="42" applyFont="1" applyFill="1" applyBorder="1" applyAlignment="1">
      <alignment horizontal="right"/>
    </xf>
    <xf numFmtId="164" fontId="23" fillId="0" borderId="31" xfId="0" applyNumberFormat="1" applyFont="1" applyFill="1" applyBorder="1" applyAlignment="1">
      <alignment horizontal="right"/>
    </xf>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3" fillId="0" borderId="37" xfId="0" applyNumberFormat="1" applyFont="1" applyFill="1" applyBorder="1"/>
    <xf numFmtId="164" fontId="23" fillId="0" borderId="38" xfId="0" applyNumberFormat="1" applyFont="1" applyFill="1" applyBorder="1" applyAlignment="1">
      <alignment horizontal="right"/>
    </xf>
    <xf numFmtId="164" fontId="23" fillId="0" borderId="39" xfId="0" applyNumberFormat="1" applyFont="1" applyFill="1" applyBorder="1"/>
    <xf numFmtId="164" fontId="23" fillId="0" borderId="40" xfId="0" applyNumberFormat="1" applyFont="1" applyFill="1" applyBorder="1" applyAlignment="1">
      <alignment horizontal="right"/>
    </xf>
    <xf numFmtId="164" fontId="23" fillId="0" borderId="37" xfId="0" applyNumberFormat="1" applyFont="1" applyFill="1" applyBorder="1" applyAlignment="1">
      <alignment horizontal="right"/>
    </xf>
    <xf numFmtId="164" fontId="23" fillId="0" borderId="39" xfId="0" applyNumberFormat="1" applyFont="1" applyFill="1" applyBorder="1" applyAlignment="1">
      <alignment horizontal="right"/>
    </xf>
    <xf numFmtId="164" fontId="23" fillId="0" borderId="41" xfId="0" applyNumberFormat="1" applyFont="1" applyFill="1" applyBorder="1" applyAlignment="1">
      <alignment horizontal="right"/>
    </xf>
    <xf numFmtId="164" fontId="23" fillId="0" borderId="42" xfId="0" applyNumberFormat="1" applyFont="1" applyFill="1" applyBorder="1" applyAlignment="1">
      <alignment horizontal="right"/>
    </xf>
    <xf numFmtId="164" fontId="25" fillId="18" borderId="37" xfId="0" applyNumberFormat="1" applyFont="1" applyFill="1" applyBorder="1"/>
    <xf numFmtId="164" fontId="25" fillId="18" borderId="38" xfId="0" applyNumberFormat="1" applyFont="1" applyFill="1" applyBorder="1"/>
    <xf numFmtId="164" fontId="23" fillId="0" borderId="43" xfId="0" applyNumberFormat="1" applyFont="1" applyFill="1" applyBorder="1" applyAlignment="1"/>
    <xf numFmtId="164" fontId="23" fillId="0" borderId="44" xfId="0" applyNumberFormat="1" applyFont="1" applyFill="1" applyBorder="1" applyAlignment="1"/>
    <xf numFmtId="164" fontId="23" fillId="0" borderId="40" xfId="0" applyNumberFormat="1" applyFont="1" applyFill="1" applyBorder="1"/>
    <xf numFmtId="164" fontId="23" fillId="0" borderId="45" xfId="0" applyNumberFormat="1" applyFont="1" applyFill="1" applyBorder="1"/>
    <xf numFmtId="164" fontId="23" fillId="0" borderId="46" xfId="0" applyNumberFormat="1" applyFont="1" applyFill="1" applyBorder="1"/>
    <xf numFmtId="164" fontId="23" fillId="0" borderId="47" xfId="0" applyNumberFormat="1" applyFont="1" applyFill="1" applyBorder="1" applyAlignment="1">
      <alignment horizontal="right"/>
    </xf>
    <xf numFmtId="164" fontId="23" fillId="0" borderId="48" xfId="0" applyNumberFormat="1" applyFont="1" applyFill="1" applyBorder="1" applyAlignment="1">
      <alignment horizontal="right"/>
    </xf>
    <xf numFmtId="164" fontId="23" fillId="0" borderId="43" xfId="0" applyNumberFormat="1" applyFont="1" applyFill="1" applyBorder="1"/>
    <xf numFmtId="164" fontId="23" fillId="0" borderId="41" xfId="0" applyNumberFormat="1" applyFont="1" applyFill="1" applyBorder="1"/>
    <xf numFmtId="0" fontId="23" fillId="0" borderId="31" xfId="0" applyFont="1" applyFill="1" applyBorder="1" applyAlignment="1">
      <alignment horizontal="left" vertical="center" indent="1"/>
    </xf>
    <xf numFmtId="167" fontId="27" fillId="0" borderId="0" xfId="0" applyNumberFormat="1" applyFont="1" applyFill="1" applyBorder="1"/>
    <xf numFmtId="0" fontId="25" fillId="19" borderId="9" xfId="0" applyFont="1" applyFill="1" applyBorder="1" applyAlignment="1">
      <alignment horizontal="center" vertical="center"/>
    </xf>
    <xf numFmtId="0" fontId="56" fillId="0" borderId="0" xfId="0" applyFont="1" applyFill="1"/>
    <xf numFmtId="9" fontId="20" fillId="0" borderId="0" xfId="41" applyFont="1" applyFill="1"/>
    <xf numFmtId="0" fontId="29" fillId="0" borderId="0" xfId="0" applyFont="1" applyFill="1" applyAlignment="1">
      <alignment vertical="top" wrapText="1"/>
    </xf>
    <xf numFmtId="0" fontId="29" fillId="0" borderId="0" xfId="0" applyFont="1" applyAlignment="1">
      <alignment vertical="top" wrapText="1"/>
    </xf>
    <xf numFmtId="0" fontId="27" fillId="0" borderId="0" xfId="0" applyFont="1" applyFill="1" applyBorder="1" applyAlignment="1">
      <alignment horizontal="left" indent="1"/>
    </xf>
    <xf numFmtId="164" fontId="25" fillId="0" borderId="0" xfId="0" applyNumberFormat="1" applyFont="1" applyFill="1"/>
    <xf numFmtId="167" fontId="20" fillId="0" borderId="0" xfId="41" applyNumberFormat="1" applyFont="1" applyFill="1"/>
    <xf numFmtId="164" fontId="23" fillId="0" borderId="42" xfId="0" applyNumberFormat="1" applyFont="1" applyFill="1" applyBorder="1"/>
    <xf numFmtId="164" fontId="23" fillId="0" borderId="12" xfId="0" applyNumberFormat="1" applyFont="1" applyFill="1" applyBorder="1" applyAlignment="1"/>
    <xf numFmtId="164" fontId="23" fillId="0" borderId="39" xfId="0" applyNumberFormat="1" applyFont="1" applyFill="1" applyBorder="1" applyAlignment="1"/>
    <xf numFmtId="164" fontId="23" fillId="0" borderId="44" xfId="0" applyNumberFormat="1" applyFont="1" applyFill="1" applyBorder="1"/>
    <xf numFmtId="164" fontId="23" fillId="0" borderId="40" xfId="0" applyNumberFormat="1" applyFont="1" applyFill="1" applyBorder="1" applyAlignment="1"/>
    <xf numFmtId="0" fontId="28" fillId="0" borderId="0" xfId="0" applyFont="1" applyFill="1" applyBorder="1"/>
    <xf numFmtId="0" fontId="25" fillId="19" borderId="0" xfId="0" applyFont="1" applyFill="1" applyBorder="1" applyAlignment="1">
      <alignment vertical="center" wrapText="1"/>
    </xf>
    <xf numFmtId="9" fontId="20" fillId="0" borderId="0" xfId="41" applyFont="1" applyFill="1" applyAlignment="1"/>
    <xf numFmtId="9" fontId="23" fillId="0" borderId="0" xfId="41" applyFont="1" applyFill="1" applyBorder="1"/>
    <xf numFmtId="0" fontId="20" fillId="0" borderId="0" xfId="0" applyFont="1" applyFill="1" applyAlignment="1">
      <alignment horizontal="center"/>
    </xf>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18" borderId="53" xfId="0" applyFont="1" applyFill="1" applyBorder="1" applyAlignment="1">
      <alignment vertical="center" wrapText="1"/>
    </xf>
    <xf numFmtId="0" fontId="25" fillId="18" borderId="38" xfId="0" applyFont="1" applyFill="1" applyBorder="1" applyAlignment="1">
      <alignment vertical="center" wrapText="1"/>
    </xf>
    <xf numFmtId="0" fontId="25" fillId="18" borderId="38" xfId="0" applyFont="1" applyFill="1" applyBorder="1" applyAlignment="1">
      <alignment vertical="center"/>
    </xf>
    <xf numFmtId="0" fontId="25" fillId="18" borderId="48" xfId="0" applyFont="1" applyFill="1" applyBorder="1" applyAlignment="1">
      <alignment vertical="center" wrapText="1"/>
    </xf>
    <xf numFmtId="0" fontId="28" fillId="0" borderId="52" xfId="0" applyFont="1" applyFill="1" applyBorder="1" applyAlignment="1">
      <alignment vertical="top"/>
    </xf>
    <xf numFmtId="0" fontId="25" fillId="0" borderId="0" xfId="0" applyFont="1" applyFill="1" applyBorder="1" applyAlignment="1"/>
    <xf numFmtId="167" fontId="23" fillId="0" borderId="0" xfId="41" applyNumberFormat="1" applyFont="1" applyFill="1"/>
    <xf numFmtId="0" fontId="23" fillId="0" borderId="31" xfId="0" applyFont="1" applyFill="1" applyBorder="1" applyAlignment="1">
      <alignment horizontal="left" indent="1"/>
    </xf>
    <xf numFmtId="164" fontId="23" fillId="0" borderId="47" xfId="0" applyNumberFormat="1" applyFont="1" applyFill="1" applyBorder="1"/>
    <xf numFmtId="164" fontId="23" fillId="0" borderId="31" xfId="0" applyNumberFormat="1" applyFont="1" applyFill="1" applyBorder="1"/>
    <xf numFmtId="164" fontId="25" fillId="20" borderId="9" xfId="0" applyNumberFormat="1" applyFont="1" applyFill="1" applyBorder="1" applyAlignment="1">
      <alignment horizontal="right"/>
    </xf>
    <xf numFmtId="164" fontId="23" fillId="0" borderId="54" xfId="0" applyNumberFormat="1" applyFont="1" applyFill="1" applyBorder="1" applyAlignment="1">
      <alignment horizontal="right"/>
    </xf>
    <xf numFmtId="164" fontId="23" fillId="0" borderId="55" xfId="0" applyNumberFormat="1" applyFont="1" applyFill="1" applyBorder="1" applyAlignment="1">
      <alignment horizontal="right"/>
    </xf>
    <xf numFmtId="164" fontId="23" fillId="0" borderId="56" xfId="0" applyNumberFormat="1" applyFont="1" applyFill="1" applyBorder="1" applyAlignment="1">
      <alignment horizontal="right"/>
    </xf>
    <xf numFmtId="164" fontId="23" fillId="0" borderId="57" xfId="0" applyNumberFormat="1" applyFont="1" applyFill="1" applyBorder="1" applyAlignment="1">
      <alignment horizontal="right"/>
    </xf>
    <xf numFmtId="164" fontId="25" fillId="20" borderId="14" xfId="0" applyNumberFormat="1" applyFont="1" applyFill="1" applyBorder="1" applyAlignment="1">
      <alignment horizontal="right"/>
    </xf>
    <xf numFmtId="9" fontId="23" fillId="0" borderId="36" xfId="41" applyFont="1" applyFill="1" applyBorder="1" applyAlignment="1">
      <alignment horizontal="right"/>
    </xf>
    <xf numFmtId="9" fontId="23" fillId="0" borderId="42" xfId="41" applyFont="1" applyFill="1" applyBorder="1" applyAlignment="1">
      <alignment horizontal="right"/>
    </xf>
    <xf numFmtId="9" fontId="23" fillId="20" borderId="9" xfId="41" applyFont="1" applyFill="1" applyBorder="1" applyAlignment="1">
      <alignment horizontal="right"/>
    </xf>
    <xf numFmtId="9" fontId="23" fillId="20" borderId="14" xfId="41" applyFont="1" applyFill="1" applyBorder="1" applyAlignment="1">
      <alignment horizontal="right"/>
    </xf>
    <xf numFmtId="164" fontId="23" fillId="0" borderId="58" xfId="0" applyNumberFormat="1" applyFont="1" applyFill="1" applyBorder="1" applyAlignment="1">
      <alignment horizontal="right"/>
    </xf>
    <xf numFmtId="164" fontId="25" fillId="20" borderId="16" xfId="0" applyNumberFormat="1" applyFont="1" applyFill="1" applyBorder="1" applyAlignment="1">
      <alignment horizontal="right"/>
    </xf>
    <xf numFmtId="9" fontId="23" fillId="20" borderId="16" xfId="41" applyFont="1" applyFill="1" applyBorder="1" applyAlignment="1">
      <alignment horizontal="right"/>
    </xf>
    <xf numFmtId="164" fontId="23" fillId="0" borderId="59" xfId="0" applyNumberFormat="1" applyFont="1" applyFill="1" applyBorder="1" applyAlignment="1">
      <alignment horizontal="right"/>
    </xf>
    <xf numFmtId="164" fontId="23" fillId="0" borderId="35" xfId="0" applyNumberFormat="1" applyFont="1" applyFill="1" applyBorder="1" applyAlignment="1">
      <alignment horizontal="right"/>
    </xf>
    <xf numFmtId="164" fontId="23" fillId="0" borderId="16" xfId="0" applyNumberFormat="1" applyFont="1" applyFill="1" applyBorder="1" applyAlignment="1">
      <alignment horizontal="right"/>
    </xf>
    <xf numFmtId="9" fontId="23" fillId="0" borderId="16" xfId="41" applyFont="1" applyFill="1" applyBorder="1" applyAlignment="1">
      <alignment horizontal="right"/>
    </xf>
    <xf numFmtId="0" fontId="25" fillId="18" borderId="36" xfId="0" applyFont="1" applyFill="1" applyBorder="1" applyAlignment="1">
      <alignment horizontal="center" vertical="center"/>
    </xf>
    <xf numFmtId="164" fontId="25" fillId="18" borderId="16" xfId="0" applyNumberFormat="1" applyFont="1" applyFill="1" applyBorder="1" applyAlignment="1">
      <alignment vertical="center"/>
    </xf>
    <xf numFmtId="9" fontId="25" fillId="18" borderId="16" xfId="41" applyFont="1" applyFill="1" applyBorder="1" applyAlignment="1">
      <alignment vertical="center"/>
    </xf>
    <xf numFmtId="164" fontId="25" fillId="18" borderId="35" xfId="0" applyNumberFormat="1" applyFont="1" applyFill="1" applyBorder="1" applyAlignment="1">
      <alignment vertical="center"/>
    </xf>
    <xf numFmtId="164" fontId="25" fillId="20" borderId="35" xfId="0" applyNumberFormat="1" applyFont="1" applyFill="1" applyBorder="1" applyAlignment="1">
      <alignment vertical="center"/>
    </xf>
    <xf numFmtId="164" fontId="25" fillId="20" borderId="9" xfId="0" applyNumberFormat="1" applyFont="1" applyFill="1" applyBorder="1" applyAlignment="1">
      <alignment vertical="center"/>
    </xf>
    <xf numFmtId="9" fontId="25" fillId="20" borderId="9" xfId="41" applyFont="1" applyFill="1" applyBorder="1" applyAlignment="1">
      <alignment vertical="center"/>
    </xf>
    <xf numFmtId="0" fontId="20" fillId="0" borderId="0" xfId="0" applyFont="1" applyFill="1" applyBorder="1"/>
    <xf numFmtId="164" fontId="25" fillId="20" borderId="60" xfId="0" applyNumberFormat="1" applyFont="1" applyFill="1" applyBorder="1" applyAlignment="1">
      <alignment horizontal="right"/>
    </xf>
    <xf numFmtId="0" fontId="25" fillId="19" borderId="20" xfId="0" applyFont="1" applyFill="1" applyBorder="1" applyAlignment="1">
      <alignment horizontal="center" vertical="center" wrapText="1"/>
    </xf>
    <xf numFmtId="0" fontId="25" fillId="19" borderId="21" xfId="0" applyFont="1" applyFill="1" applyBorder="1" applyAlignment="1">
      <alignment horizontal="center" vertical="center" wrapText="1"/>
    </xf>
    <xf numFmtId="167" fontId="23" fillId="0" borderId="0" xfId="41" applyNumberFormat="1" applyFont="1" applyFill="1" applyBorder="1" applyAlignment="1"/>
    <xf numFmtId="0" fontId="23" fillId="0" borderId="0" xfId="0" applyFont="1" applyFill="1" applyBorder="1"/>
    <xf numFmtId="0" fontId="45" fillId="0" borderId="0" xfId="0" applyFont="1" applyFill="1" applyBorder="1"/>
    <xf numFmtId="0" fontId="20" fillId="0" borderId="0" xfId="0" applyFont="1" applyFill="1"/>
    <xf numFmtId="0" fontId="49" fillId="0" borderId="0" xfId="0" applyFont="1" applyFill="1" applyBorder="1"/>
    <xf numFmtId="0" fontId="20" fillId="0" borderId="0" xfId="0" applyFont="1" applyFill="1" applyAlignment="1"/>
    <xf numFmtId="0" fontId="25" fillId="19" borderId="9"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19" borderId="9" xfId="0" applyFont="1" applyFill="1" applyBorder="1" applyAlignment="1">
      <alignment vertical="center"/>
    </xf>
    <xf numFmtId="0" fontId="25" fillId="19" borderId="9" xfId="0" applyFont="1" applyFill="1" applyBorder="1" applyAlignment="1">
      <alignment horizontal="center" vertical="center" wrapText="1"/>
    </xf>
    <xf numFmtId="167" fontId="23" fillId="0" borderId="9" xfId="41" applyNumberFormat="1" applyFont="1" applyFill="1" applyBorder="1" applyAlignment="1">
      <alignment horizontal="right"/>
    </xf>
    <xf numFmtId="167" fontId="23" fillId="0" borderId="14" xfId="41" applyNumberFormat="1" applyFont="1" applyFill="1" applyBorder="1" applyAlignment="1">
      <alignment horizontal="right"/>
    </xf>
    <xf numFmtId="167" fontId="23" fillId="0" borderId="10" xfId="41" applyNumberFormat="1" applyFont="1" applyFill="1" applyBorder="1" applyAlignment="1">
      <alignment horizontal="right"/>
    </xf>
    <xf numFmtId="0" fontId="23" fillId="0" borderId="63" xfId="0" applyFont="1" applyFill="1" applyBorder="1" applyAlignment="1">
      <alignment horizontal="left" indent="1"/>
    </xf>
    <xf numFmtId="0" fontId="25" fillId="18" borderId="14" xfId="0" applyFont="1" applyFill="1" applyBorder="1" applyAlignment="1">
      <alignment vertical="center" wrapText="1"/>
    </xf>
    <xf numFmtId="164" fontId="25" fillId="18" borderId="14" xfId="0" applyNumberFormat="1" applyFont="1" applyFill="1" applyBorder="1" applyAlignment="1">
      <alignment horizontal="right"/>
    </xf>
    <xf numFmtId="167" fontId="25" fillId="18" borderId="14" xfId="41" applyNumberFormat="1" applyFont="1" applyFill="1" applyBorder="1" applyAlignment="1">
      <alignment horizontal="right"/>
    </xf>
    <xf numFmtId="169" fontId="20" fillId="0" borderId="0" xfId="0" applyNumberFormat="1" applyFont="1" applyFill="1"/>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5" fillId="19" borderId="9" xfId="0" applyFont="1" applyFill="1" applyBorder="1" applyAlignment="1">
      <alignment horizontal="center" vertical="center"/>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8" fillId="0" borderId="52" xfId="43" applyFont="1" applyFill="1" applyBorder="1" applyAlignment="1">
      <alignment vertical="top"/>
    </xf>
    <xf numFmtId="0" fontId="45" fillId="0" borderId="0" xfId="43" applyFont="1" applyFill="1" applyBorder="1"/>
    <xf numFmtId="0" fontId="49" fillId="0" borderId="0" xfId="43" applyFont="1" applyFill="1" applyBorder="1"/>
    <xf numFmtId="49" fontId="46" fillId="0" borderId="0" xfId="43" applyNumberFormat="1" applyFont="1" applyFill="1" applyAlignment="1">
      <alignment horizontal="right"/>
    </xf>
    <xf numFmtId="0" fontId="51" fillId="0" borderId="0" xfId="43" applyFont="1" applyFill="1" applyBorder="1"/>
    <xf numFmtId="0" fontId="51" fillId="0" borderId="0" xfId="43" applyFont="1" applyFill="1"/>
    <xf numFmtId="0" fontId="23" fillId="0" borderId="0" xfId="43" applyFont="1" applyFill="1" applyBorder="1"/>
    <xf numFmtId="0" fontId="20" fillId="0" borderId="0" xfId="43" applyFont="1" applyFill="1"/>
    <xf numFmtId="0" fontId="20" fillId="0" borderId="0" xfId="43" applyFont="1" applyFill="1" applyBorder="1" applyAlignment="1">
      <alignment horizontal="center"/>
    </xf>
    <xf numFmtId="0" fontId="25" fillId="19" borderId="20" xfId="43" applyFont="1" applyFill="1" applyBorder="1" applyAlignment="1">
      <alignment horizontal="center" vertical="center"/>
    </xf>
    <xf numFmtId="0" fontId="25" fillId="19" borderId="21" xfId="43" applyFont="1" applyFill="1" applyBorder="1" applyAlignment="1">
      <alignment horizontal="center" vertical="center"/>
    </xf>
    <xf numFmtId="0" fontId="20" fillId="0" borderId="0" xfId="43" applyFont="1" applyFill="1" applyBorder="1"/>
    <xf numFmtId="9" fontId="20" fillId="0" borderId="0" xfId="44" applyFont="1" applyFill="1" applyBorder="1" applyAlignment="1"/>
    <xf numFmtId="0" fontId="20" fillId="0" borderId="0" xfId="43" applyFont="1" applyFill="1" applyAlignment="1"/>
    <xf numFmtId="164" fontId="23" fillId="0" borderId="47" xfId="43" applyNumberFormat="1" applyFont="1" applyFill="1" applyBorder="1" applyAlignment="1">
      <alignment horizontal="right"/>
    </xf>
    <xf numFmtId="164" fontId="23" fillId="0" borderId="31" xfId="43" applyNumberFormat="1" applyFont="1" applyFill="1" applyBorder="1" applyAlignment="1">
      <alignment horizontal="right"/>
    </xf>
    <xf numFmtId="164" fontId="23" fillId="0" borderId="48" xfId="43" applyNumberFormat="1" applyFont="1" applyFill="1" applyBorder="1" applyAlignment="1">
      <alignment horizontal="right"/>
    </xf>
    <xf numFmtId="167" fontId="23" fillId="0" borderId="47" xfId="44" applyNumberFormat="1" applyFont="1" applyFill="1" applyBorder="1" applyAlignment="1">
      <alignment horizontal="right"/>
    </xf>
    <xf numFmtId="167" fontId="23" fillId="0" borderId="31" xfId="44" applyNumberFormat="1" applyFont="1" applyFill="1" applyBorder="1" applyAlignment="1">
      <alignment horizontal="right"/>
    </xf>
    <xf numFmtId="0" fontId="20" fillId="0" borderId="0" xfId="43" applyFont="1" applyFill="1" applyBorder="1" applyAlignment="1"/>
    <xf numFmtId="9" fontId="23" fillId="0" borderId="0" xfId="44" applyFont="1" applyFill="1" applyBorder="1"/>
    <xf numFmtId="0" fontId="23" fillId="0" borderId="0" xfId="43" applyFont="1" applyFill="1" applyBorder="1" applyAlignment="1"/>
    <xf numFmtId="0" fontId="28" fillId="0" borderId="0" xfId="43" applyFont="1" applyFill="1" applyBorder="1" applyAlignment="1">
      <alignment vertical="top"/>
    </xf>
    <xf numFmtId="0" fontId="24" fillId="0" borderId="0" xfId="43" applyFont="1" applyFill="1" applyBorder="1"/>
    <xf numFmtId="0" fontId="19" fillId="0" borderId="0" xfId="43" applyFont="1" applyFill="1"/>
    <xf numFmtId="0" fontId="28" fillId="0" borderId="0" xfId="43" applyFont="1" applyFill="1" applyBorder="1" applyAlignment="1">
      <alignment horizontal="right" vertical="top"/>
    </xf>
    <xf numFmtId="0" fontId="19" fillId="0" borderId="0" xfId="43" applyFont="1" applyFill="1" applyBorder="1"/>
    <xf numFmtId="0" fontId="54" fillId="0" borderId="0" xfId="43" applyFont="1" applyFill="1"/>
    <xf numFmtId="164" fontId="54" fillId="0" borderId="0" xfId="43" applyNumberFormat="1" applyFont="1" applyFill="1"/>
    <xf numFmtId="0" fontId="54" fillId="0" borderId="0" xfId="43" applyFont="1" applyFill="1" applyBorder="1"/>
    <xf numFmtId="0" fontId="75" fillId="0" borderId="0" xfId="43" applyFont="1" applyFill="1"/>
    <xf numFmtId="0" fontId="27" fillId="0" borderId="0" xfId="43" applyFont="1" applyFill="1" applyBorder="1"/>
    <xf numFmtId="164" fontId="27" fillId="0" borderId="0" xfId="43" applyNumberFormat="1" applyFont="1" applyFill="1" applyBorder="1"/>
    <xf numFmtId="0" fontId="27" fillId="0" borderId="0" xfId="43" applyFont="1" applyFill="1"/>
    <xf numFmtId="164" fontId="27" fillId="0" borderId="0" xfId="43" applyNumberFormat="1" applyFont="1" applyFill="1"/>
    <xf numFmtId="0" fontId="56" fillId="0" borderId="0" xfId="43" applyFont="1" applyFill="1"/>
    <xf numFmtId="167" fontId="20" fillId="0" borderId="0" xfId="44" applyNumberFormat="1" applyFont="1" applyFill="1"/>
    <xf numFmtId="9" fontId="20" fillId="0" borderId="0" xfId="44" applyFont="1" applyFill="1"/>
    <xf numFmtId="164" fontId="27" fillId="0" borderId="31" xfId="0" applyNumberFormat="1" applyFont="1" applyFill="1" applyBorder="1" applyAlignment="1">
      <alignment horizontal="right"/>
    </xf>
    <xf numFmtId="164" fontId="27" fillId="0" borderId="47" xfId="0" applyNumberFormat="1" applyFont="1" applyFill="1" applyBorder="1" applyAlignment="1">
      <alignment horizontal="right"/>
    </xf>
    <xf numFmtId="164" fontId="27" fillId="0" borderId="48" xfId="0" applyNumberFormat="1" applyFont="1" applyFill="1" applyBorder="1" applyAlignment="1">
      <alignment horizontal="right"/>
    </xf>
    <xf numFmtId="164" fontId="27" fillId="0" borderId="14" xfId="0" applyNumberFormat="1" applyFont="1" applyFill="1" applyBorder="1" applyAlignment="1">
      <alignment horizontal="right"/>
    </xf>
    <xf numFmtId="164" fontId="27" fillId="0" borderId="41" xfId="0" applyNumberFormat="1" applyFont="1" applyFill="1" applyBorder="1" applyAlignment="1">
      <alignment horizontal="right"/>
    </xf>
    <xf numFmtId="164" fontId="27" fillId="0" borderId="42" xfId="0" applyNumberFormat="1" applyFont="1" applyFill="1" applyBorder="1" applyAlignment="1">
      <alignment horizontal="right"/>
    </xf>
    <xf numFmtId="164" fontId="27" fillId="0" borderId="9" xfId="0" applyNumberFormat="1" applyFont="1" applyFill="1" applyBorder="1" applyAlignment="1">
      <alignment horizontal="right"/>
    </xf>
    <xf numFmtId="164" fontId="27" fillId="0" borderId="37" xfId="0" applyNumberFormat="1" applyFont="1" applyFill="1" applyBorder="1" applyAlignment="1">
      <alignment horizontal="right"/>
    </xf>
    <xf numFmtId="164" fontId="27" fillId="0" borderId="38" xfId="0" applyNumberFormat="1" applyFont="1" applyFill="1" applyBorder="1" applyAlignment="1">
      <alignment horizontal="right"/>
    </xf>
    <xf numFmtId="164" fontId="27" fillId="0" borderId="12" xfId="0" applyNumberFormat="1" applyFont="1" applyFill="1" applyBorder="1" applyAlignment="1">
      <alignment horizontal="right"/>
    </xf>
    <xf numFmtId="164" fontId="27" fillId="0" borderId="39" xfId="0" applyNumberFormat="1" applyFont="1" applyFill="1" applyBorder="1" applyAlignment="1">
      <alignment horizontal="right"/>
    </xf>
    <xf numFmtId="164" fontId="27" fillId="0" borderId="40" xfId="0" applyNumberFormat="1" applyFont="1" applyFill="1" applyBorder="1" applyAlignment="1">
      <alignment horizontal="right"/>
    </xf>
    <xf numFmtId="0" fontId="76" fillId="0" borderId="0" xfId="0" applyFont="1" applyFill="1"/>
    <xf numFmtId="164" fontId="77" fillId="18" borderId="9" xfId="0" applyNumberFormat="1" applyFont="1" applyFill="1" applyBorder="1" applyAlignment="1">
      <alignment horizontal="right"/>
    </xf>
    <xf numFmtId="164" fontId="77" fillId="18" borderId="37" xfId="0" applyNumberFormat="1" applyFont="1" applyFill="1" applyBorder="1" applyAlignment="1">
      <alignment horizontal="right"/>
    </xf>
    <xf numFmtId="164" fontId="77" fillId="18" borderId="38" xfId="0" applyNumberFormat="1" applyFont="1" applyFill="1" applyBorder="1" applyAlignment="1">
      <alignment horizontal="right"/>
    </xf>
    <xf numFmtId="164" fontId="77" fillId="18" borderId="9" xfId="0" applyNumberFormat="1" applyFont="1" applyFill="1" applyBorder="1"/>
    <xf numFmtId="164" fontId="77" fillId="18" borderId="37" xfId="0" applyNumberFormat="1" applyFont="1" applyFill="1" applyBorder="1"/>
    <xf numFmtId="164" fontId="77" fillId="18" borderId="38" xfId="0" applyNumberFormat="1" applyFont="1" applyFill="1" applyBorder="1"/>
    <xf numFmtId="164" fontId="27" fillId="0" borderId="43" xfId="0" applyNumberFormat="1" applyFont="1" applyFill="1" applyBorder="1"/>
    <xf numFmtId="164" fontId="27" fillId="0" borderId="44" xfId="0" applyNumberFormat="1" applyFont="1" applyFill="1" applyBorder="1"/>
    <xf numFmtId="164" fontId="27" fillId="0" borderId="11" xfId="0" applyNumberFormat="1" applyFont="1" applyFill="1" applyBorder="1" applyAlignment="1"/>
    <xf numFmtId="164" fontId="27" fillId="0" borderId="12" xfId="0" applyNumberFormat="1" applyFont="1" applyFill="1" applyBorder="1" applyAlignment="1"/>
    <xf numFmtId="164" fontId="27" fillId="0" borderId="10" xfId="0" applyNumberFormat="1" applyFont="1" applyFill="1" applyBorder="1" applyAlignment="1"/>
    <xf numFmtId="164" fontId="27" fillId="0" borderId="39" xfId="0" applyNumberFormat="1" applyFont="1" applyFill="1" applyBorder="1" applyAlignment="1"/>
    <xf numFmtId="164" fontId="27" fillId="0" borderId="40" xfId="0" applyNumberFormat="1" applyFont="1" applyFill="1" applyBorder="1" applyAlignment="1"/>
    <xf numFmtId="164" fontId="27" fillId="0" borderId="11" xfId="0" applyNumberFormat="1" applyFont="1" applyFill="1" applyBorder="1"/>
    <xf numFmtId="164" fontId="27" fillId="0" borderId="12" xfId="0" applyNumberFormat="1" applyFont="1" applyFill="1" applyBorder="1"/>
    <xf numFmtId="164" fontId="27" fillId="0" borderId="10" xfId="0" applyNumberFormat="1" applyFont="1" applyFill="1" applyBorder="1"/>
    <xf numFmtId="164" fontId="27" fillId="0" borderId="39" xfId="0" applyNumberFormat="1" applyFont="1" applyFill="1" applyBorder="1"/>
    <xf numFmtId="164" fontId="27" fillId="0" borderId="40" xfId="0" applyNumberFormat="1" applyFont="1" applyFill="1" applyBorder="1"/>
    <xf numFmtId="164" fontId="27" fillId="0" borderId="15" xfId="0" applyNumberFormat="1" applyFont="1" applyFill="1" applyBorder="1"/>
    <xf numFmtId="164" fontId="27" fillId="0" borderId="45" xfId="0" applyNumberFormat="1" applyFont="1" applyFill="1" applyBorder="1"/>
    <xf numFmtId="164" fontId="27" fillId="0" borderId="46" xfId="0" applyNumberFormat="1" applyFont="1" applyFill="1" applyBorder="1"/>
    <xf numFmtId="164" fontId="27" fillId="0" borderId="9" xfId="0" applyNumberFormat="1" applyFont="1" applyFill="1" applyBorder="1"/>
    <xf numFmtId="164" fontId="27" fillId="0" borderId="37" xfId="0" applyNumberFormat="1" applyFont="1" applyFill="1" applyBorder="1"/>
    <xf numFmtId="164" fontId="27" fillId="0" borderId="0" xfId="0" applyNumberFormat="1" applyFont="1" applyFill="1" applyBorder="1" applyAlignment="1"/>
    <xf numFmtId="164" fontId="27" fillId="0" borderId="43" xfId="0" applyNumberFormat="1" applyFont="1" applyFill="1" applyBorder="1" applyAlignment="1"/>
    <xf numFmtId="164" fontId="27" fillId="0" borderId="44" xfId="0" applyNumberFormat="1" applyFont="1" applyFill="1" applyBorder="1" applyAlignment="1"/>
    <xf numFmtId="164" fontId="27" fillId="0" borderId="14" xfId="0" applyNumberFormat="1" applyFont="1" applyFill="1" applyBorder="1"/>
    <xf numFmtId="164" fontId="27" fillId="0" borderId="41" xfId="0" applyNumberFormat="1" applyFont="1" applyFill="1" applyBorder="1"/>
    <xf numFmtId="164" fontId="27" fillId="0" borderId="42" xfId="0" applyNumberFormat="1" applyFont="1" applyFill="1" applyBorder="1"/>
    <xf numFmtId="167" fontId="23" fillId="0" borderId="12" xfId="0" applyNumberFormat="1" applyFont="1" applyFill="1" applyBorder="1" applyAlignment="1">
      <alignment vertical="center"/>
    </xf>
    <xf numFmtId="167" fontId="23" fillId="0" borderId="31" xfId="0" applyNumberFormat="1" applyFont="1" applyFill="1" applyBorder="1" applyAlignment="1">
      <alignment vertical="center"/>
    </xf>
    <xf numFmtId="3" fontId="23" fillId="0" borderId="0" xfId="0" applyNumberFormat="1" applyFont="1" applyFill="1"/>
    <xf numFmtId="3" fontId="25" fillId="0" borderId="0" xfId="0" applyNumberFormat="1" applyFont="1" applyFill="1"/>
    <xf numFmtId="3" fontId="78" fillId="0" borderId="0" xfId="0" applyNumberFormat="1" applyFont="1" applyFill="1"/>
    <xf numFmtId="164" fontId="78" fillId="0" borderId="0" xfId="0" applyNumberFormat="1" applyFont="1" applyFill="1"/>
    <xf numFmtId="0" fontId="25" fillId="18" borderId="64" xfId="0" applyFont="1" applyFill="1" applyBorder="1" applyAlignment="1">
      <alignment vertical="center"/>
    </xf>
    <xf numFmtId="164" fontId="25" fillId="18" borderId="51" xfId="43" applyNumberFormat="1" applyFont="1" applyFill="1" applyBorder="1"/>
    <xf numFmtId="167" fontId="23" fillId="18" borderId="34" xfId="43" applyNumberFormat="1" applyFont="1" applyFill="1" applyBorder="1" applyAlignment="1">
      <alignment vertical="center"/>
    </xf>
    <xf numFmtId="164" fontId="25" fillId="18" borderId="34" xfId="43" applyNumberFormat="1" applyFont="1" applyFill="1" applyBorder="1"/>
    <xf numFmtId="0" fontId="25" fillId="18" borderId="65" xfId="0" applyFont="1" applyFill="1" applyBorder="1" applyAlignment="1">
      <alignment vertical="center"/>
    </xf>
    <xf numFmtId="164" fontId="25" fillId="18" borderId="43" xfId="43" applyNumberFormat="1" applyFont="1" applyFill="1" applyBorder="1"/>
    <xf numFmtId="167" fontId="23" fillId="18" borderId="66" xfId="43" applyNumberFormat="1" applyFont="1" applyFill="1" applyBorder="1" applyAlignment="1">
      <alignment vertical="center"/>
    </xf>
    <xf numFmtId="164" fontId="25" fillId="18" borderId="0" xfId="43" applyNumberFormat="1" applyFont="1" applyFill="1" applyBorder="1"/>
    <xf numFmtId="164" fontId="25" fillId="18" borderId="67" xfId="43" applyNumberFormat="1" applyFont="1" applyFill="1" applyBorder="1"/>
    <xf numFmtId="164" fontId="25" fillId="18" borderId="68" xfId="43" applyNumberFormat="1" applyFont="1" applyFill="1" applyBorder="1"/>
    <xf numFmtId="0" fontId="23" fillId="0" borderId="66" xfId="0" applyFont="1" applyFill="1" applyBorder="1" applyAlignment="1">
      <alignment horizontal="left" indent="1"/>
    </xf>
    <xf numFmtId="167" fontId="54" fillId="0" borderId="0" xfId="41" applyNumberFormat="1" applyFont="1" applyFill="1"/>
    <xf numFmtId="0" fontId="25" fillId="19" borderId="9" xfId="0" applyFont="1" applyFill="1" applyBorder="1" applyAlignment="1">
      <alignment horizontal="center" vertical="center"/>
    </xf>
    <xf numFmtId="164"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164" fontId="23" fillId="0" borderId="11" xfId="0" applyNumberFormat="1" applyFont="1" applyFill="1" applyBorder="1" applyAlignment="1"/>
    <xf numFmtId="164" fontId="23" fillId="0" borderId="10" xfId="0" applyNumberFormat="1" applyFont="1" applyFill="1" applyBorder="1" applyAlignment="1"/>
    <xf numFmtId="164" fontId="23" fillId="0" borderId="11" xfId="0" applyNumberFormat="1" applyFont="1" applyFill="1" applyBorder="1"/>
    <xf numFmtId="164" fontId="21" fillId="0" borderId="0" xfId="0" applyNumberFormat="1" applyFont="1" applyFill="1" applyBorder="1"/>
    <xf numFmtId="0" fontId="40" fillId="0" borderId="0" xfId="0" applyFont="1" applyFill="1" applyBorder="1" applyAlignment="1">
      <alignment horizontal="center" wrapText="1"/>
    </xf>
    <xf numFmtId="0" fontId="40" fillId="0" borderId="0" xfId="0" applyFont="1" applyFill="1" applyBorder="1" applyAlignment="1">
      <alignment horizontal="center"/>
    </xf>
    <xf numFmtId="49" fontId="42" fillId="0" borderId="0" xfId="0" applyNumberFormat="1" applyFont="1" applyFill="1" applyBorder="1" applyAlignment="1">
      <alignment horizontal="center" vertical="center"/>
    </xf>
    <xf numFmtId="49" fontId="41" fillId="0" borderId="0" xfId="0" applyNumberFormat="1" applyFont="1" applyFill="1" applyBorder="1" applyAlignment="1">
      <alignment horizontal="center" vertical="center"/>
    </xf>
    <xf numFmtId="0" fontId="21" fillId="0" borderId="0" xfId="0" applyFont="1" applyFill="1" applyBorder="1" applyAlignment="1">
      <alignment horizontal="justify" vertical="top" wrapText="1"/>
    </xf>
    <xf numFmtId="164" fontId="25" fillId="20" borderId="9" xfId="0" applyNumberFormat="1" applyFont="1" applyFill="1" applyBorder="1" applyAlignment="1">
      <alignment horizontal="right" vertical="center"/>
    </xf>
    <xf numFmtId="164" fontId="25" fillId="20" borderId="31"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31"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35" xfId="0" applyNumberFormat="1" applyFont="1" applyFill="1" applyBorder="1" applyAlignment="1">
      <alignment horizontal="center"/>
    </xf>
    <xf numFmtId="164" fontId="23" fillId="0" borderId="16" xfId="0" applyNumberFormat="1" applyFont="1" applyFill="1" applyBorder="1" applyAlignment="1">
      <alignment horizontal="center"/>
    </xf>
    <xf numFmtId="164" fontId="23" fillId="0" borderId="36" xfId="0" applyNumberFormat="1" applyFont="1" applyFill="1" applyBorder="1" applyAlignment="1">
      <alignment horizontal="center"/>
    </xf>
    <xf numFmtId="0" fontId="25" fillId="19" borderId="0" xfId="0" applyFont="1" applyFill="1" applyBorder="1" applyAlignment="1">
      <alignment horizontal="center" vertical="center"/>
    </xf>
    <xf numFmtId="0" fontId="25" fillId="19" borderId="9" xfId="0" applyFont="1" applyFill="1" applyBorder="1" applyAlignment="1">
      <alignment horizontal="center" vertical="center"/>
    </xf>
    <xf numFmtId="0" fontId="25" fillId="19" borderId="24" xfId="0" applyFont="1" applyFill="1" applyBorder="1" applyAlignment="1">
      <alignment horizontal="center" vertical="center"/>
    </xf>
    <xf numFmtId="164" fontId="27" fillId="0" borderId="35" xfId="0" applyNumberFormat="1" applyFont="1" applyFill="1" applyBorder="1" applyAlignment="1">
      <alignment horizontal="center"/>
    </xf>
    <xf numFmtId="164" fontId="27" fillId="0" borderId="16" xfId="0" applyNumberFormat="1" applyFont="1" applyFill="1" applyBorder="1" applyAlignment="1">
      <alignment horizontal="center"/>
    </xf>
    <xf numFmtId="164" fontId="27" fillId="0" borderId="36" xfId="0" applyNumberFormat="1" applyFont="1" applyFill="1" applyBorder="1" applyAlignment="1">
      <alignment horizontal="center"/>
    </xf>
    <xf numFmtId="164" fontId="25" fillId="20" borderId="16" xfId="0" applyNumberFormat="1" applyFont="1" applyFill="1" applyBorder="1" applyAlignment="1">
      <alignment horizontal="right" vertical="center"/>
    </xf>
    <xf numFmtId="164" fontId="23" fillId="0" borderId="37" xfId="0" applyNumberFormat="1" applyFont="1" applyFill="1" applyBorder="1" applyAlignment="1">
      <alignment horizontal="center"/>
    </xf>
    <xf numFmtId="164" fontId="23" fillId="0" borderId="9" xfId="0" applyNumberFormat="1" applyFont="1" applyFill="1" applyBorder="1" applyAlignment="1">
      <alignment horizontal="center"/>
    </xf>
    <xf numFmtId="164" fontId="23" fillId="0" borderId="38" xfId="0" applyNumberFormat="1" applyFont="1" applyFill="1" applyBorder="1" applyAlignment="1">
      <alignment horizontal="center"/>
    </xf>
    <xf numFmtId="164" fontId="27" fillId="0" borderId="37" xfId="0" applyNumberFormat="1" applyFont="1" applyFill="1" applyBorder="1" applyAlignment="1">
      <alignment horizontal="center"/>
    </xf>
    <xf numFmtId="164" fontId="27" fillId="0" borderId="9" xfId="0" applyNumberFormat="1" applyFont="1" applyFill="1" applyBorder="1" applyAlignment="1">
      <alignment horizontal="center"/>
    </xf>
    <xf numFmtId="164" fontId="27" fillId="0" borderId="38" xfId="0" applyNumberFormat="1" applyFont="1" applyFill="1" applyBorder="1" applyAlignment="1">
      <alignment horizontal="center"/>
    </xf>
    <xf numFmtId="164" fontId="25" fillId="20" borderId="51" xfId="0" applyNumberFormat="1" applyFont="1" applyFill="1" applyBorder="1" applyAlignment="1">
      <alignment horizontal="right" vertical="center"/>
    </xf>
    <xf numFmtId="164" fontId="25" fillId="20" borderId="41" xfId="0"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5" fillId="20" borderId="13" xfId="0" applyNumberFormat="1" applyFont="1" applyFill="1" applyBorder="1" applyAlignment="1">
      <alignment horizontal="right" vertical="center"/>
    </xf>
    <xf numFmtId="0" fontId="25" fillId="18" borderId="13" xfId="0" applyFont="1" applyFill="1" applyBorder="1" applyAlignment="1">
      <alignment horizontal="left" vertical="center" wrapText="1"/>
    </xf>
    <xf numFmtId="0" fontId="25" fillId="18" borderId="9" xfId="0" applyFont="1" applyFill="1" applyBorder="1" applyAlignment="1">
      <alignment horizontal="left" vertical="center" wrapText="1"/>
    </xf>
    <xf numFmtId="164" fontId="25" fillId="18" borderId="35"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6" xfId="0" applyNumberFormat="1" applyFont="1" applyFill="1" applyBorder="1" applyAlignment="1">
      <alignment horizontal="center"/>
    </xf>
    <xf numFmtId="164" fontId="77" fillId="18" borderId="35" xfId="0" applyNumberFormat="1" applyFont="1" applyFill="1" applyBorder="1" applyAlignment="1">
      <alignment horizontal="center"/>
    </xf>
    <xf numFmtId="164" fontId="77" fillId="18" borderId="16" xfId="0" applyNumberFormat="1" applyFont="1" applyFill="1" applyBorder="1" applyAlignment="1">
      <alignment horizontal="center"/>
    </xf>
    <xf numFmtId="164" fontId="77" fillId="18" borderId="36" xfId="0" applyNumberFormat="1" applyFont="1" applyFill="1" applyBorder="1" applyAlignment="1">
      <alignment horizontal="center"/>
    </xf>
    <xf numFmtId="0" fontId="25" fillId="19" borderId="23" xfId="0" applyFont="1" applyFill="1" applyBorder="1" applyAlignment="1">
      <alignment horizontal="center" vertical="center"/>
    </xf>
    <xf numFmtId="0" fontId="25" fillId="19" borderId="19" xfId="0" applyFont="1" applyFill="1" applyBorder="1" applyAlignment="1">
      <alignment horizontal="center" vertical="center"/>
    </xf>
    <xf numFmtId="0" fontId="25" fillId="19" borderId="17" xfId="0" applyFont="1" applyFill="1" applyBorder="1" applyAlignment="1">
      <alignment horizontal="center" vertical="center"/>
    </xf>
    <xf numFmtId="0" fontId="25" fillId="19" borderId="18" xfId="0" applyFont="1" applyFill="1" applyBorder="1" applyAlignment="1">
      <alignment horizontal="center" vertical="center"/>
    </xf>
    <xf numFmtId="0" fontId="25" fillId="18" borderId="0" xfId="0" applyFont="1" applyFill="1" applyBorder="1" applyAlignment="1">
      <alignment horizontal="left" vertical="center" wrapText="1"/>
    </xf>
    <xf numFmtId="0" fontId="25" fillId="18" borderId="50" xfId="0" applyFont="1" applyFill="1" applyBorder="1" applyAlignment="1">
      <alignment horizontal="left" vertical="center" wrapText="1"/>
    </xf>
    <xf numFmtId="0" fontId="25" fillId="18" borderId="38" xfId="0" applyFont="1" applyFill="1" applyBorder="1" applyAlignment="1">
      <alignment horizontal="left" vertical="center" wrapText="1"/>
    </xf>
    <xf numFmtId="0" fontId="25" fillId="18" borderId="13" xfId="0" applyFont="1" applyFill="1" applyBorder="1" applyAlignment="1">
      <alignment horizontal="left" vertical="center"/>
    </xf>
    <xf numFmtId="0" fontId="25" fillId="18" borderId="9" xfId="0" applyFont="1" applyFill="1" applyBorder="1" applyAlignment="1">
      <alignment horizontal="left" vertical="center"/>
    </xf>
    <xf numFmtId="0" fontId="26" fillId="19" borderId="17" xfId="0"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19" borderId="19" xfId="43" applyFont="1" applyFill="1" applyBorder="1" applyAlignment="1">
      <alignment horizontal="center"/>
    </xf>
    <xf numFmtId="0" fontId="25" fillId="19" borderId="18" xfId="43" applyFont="1" applyFill="1" applyBorder="1" applyAlignment="1">
      <alignment horizontal="center"/>
    </xf>
    <xf numFmtId="0" fontId="25" fillId="19" borderId="9" xfId="43" applyFont="1" applyFill="1" applyBorder="1" applyAlignment="1">
      <alignment horizontal="center"/>
    </xf>
    <xf numFmtId="164" fontId="25" fillId="18" borderId="13" xfId="0" applyNumberFormat="1" applyFont="1" applyFill="1" applyBorder="1" applyAlignment="1">
      <alignment horizontal="left" vertical="center"/>
    </xf>
    <xf numFmtId="164" fontId="25" fillId="18" borderId="9" xfId="0" applyNumberFormat="1" applyFont="1" applyFill="1" applyBorder="1" applyAlignment="1">
      <alignment horizontal="left" vertical="center"/>
    </xf>
    <xf numFmtId="164" fontId="25" fillId="18" borderId="30" xfId="0" applyNumberFormat="1" applyFont="1" applyFill="1" applyBorder="1" applyAlignment="1">
      <alignment horizontal="center"/>
    </xf>
    <xf numFmtId="164" fontId="25" fillId="18" borderId="31" xfId="0" applyNumberFormat="1" applyFont="1" applyFill="1" applyBorder="1" applyAlignment="1">
      <alignment horizontal="center"/>
    </xf>
    <xf numFmtId="0" fontId="25" fillId="18" borderId="0" xfId="0" applyFont="1" applyFill="1" applyBorder="1" applyAlignment="1">
      <alignment horizontal="left" vertical="center"/>
    </xf>
    <xf numFmtId="164" fontId="25" fillId="18" borderId="32" xfId="0" applyNumberFormat="1" applyFont="1" applyFill="1" applyBorder="1" applyAlignment="1">
      <alignment horizontal="center"/>
    </xf>
    <xf numFmtId="0" fontId="25" fillId="19" borderId="0" xfId="0" applyFont="1" applyFill="1" applyBorder="1" applyAlignment="1">
      <alignment horizontal="right"/>
    </xf>
    <xf numFmtId="0" fontId="25" fillId="19" borderId="17" xfId="0" applyFont="1" applyFill="1" applyBorder="1" applyAlignment="1">
      <alignment horizontal="right"/>
    </xf>
    <xf numFmtId="0" fontId="23" fillId="19" borderId="19" xfId="0" applyFont="1" applyFill="1" applyBorder="1" applyAlignment="1">
      <alignment horizontal="right" vertical="center"/>
    </xf>
    <xf numFmtId="0" fontId="23" fillId="19" borderId="9" xfId="0" applyFont="1" applyFill="1" applyBorder="1" applyAlignment="1">
      <alignment horizontal="right" vertical="center"/>
    </xf>
    <xf numFmtId="0" fontId="25" fillId="19" borderId="16" xfId="0" applyFont="1" applyFill="1" applyBorder="1" applyAlignment="1">
      <alignment horizontal="center"/>
    </xf>
    <xf numFmtId="0" fontId="25" fillId="19" borderId="22" xfId="0" applyFont="1" applyFill="1" applyBorder="1" applyAlignment="1">
      <alignment horizontal="center"/>
    </xf>
    <xf numFmtId="0" fontId="25" fillId="19" borderId="21" xfId="0" applyFont="1" applyFill="1" applyBorder="1" applyAlignment="1">
      <alignment horizontal="center"/>
    </xf>
    <xf numFmtId="0" fontId="25" fillId="19" borderId="23" xfId="0" applyFont="1" applyFill="1" applyBorder="1" applyAlignment="1">
      <alignment horizontal="right"/>
    </xf>
    <xf numFmtId="0" fontId="23" fillId="19" borderId="19" xfId="0" applyFont="1" applyFill="1" applyBorder="1" applyAlignment="1">
      <alignment horizontal="right"/>
    </xf>
    <xf numFmtId="0" fontId="23" fillId="19" borderId="9" xfId="0" applyFont="1" applyFill="1" applyBorder="1" applyAlignment="1">
      <alignment horizontal="right"/>
    </xf>
    <xf numFmtId="0" fontId="23" fillId="19" borderId="18" xfId="0" applyFont="1" applyFill="1" applyBorder="1" applyAlignment="1">
      <alignment horizontal="right"/>
    </xf>
    <xf numFmtId="0" fontId="54" fillId="0" borderId="0" xfId="0" applyFont="1" applyFill="1" applyAlignment="1">
      <alignment horizontal="center"/>
    </xf>
    <xf numFmtId="0" fontId="23" fillId="0" borderId="9" xfId="43" applyFont="1" applyFill="1" applyBorder="1" applyAlignment="1">
      <alignment horizontal="left" vertical="center" wrapText="1" indent="1"/>
    </xf>
    <xf numFmtId="0" fontId="23" fillId="0" borderId="31" xfId="43" applyFont="1" applyFill="1" applyBorder="1" applyAlignment="1">
      <alignment horizontal="left" vertical="center" wrapText="1" indent="1"/>
    </xf>
    <xf numFmtId="164" fontId="23" fillId="0" borderId="37" xfId="43" applyNumberFormat="1" applyFont="1" applyFill="1" applyBorder="1" applyAlignment="1">
      <alignment horizontal="center"/>
    </xf>
    <xf numFmtId="164" fontId="23" fillId="0" borderId="9" xfId="43" applyNumberFormat="1" applyFont="1" applyFill="1" applyBorder="1" applyAlignment="1">
      <alignment horizontal="center"/>
    </xf>
    <xf numFmtId="164" fontId="23" fillId="0" borderId="38" xfId="43" applyNumberFormat="1" applyFont="1" applyFill="1" applyBorder="1" applyAlignment="1">
      <alignment horizontal="center"/>
    </xf>
    <xf numFmtId="164" fontId="25" fillId="0" borderId="35" xfId="43" applyNumberFormat="1" applyFont="1" applyFill="1" applyBorder="1" applyAlignment="1">
      <alignment horizontal="center"/>
    </xf>
    <xf numFmtId="164" fontId="25" fillId="0" borderId="16" xfId="43" applyNumberFormat="1" applyFont="1" applyFill="1" applyBorder="1" applyAlignment="1">
      <alignment horizontal="center"/>
    </xf>
    <xf numFmtId="164" fontId="25" fillId="0" borderId="36" xfId="43" applyNumberFormat="1" applyFont="1" applyFill="1" applyBorder="1" applyAlignment="1">
      <alignment horizontal="center"/>
    </xf>
    <xf numFmtId="167" fontId="25" fillId="0" borderId="37" xfId="44" applyNumberFormat="1" applyFont="1" applyFill="1" applyBorder="1" applyAlignment="1">
      <alignment horizontal="center"/>
    </xf>
    <xf numFmtId="167" fontId="25" fillId="0" borderId="9" xfId="44" applyNumberFormat="1" applyFont="1" applyFill="1" applyBorder="1" applyAlignment="1">
      <alignment horizontal="center"/>
    </xf>
    <xf numFmtId="0" fontId="23" fillId="0" borderId="16" xfId="43" applyFont="1" applyFill="1" applyBorder="1" applyAlignment="1">
      <alignment horizontal="left" vertical="center" wrapText="1" indent="1"/>
    </xf>
    <xf numFmtId="164" fontId="23" fillId="0" borderId="35" xfId="43" applyNumberFormat="1" applyFont="1" applyFill="1" applyBorder="1" applyAlignment="1">
      <alignment horizontal="center"/>
    </xf>
    <xf numFmtId="164" fontId="23" fillId="0" borderId="16" xfId="43" applyNumberFormat="1" applyFont="1" applyFill="1" applyBorder="1" applyAlignment="1">
      <alignment horizontal="center"/>
    </xf>
    <xf numFmtId="164" fontId="23" fillId="0" borderId="36" xfId="43" applyNumberFormat="1" applyFont="1" applyFill="1" applyBorder="1" applyAlignment="1">
      <alignment horizontal="center"/>
    </xf>
    <xf numFmtId="167" fontId="25" fillId="0" borderId="35" xfId="44" applyNumberFormat="1" applyFont="1" applyFill="1" applyBorder="1" applyAlignment="1">
      <alignment horizontal="center"/>
    </xf>
    <xf numFmtId="167" fontId="25" fillId="0" borderId="16" xfId="44" applyNumberFormat="1" applyFont="1" applyFill="1" applyBorder="1" applyAlignment="1">
      <alignment horizontal="center"/>
    </xf>
    <xf numFmtId="0" fontId="25" fillId="19" borderId="0" xfId="43" applyFont="1" applyFill="1" applyBorder="1" applyAlignment="1">
      <alignment horizontal="center" vertical="center"/>
    </xf>
    <xf numFmtId="0" fontId="25" fillId="19" borderId="9" xfId="43" applyFont="1" applyFill="1" applyBorder="1" applyAlignment="1">
      <alignment horizontal="center" vertical="center"/>
    </xf>
    <xf numFmtId="0" fontId="25" fillId="19" borderId="24" xfId="43" applyFont="1" applyFill="1" applyBorder="1" applyAlignment="1">
      <alignment horizontal="center" vertical="center"/>
    </xf>
    <xf numFmtId="0" fontId="25" fillId="19" borderId="19" xfId="43" applyFont="1" applyFill="1" applyBorder="1" applyAlignment="1">
      <alignment horizontal="center" vertical="center"/>
    </xf>
  </cellXfs>
  <cellStyles count="133">
    <cellStyle name="$l0 Row" xfId="130"/>
    <cellStyle name="$l1 Row" xfId="131"/>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111"/>
    <cellStyle name="Datum" xfId="112"/>
    <cellStyle name="F2" xfId="113"/>
    <cellStyle name="F3" xfId="114"/>
    <cellStyle name="F4" xfId="115"/>
    <cellStyle name="F5" xfId="116"/>
    <cellStyle name="F6" xfId="117"/>
    <cellStyle name="F7" xfId="118"/>
    <cellStyle name="F8" xfId="119"/>
    <cellStyle name="Finanční0" xfId="120"/>
    <cellStyle name="Fixed" xfId="58"/>
    <cellStyle name="HEADING1" xfId="121"/>
    <cellStyle name="HEADING2" xfId="122"/>
    <cellStyle name="Hypertextový odkaz 2" xfId="47"/>
    <cellStyle name="Chybně" xfId="19" builtinId="27" customBuiltin="1"/>
    <cellStyle name="Kontrolní buňka" xfId="20" builtinId="23" customBuiltin="1"/>
    <cellStyle name="Měna0" xfId="123"/>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cellStyle name="Normální" xfId="0" builtinId="0"/>
    <cellStyle name="Normální 10" xfId="100"/>
    <cellStyle name="Normální 11" xfId="110"/>
    <cellStyle name="Normální 12" xfId="128"/>
    <cellStyle name="Normální 13" xfId="132"/>
    <cellStyle name="Normální 2" xfId="43"/>
    <cellStyle name="Normální 2 2" xfId="55"/>
    <cellStyle name="Normální 2 2 2" xfId="57"/>
    <cellStyle name="Normální 2 3" xfId="61"/>
    <cellStyle name="Normální 3" xfId="45"/>
    <cellStyle name="Normální 3 2" xfId="48"/>
    <cellStyle name="Normální 4" xfId="49"/>
    <cellStyle name="Normální 4 2" xfId="101"/>
    <cellStyle name="Normální 5" xfId="56"/>
    <cellStyle name="Normální 5 2" xfId="59"/>
    <cellStyle name="Normální 5 2 2" xfId="104"/>
    <cellStyle name="Normální 5 3" xfId="95"/>
    <cellStyle name="Normální 5 4" xfId="103"/>
    <cellStyle name="Normální 6" xfId="60"/>
    <cellStyle name="Normální 6 2" xfId="106"/>
    <cellStyle name="Normální 7" xfId="96"/>
    <cellStyle name="Normální 7 2" xfId="99"/>
    <cellStyle name="Normální 7 3" xfId="107"/>
    <cellStyle name="Normální 8" xfId="97"/>
    <cellStyle name="Normální 8 2" xfId="108"/>
    <cellStyle name="Normální 9" xfId="98"/>
    <cellStyle name="Normální 9 2" xfId="109"/>
    <cellStyle name="normální_meszpr 12_2011-draft pro úpravy" xfId="42"/>
    <cellStyle name="Pevný" xfId="125"/>
    <cellStyle name="Poznámka" xfId="27" builtinId="10" customBuiltin="1"/>
    <cellStyle name="Procenta" xfId="41" builtinId="5"/>
    <cellStyle name="Procenta 2" xfId="44"/>
    <cellStyle name="Procenta 2 2" xfId="50"/>
    <cellStyle name="Procenta 2 3" xfId="102"/>
    <cellStyle name="Procenta 3" xfId="105"/>
    <cellStyle name="Procenta 3 2" xfId="129"/>
    <cellStyle name="Propojená buňka" xfId="28" builtinId="24" customBuiltin="1"/>
    <cellStyle name="SAPBEXaggData" xfId="51"/>
    <cellStyle name="SAPBEXaggDataEmph" xfId="62"/>
    <cellStyle name="SAPBEXaggItem" xfId="52"/>
    <cellStyle name="SAPBEXaggItemX" xfId="63"/>
    <cellStyle name="SAPBEXexcBad7" xfId="64"/>
    <cellStyle name="SAPBEXexcBad8" xfId="65"/>
    <cellStyle name="SAPBEXexcBad9" xfId="66"/>
    <cellStyle name="SAPBEXexcCritical4" xfId="67"/>
    <cellStyle name="SAPBEXexcCritical5" xfId="68"/>
    <cellStyle name="SAPBEXexcCritical6" xfId="69"/>
    <cellStyle name="SAPBEXexcGood1" xfId="70"/>
    <cellStyle name="SAPBEXexcGood2" xfId="71"/>
    <cellStyle name="SAPBEXexcGood3" xfId="72"/>
    <cellStyle name="SAPBEXfilterDrill" xfId="73"/>
    <cellStyle name="SAPBEXfilterItem" xfId="74"/>
    <cellStyle name="SAPBEXfilterText" xfId="75"/>
    <cellStyle name="SAPBEXformats" xfId="76"/>
    <cellStyle name="SAPBEXheaderItem" xfId="77"/>
    <cellStyle name="SAPBEXheaderText" xfId="78"/>
    <cellStyle name="SAPBEXHLevel0" xfId="79"/>
    <cellStyle name="SAPBEXHLevel0X" xfId="80"/>
    <cellStyle name="SAPBEXHLevel1" xfId="81"/>
    <cellStyle name="SAPBEXHLevel1X" xfId="82"/>
    <cellStyle name="SAPBEXHLevel2" xfId="83"/>
    <cellStyle name="SAPBEXHLevel2X" xfId="84"/>
    <cellStyle name="SAPBEXHLevel3" xfId="85"/>
    <cellStyle name="SAPBEXHLevel3X" xfId="86"/>
    <cellStyle name="SAPBEXchaText" xfId="53"/>
    <cellStyle name="SAPBEXresData" xfId="87"/>
    <cellStyle name="SAPBEXresDataEmph" xfId="88"/>
    <cellStyle name="SAPBEXresItem" xfId="89"/>
    <cellStyle name="SAPBEXresItemX" xfId="90"/>
    <cellStyle name="SAPBEXstdData" xfId="54"/>
    <cellStyle name="SAPBEXstdDataEmph" xfId="91"/>
    <cellStyle name="SAPBEXstdItem" xfId="46"/>
    <cellStyle name="SAPBEXstdItemX" xfId="92"/>
    <cellStyle name="SAPBEXtitle" xfId="93"/>
    <cellStyle name="SAPBEXundefined" xfId="94"/>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cellStyle name="Záhlaví 2" xfId="127"/>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4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2.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8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175417600"/>
        <c:axId val="175423488"/>
      </c:barChart>
      <c:catAx>
        <c:axId val="175417600"/>
        <c:scaling>
          <c:orientation val="minMax"/>
        </c:scaling>
        <c:delete val="1"/>
        <c:axPos val="b"/>
        <c:numFmt formatCode="General" sourceLinked="1"/>
        <c:majorTickMark val="out"/>
        <c:minorTickMark val="none"/>
        <c:tickLblPos val="nextTo"/>
        <c:crossAx val="175423488"/>
        <c:crosses val="autoZero"/>
        <c:auto val="1"/>
        <c:lblAlgn val="ctr"/>
        <c:lblOffset val="100"/>
        <c:noMultiLvlLbl val="0"/>
      </c:catAx>
      <c:valAx>
        <c:axId val="175423488"/>
        <c:scaling>
          <c:orientation val="minMax"/>
        </c:scaling>
        <c:delete val="1"/>
        <c:axPos val="l"/>
        <c:numFmt formatCode="General" sourceLinked="1"/>
        <c:majorTickMark val="out"/>
        <c:minorTickMark val="none"/>
        <c:tickLblPos val="nextTo"/>
        <c:crossAx val="175417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82242688"/>
        <c:axId val="182322304"/>
      </c:barChart>
      <c:catAx>
        <c:axId val="182242688"/>
        <c:scaling>
          <c:orientation val="minMax"/>
        </c:scaling>
        <c:delete val="1"/>
        <c:axPos val="b"/>
        <c:numFmt formatCode="General" sourceLinked="1"/>
        <c:majorTickMark val="out"/>
        <c:minorTickMark val="none"/>
        <c:tickLblPos val="nextTo"/>
        <c:crossAx val="182322304"/>
        <c:crosses val="autoZero"/>
        <c:auto val="1"/>
        <c:lblAlgn val="ctr"/>
        <c:lblOffset val="100"/>
        <c:noMultiLvlLbl val="0"/>
      </c:catAx>
      <c:valAx>
        <c:axId val="182322304"/>
        <c:scaling>
          <c:orientation val="minMax"/>
        </c:scaling>
        <c:delete val="1"/>
        <c:axPos val="l"/>
        <c:numFmt formatCode="0.0%" sourceLinked="1"/>
        <c:majorTickMark val="out"/>
        <c:minorTickMark val="none"/>
        <c:tickLblPos val="nextTo"/>
        <c:crossAx val="1822426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09263232"/>
        <c:axId val="209281408"/>
      </c:barChart>
      <c:catAx>
        <c:axId val="209263232"/>
        <c:scaling>
          <c:orientation val="minMax"/>
        </c:scaling>
        <c:delete val="0"/>
        <c:axPos val="l"/>
        <c:numFmt formatCode="General" sourceLinked="1"/>
        <c:majorTickMark val="none"/>
        <c:minorTickMark val="none"/>
        <c:tickLblPos val="nextTo"/>
        <c:txPr>
          <a:bodyPr/>
          <a:lstStyle/>
          <a:p>
            <a:pPr>
              <a:defRPr sz="900"/>
            </a:pPr>
            <a:endParaRPr lang="cs-CZ"/>
          </a:p>
        </c:txPr>
        <c:crossAx val="209281408"/>
        <c:crosses val="autoZero"/>
        <c:auto val="1"/>
        <c:lblAlgn val="ctr"/>
        <c:lblOffset val="100"/>
        <c:noMultiLvlLbl val="0"/>
      </c:catAx>
      <c:valAx>
        <c:axId val="209281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92632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209606144"/>
        <c:axId val="209607680"/>
      </c:barChart>
      <c:catAx>
        <c:axId val="209606144"/>
        <c:scaling>
          <c:orientation val="minMax"/>
        </c:scaling>
        <c:delete val="0"/>
        <c:axPos val="b"/>
        <c:numFmt formatCode="General" sourceLinked="1"/>
        <c:majorTickMark val="none"/>
        <c:minorTickMark val="none"/>
        <c:tickLblPos val="nextTo"/>
        <c:txPr>
          <a:bodyPr/>
          <a:lstStyle/>
          <a:p>
            <a:pPr>
              <a:defRPr sz="900"/>
            </a:pPr>
            <a:endParaRPr lang="cs-CZ"/>
          </a:p>
        </c:txPr>
        <c:crossAx val="209607680"/>
        <c:crosses val="autoZero"/>
        <c:auto val="1"/>
        <c:lblAlgn val="ctr"/>
        <c:lblOffset val="100"/>
        <c:noMultiLvlLbl val="0"/>
      </c:catAx>
      <c:valAx>
        <c:axId val="209607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96061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209657216"/>
        <c:axId val="209659008"/>
      </c:barChart>
      <c:catAx>
        <c:axId val="209657216"/>
        <c:scaling>
          <c:orientation val="minMax"/>
        </c:scaling>
        <c:delete val="0"/>
        <c:axPos val="l"/>
        <c:numFmt formatCode="General" sourceLinked="1"/>
        <c:majorTickMark val="none"/>
        <c:minorTickMark val="none"/>
        <c:tickLblPos val="nextTo"/>
        <c:txPr>
          <a:bodyPr/>
          <a:lstStyle/>
          <a:p>
            <a:pPr>
              <a:defRPr sz="900"/>
            </a:pPr>
            <a:endParaRPr lang="cs-CZ"/>
          </a:p>
        </c:txPr>
        <c:crossAx val="209659008"/>
        <c:crosses val="autoZero"/>
        <c:auto val="1"/>
        <c:lblAlgn val="ctr"/>
        <c:lblOffset val="100"/>
        <c:noMultiLvlLbl val="0"/>
      </c:catAx>
      <c:valAx>
        <c:axId val="2096590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9657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209891712"/>
        <c:axId val="209893248"/>
      </c:barChart>
      <c:catAx>
        <c:axId val="209891712"/>
        <c:scaling>
          <c:orientation val="maxMin"/>
        </c:scaling>
        <c:delete val="0"/>
        <c:axPos val="l"/>
        <c:numFmt formatCode="0.0" sourceLinked="1"/>
        <c:majorTickMark val="none"/>
        <c:minorTickMark val="none"/>
        <c:tickLblPos val="nextTo"/>
        <c:txPr>
          <a:bodyPr/>
          <a:lstStyle/>
          <a:p>
            <a:pPr>
              <a:defRPr sz="900"/>
            </a:pPr>
            <a:endParaRPr lang="cs-CZ"/>
          </a:p>
        </c:txPr>
        <c:crossAx val="209893248"/>
        <c:crosses val="autoZero"/>
        <c:auto val="1"/>
        <c:lblAlgn val="ctr"/>
        <c:lblOffset val="100"/>
        <c:noMultiLvlLbl val="0"/>
      </c:catAx>
      <c:valAx>
        <c:axId val="2098932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98917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209905152"/>
        <c:axId val="209906688"/>
      </c:barChart>
      <c:catAx>
        <c:axId val="209905152"/>
        <c:scaling>
          <c:orientation val="minMax"/>
        </c:scaling>
        <c:delete val="0"/>
        <c:axPos val="l"/>
        <c:numFmt formatCode="General" sourceLinked="1"/>
        <c:majorTickMark val="none"/>
        <c:minorTickMark val="none"/>
        <c:tickLblPos val="nextTo"/>
        <c:txPr>
          <a:bodyPr/>
          <a:lstStyle/>
          <a:p>
            <a:pPr>
              <a:defRPr sz="900"/>
            </a:pPr>
            <a:endParaRPr lang="cs-CZ"/>
          </a:p>
        </c:txPr>
        <c:crossAx val="209906688"/>
        <c:crosses val="autoZero"/>
        <c:auto val="1"/>
        <c:lblAlgn val="ctr"/>
        <c:lblOffset val="100"/>
        <c:noMultiLvlLbl val="0"/>
      </c:catAx>
      <c:valAx>
        <c:axId val="2099066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99051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210030976"/>
        <c:axId val="210032512"/>
      </c:barChart>
      <c:catAx>
        <c:axId val="210030976"/>
        <c:scaling>
          <c:orientation val="minMax"/>
        </c:scaling>
        <c:delete val="0"/>
        <c:axPos val="b"/>
        <c:numFmt formatCode="General" sourceLinked="1"/>
        <c:majorTickMark val="none"/>
        <c:minorTickMark val="none"/>
        <c:tickLblPos val="nextTo"/>
        <c:txPr>
          <a:bodyPr/>
          <a:lstStyle/>
          <a:p>
            <a:pPr>
              <a:defRPr sz="900"/>
            </a:pPr>
            <a:endParaRPr lang="cs-CZ"/>
          </a:p>
        </c:txPr>
        <c:crossAx val="210032512"/>
        <c:crosses val="autoZero"/>
        <c:auto val="1"/>
        <c:lblAlgn val="ctr"/>
        <c:lblOffset val="100"/>
        <c:noMultiLvlLbl val="0"/>
      </c:catAx>
      <c:valAx>
        <c:axId val="210032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00309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210135296"/>
        <c:axId val="210141184"/>
      </c:barChart>
      <c:catAx>
        <c:axId val="210135296"/>
        <c:scaling>
          <c:orientation val="minMax"/>
        </c:scaling>
        <c:delete val="0"/>
        <c:axPos val="l"/>
        <c:numFmt formatCode="General" sourceLinked="1"/>
        <c:majorTickMark val="none"/>
        <c:minorTickMark val="none"/>
        <c:tickLblPos val="nextTo"/>
        <c:txPr>
          <a:bodyPr/>
          <a:lstStyle/>
          <a:p>
            <a:pPr>
              <a:defRPr sz="900"/>
            </a:pPr>
            <a:endParaRPr lang="cs-CZ"/>
          </a:p>
        </c:txPr>
        <c:crossAx val="210141184"/>
        <c:crosses val="autoZero"/>
        <c:auto val="1"/>
        <c:lblAlgn val="ctr"/>
        <c:lblOffset val="100"/>
        <c:noMultiLvlLbl val="0"/>
      </c:catAx>
      <c:valAx>
        <c:axId val="2101411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0135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210213888"/>
        <c:axId val="210232064"/>
      </c:barChart>
      <c:catAx>
        <c:axId val="210213888"/>
        <c:scaling>
          <c:orientation val="maxMin"/>
        </c:scaling>
        <c:delete val="0"/>
        <c:axPos val="l"/>
        <c:numFmt formatCode="0.0" sourceLinked="1"/>
        <c:majorTickMark val="none"/>
        <c:minorTickMark val="none"/>
        <c:tickLblPos val="nextTo"/>
        <c:txPr>
          <a:bodyPr/>
          <a:lstStyle/>
          <a:p>
            <a:pPr>
              <a:defRPr sz="900"/>
            </a:pPr>
            <a:endParaRPr lang="cs-CZ"/>
          </a:p>
        </c:txPr>
        <c:crossAx val="210232064"/>
        <c:crosses val="autoZero"/>
        <c:auto val="1"/>
        <c:lblAlgn val="ctr"/>
        <c:lblOffset val="100"/>
        <c:noMultiLvlLbl val="0"/>
      </c:catAx>
      <c:valAx>
        <c:axId val="2102320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02138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spPr>
            <a:solidFill>
              <a:schemeClr val="accent3">
                <a:lumMod val="75000"/>
              </a:schemeClr>
            </a:solidFill>
          </c:spPr>
          <c:invertIfNegative val="0"/>
          <c:val>
            <c:numRef>
              <c:f>'5.1'!$B$7:$M$7</c:f>
              <c:numCache>
                <c:formatCode>#,##0.0</c:formatCode>
                <c:ptCount val="12"/>
                <c:pt idx="0">
                  <c:v>819.814258</c:v>
                </c:pt>
                <c:pt idx="1">
                  <c:v>650.7919459999996</c:v>
                </c:pt>
                <c:pt idx="2">
                  <c:v>668.82089699999983</c:v>
                </c:pt>
                <c:pt idx="3">
                  <c:v>527.95363099999997</c:v>
                </c:pt>
                <c:pt idx="4">
                  <c:v>501.64009499999992</c:v>
                </c:pt>
                <c:pt idx="5">
                  <c:v>268.01903800000002</c:v>
                </c:pt>
                <c:pt idx="6">
                  <c:v>0</c:v>
                </c:pt>
                <c:pt idx="7">
                  <c:v>0</c:v>
                </c:pt>
                <c:pt idx="8">
                  <c:v>0</c:v>
                </c:pt>
                <c:pt idx="9">
                  <c:v>0</c:v>
                </c:pt>
                <c:pt idx="10">
                  <c:v>0</c:v>
                </c:pt>
                <c:pt idx="11">
                  <c:v>0</c:v>
                </c:pt>
              </c:numCache>
            </c:numRef>
          </c:val>
        </c:ser>
        <c:ser>
          <c:idx val="1"/>
          <c:order val="1"/>
          <c:tx>
            <c:strRef>
              <c:f>'5.1'!$A$8</c:f>
              <c:strCache>
                <c:ptCount val="1"/>
                <c:pt idx="0">
                  <c:v>Bioplyn</c:v>
                </c:pt>
              </c:strCache>
            </c:strRef>
          </c:tx>
          <c:spPr>
            <a:solidFill>
              <a:schemeClr val="bg2">
                <a:lumMod val="50000"/>
              </a:schemeClr>
            </a:solidFill>
          </c:spPr>
          <c:invertIfNegative val="0"/>
          <c:val>
            <c:numRef>
              <c:f>'5.1'!$B$8:$M$8</c:f>
              <c:numCache>
                <c:formatCode>#,##0.0</c:formatCode>
                <c:ptCount val="12"/>
                <c:pt idx="0">
                  <c:v>66.885102999999987</c:v>
                </c:pt>
                <c:pt idx="1">
                  <c:v>57.573044000000003</c:v>
                </c:pt>
                <c:pt idx="2">
                  <c:v>56.767586999999985</c:v>
                </c:pt>
                <c:pt idx="3">
                  <c:v>45.451766000000006</c:v>
                </c:pt>
                <c:pt idx="4">
                  <c:v>40.719532000000001</c:v>
                </c:pt>
                <c:pt idx="5">
                  <c:v>25.563570000000006</c:v>
                </c:pt>
                <c:pt idx="6">
                  <c:v>0</c:v>
                </c:pt>
                <c:pt idx="7">
                  <c:v>0</c:v>
                </c:pt>
                <c:pt idx="8">
                  <c:v>0</c:v>
                </c:pt>
                <c:pt idx="9">
                  <c:v>0</c:v>
                </c:pt>
                <c:pt idx="10">
                  <c:v>0</c:v>
                </c:pt>
                <c:pt idx="11">
                  <c:v>0</c:v>
                </c:pt>
              </c:numCache>
            </c:numRef>
          </c:val>
        </c:ser>
        <c:ser>
          <c:idx val="2"/>
          <c:order val="2"/>
          <c:tx>
            <c:strRef>
              <c:f>'5.1'!$A$9</c:f>
              <c:strCache>
                <c:ptCount val="1"/>
                <c:pt idx="0">
                  <c:v>Černé uhlí</c:v>
                </c:pt>
              </c:strCache>
            </c:strRef>
          </c:tx>
          <c:spPr>
            <a:solidFill>
              <a:schemeClr val="tx1"/>
            </a:solidFill>
          </c:spPr>
          <c:invertIfNegative val="0"/>
          <c:val>
            <c:numRef>
              <c:f>'5.1'!$B$9:$M$9</c:f>
              <c:numCache>
                <c:formatCode>#,##0.0</c:formatCode>
                <c:ptCount val="12"/>
                <c:pt idx="0">
                  <c:v>2006.9866100000002</c:v>
                </c:pt>
                <c:pt idx="1">
                  <c:v>1375.7340489999999</c:v>
                </c:pt>
                <c:pt idx="2">
                  <c:v>1118.9345230000001</c:v>
                </c:pt>
                <c:pt idx="3">
                  <c:v>677.61285199999998</c:v>
                </c:pt>
                <c:pt idx="4">
                  <c:v>523.7819669999999</c:v>
                </c:pt>
                <c:pt idx="5">
                  <c:v>265.768236</c:v>
                </c:pt>
                <c:pt idx="6">
                  <c:v>0</c:v>
                </c:pt>
                <c:pt idx="7">
                  <c:v>0</c:v>
                </c:pt>
                <c:pt idx="8">
                  <c:v>0</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0.76602400000000004</c:v>
                </c:pt>
                <c:pt idx="1">
                  <c:v>0.72767599999999999</c:v>
                </c:pt>
                <c:pt idx="2">
                  <c:v>1.218818</c:v>
                </c:pt>
                <c:pt idx="3">
                  <c:v>1.1775899999999999</c:v>
                </c:pt>
                <c:pt idx="4">
                  <c:v>0.95315899999999998</c:v>
                </c:pt>
                <c:pt idx="5">
                  <c:v>1.1530560000000001</c:v>
                </c:pt>
                <c:pt idx="6">
                  <c:v>0</c:v>
                </c:pt>
                <c:pt idx="7">
                  <c:v>0</c:v>
                </c:pt>
                <c:pt idx="8">
                  <c:v>0</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1.515936</c:v>
                </c:pt>
                <c:pt idx="1">
                  <c:v>1.120344</c:v>
                </c:pt>
                <c:pt idx="2">
                  <c:v>1.152612</c:v>
                </c:pt>
                <c:pt idx="3">
                  <c:v>0.74166500000000013</c:v>
                </c:pt>
                <c:pt idx="4">
                  <c:v>0.76666499999999993</c:v>
                </c:pt>
                <c:pt idx="5">
                  <c:v>0.89588000000000001</c:v>
                </c:pt>
                <c:pt idx="6">
                  <c:v>0</c:v>
                </c:pt>
                <c:pt idx="7">
                  <c:v>0</c:v>
                </c:pt>
                <c:pt idx="8">
                  <c:v>0</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5.1999999999999998E-3</c:v>
                </c:pt>
                <c:pt idx="1">
                  <c:v>1.6300000000000002E-2</c:v>
                </c:pt>
                <c:pt idx="2">
                  <c:v>2.8079999999999997E-2</c:v>
                </c:pt>
                <c:pt idx="3">
                  <c:v>5.3420000000000002E-2</c:v>
                </c:pt>
                <c:pt idx="4">
                  <c:v>4.165E-2</c:v>
                </c:pt>
                <c:pt idx="5">
                  <c:v>7.6170000000000002E-2</c:v>
                </c:pt>
                <c:pt idx="6">
                  <c:v>0</c:v>
                </c:pt>
                <c:pt idx="7">
                  <c:v>0</c:v>
                </c:pt>
                <c:pt idx="8">
                  <c:v>0</c:v>
                </c:pt>
                <c:pt idx="9">
                  <c:v>0</c:v>
                </c:pt>
                <c:pt idx="10">
                  <c:v>0</c:v>
                </c:pt>
                <c:pt idx="11">
                  <c:v>0</c:v>
                </c:pt>
              </c:numCache>
            </c:numRef>
          </c:val>
        </c:ser>
        <c:ser>
          <c:idx val="6"/>
          <c:order val="6"/>
          <c:tx>
            <c:strRef>
              <c:f>'5.1'!$A$13</c:f>
              <c:strCache>
                <c:ptCount val="1"/>
                <c:pt idx="0">
                  <c:v>Hnědé uhlí</c:v>
                </c:pt>
              </c:strCache>
            </c:strRef>
          </c:tx>
          <c:spPr>
            <a:solidFill>
              <a:srgbClr val="6E4932"/>
            </a:solidFill>
          </c:spPr>
          <c:invertIfNegative val="0"/>
          <c:val>
            <c:numRef>
              <c:f>'5.1'!$B$13:$M$13</c:f>
              <c:numCache>
                <c:formatCode>#,##0.0</c:formatCode>
                <c:ptCount val="12"/>
                <c:pt idx="0">
                  <c:v>6707.2352700000019</c:v>
                </c:pt>
                <c:pt idx="1">
                  <c:v>5324.0563550000006</c:v>
                </c:pt>
                <c:pt idx="2">
                  <c:v>4408.4952400000002</c:v>
                </c:pt>
                <c:pt idx="3">
                  <c:v>3120.4066200000002</c:v>
                </c:pt>
                <c:pt idx="4">
                  <c:v>2746.6942900000004</c:v>
                </c:pt>
                <c:pt idx="5">
                  <c:v>1142.2297439999998</c:v>
                </c:pt>
                <c:pt idx="6">
                  <c:v>0</c:v>
                </c:pt>
                <c:pt idx="7">
                  <c:v>0</c:v>
                </c:pt>
                <c:pt idx="8">
                  <c:v>0</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37.952019999999997</c:v>
                </c:pt>
                <c:pt idx="1">
                  <c:v>30.353149999999999</c:v>
                </c:pt>
                <c:pt idx="2">
                  <c:v>26.839400000000001</c:v>
                </c:pt>
                <c:pt idx="3">
                  <c:v>18.68778</c:v>
                </c:pt>
                <c:pt idx="4">
                  <c:v>14.33745</c:v>
                </c:pt>
                <c:pt idx="5">
                  <c:v>6.4776900000000008</c:v>
                </c:pt>
                <c:pt idx="6">
                  <c:v>0</c:v>
                </c:pt>
                <c:pt idx="7">
                  <c:v>0</c:v>
                </c:pt>
                <c:pt idx="8">
                  <c:v>0</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0</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51.898458000000005</c:v>
                </c:pt>
                <c:pt idx="1">
                  <c:v>45.619341999999996</c:v>
                </c:pt>
                <c:pt idx="2">
                  <c:v>43.047150999999999</c:v>
                </c:pt>
                <c:pt idx="3">
                  <c:v>57.251500999999998</c:v>
                </c:pt>
                <c:pt idx="4">
                  <c:v>50.428268000000003</c:v>
                </c:pt>
                <c:pt idx="5">
                  <c:v>26.899425000000001</c:v>
                </c:pt>
                <c:pt idx="6">
                  <c:v>0</c:v>
                </c:pt>
                <c:pt idx="7">
                  <c:v>0</c:v>
                </c:pt>
                <c:pt idx="8">
                  <c:v>0</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14.732609999999999</c:v>
                </c:pt>
                <c:pt idx="1">
                  <c:v>12.266512000000001</c:v>
                </c:pt>
                <c:pt idx="2">
                  <c:v>12.883028999999999</c:v>
                </c:pt>
                <c:pt idx="3">
                  <c:v>7.1941369999999996</c:v>
                </c:pt>
                <c:pt idx="4">
                  <c:v>5.7064560000000002</c:v>
                </c:pt>
                <c:pt idx="5">
                  <c:v>8.8580000000000005</c:v>
                </c:pt>
                <c:pt idx="6">
                  <c:v>0</c:v>
                </c:pt>
                <c:pt idx="7">
                  <c:v>0</c:v>
                </c:pt>
                <c:pt idx="8">
                  <c:v>0</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288.13502370939852</c:v>
                </c:pt>
                <c:pt idx="1">
                  <c:v>241.71855208014904</c:v>
                </c:pt>
                <c:pt idx="2">
                  <c:v>260.07788596146895</c:v>
                </c:pt>
                <c:pt idx="3">
                  <c:v>268.098941023799</c:v>
                </c:pt>
                <c:pt idx="4">
                  <c:v>235.21546033824069</c:v>
                </c:pt>
                <c:pt idx="5">
                  <c:v>190.87439915633391</c:v>
                </c:pt>
                <c:pt idx="6">
                  <c:v>0</c:v>
                </c:pt>
                <c:pt idx="7">
                  <c:v>0</c:v>
                </c:pt>
                <c:pt idx="8">
                  <c:v>0</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458.25521299999997</c:v>
                </c:pt>
                <c:pt idx="1">
                  <c:v>369.03512600000005</c:v>
                </c:pt>
                <c:pt idx="2">
                  <c:v>386.42858399999989</c:v>
                </c:pt>
                <c:pt idx="3">
                  <c:v>342.25201700000002</c:v>
                </c:pt>
                <c:pt idx="4">
                  <c:v>323.29195400000003</c:v>
                </c:pt>
                <c:pt idx="5">
                  <c:v>226.888462</c:v>
                </c:pt>
                <c:pt idx="6">
                  <c:v>0</c:v>
                </c:pt>
                <c:pt idx="7">
                  <c:v>0</c:v>
                </c:pt>
                <c:pt idx="8">
                  <c:v>0</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6.3592850000000025</c:v>
                </c:pt>
                <c:pt idx="1">
                  <c:v>5.0382990000000003</c:v>
                </c:pt>
                <c:pt idx="2">
                  <c:v>4.7823649999999978</c:v>
                </c:pt>
                <c:pt idx="3">
                  <c:v>2.7260300000000002</c:v>
                </c:pt>
                <c:pt idx="4">
                  <c:v>4.8564379999999989</c:v>
                </c:pt>
                <c:pt idx="5">
                  <c:v>26.355740000000004</c:v>
                </c:pt>
                <c:pt idx="6">
                  <c:v>0</c:v>
                </c:pt>
                <c:pt idx="7">
                  <c:v>0</c:v>
                </c:pt>
                <c:pt idx="8">
                  <c:v>0</c:v>
                </c:pt>
                <c:pt idx="9">
                  <c:v>0</c:v>
                </c:pt>
                <c:pt idx="10">
                  <c:v>0</c:v>
                </c:pt>
                <c:pt idx="11">
                  <c:v>0</c:v>
                </c:pt>
              </c:numCache>
            </c:numRef>
          </c:val>
        </c:ser>
        <c:ser>
          <c:idx val="15"/>
          <c:order val="15"/>
          <c:tx>
            <c:strRef>
              <c:f>'5.1'!$A$22</c:f>
              <c:strCache>
                <c:ptCount val="1"/>
                <c:pt idx="0">
                  <c:v>Zemní plyn</c:v>
                </c:pt>
              </c:strCache>
            </c:strRef>
          </c:tx>
          <c:spPr>
            <a:solidFill>
              <a:srgbClr val="EBE600"/>
            </a:solidFill>
          </c:spPr>
          <c:invertIfNegative val="0"/>
          <c:val>
            <c:numRef>
              <c:f>'5.1'!$B$22:$M$22</c:f>
              <c:numCache>
                <c:formatCode>#,##0.0</c:formatCode>
                <c:ptCount val="12"/>
                <c:pt idx="0">
                  <c:v>3501.9135568237684</c:v>
                </c:pt>
                <c:pt idx="1">
                  <c:v>2732.5769373528879</c:v>
                </c:pt>
                <c:pt idx="2">
                  <c:v>2319.442008668128</c:v>
                </c:pt>
                <c:pt idx="3">
                  <c:v>1511.1628640589868</c:v>
                </c:pt>
                <c:pt idx="4">
                  <c:v>1500.4671767563914</c:v>
                </c:pt>
                <c:pt idx="5">
                  <c:v>843.21709794129106</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83961088"/>
        <c:axId val="183962624"/>
      </c:barChart>
      <c:catAx>
        <c:axId val="183961088"/>
        <c:scaling>
          <c:orientation val="minMax"/>
        </c:scaling>
        <c:delete val="0"/>
        <c:axPos val="b"/>
        <c:majorTickMark val="none"/>
        <c:minorTickMark val="none"/>
        <c:tickLblPos val="low"/>
        <c:txPr>
          <a:bodyPr/>
          <a:lstStyle/>
          <a:p>
            <a:pPr>
              <a:defRPr sz="900"/>
            </a:pPr>
            <a:endParaRPr lang="cs-CZ"/>
          </a:p>
        </c:txPr>
        <c:crossAx val="183962624"/>
        <c:crosses val="autoZero"/>
        <c:auto val="1"/>
        <c:lblAlgn val="ctr"/>
        <c:lblOffset val="100"/>
        <c:noMultiLvlLbl val="0"/>
      </c:catAx>
      <c:valAx>
        <c:axId val="1839626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3961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210239872"/>
        <c:axId val="210241408"/>
      </c:barChart>
      <c:catAx>
        <c:axId val="210239872"/>
        <c:scaling>
          <c:orientation val="minMax"/>
        </c:scaling>
        <c:delete val="0"/>
        <c:axPos val="l"/>
        <c:numFmt formatCode="General" sourceLinked="1"/>
        <c:majorTickMark val="none"/>
        <c:minorTickMark val="none"/>
        <c:tickLblPos val="nextTo"/>
        <c:txPr>
          <a:bodyPr/>
          <a:lstStyle/>
          <a:p>
            <a:pPr>
              <a:defRPr sz="900"/>
            </a:pPr>
            <a:endParaRPr lang="cs-CZ"/>
          </a:p>
        </c:txPr>
        <c:crossAx val="210241408"/>
        <c:crosses val="autoZero"/>
        <c:auto val="1"/>
        <c:lblAlgn val="ctr"/>
        <c:lblOffset val="100"/>
        <c:noMultiLvlLbl val="0"/>
      </c:catAx>
      <c:valAx>
        <c:axId val="210241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0239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210299904"/>
        <c:axId val="210567936"/>
      </c:barChart>
      <c:catAx>
        <c:axId val="210299904"/>
        <c:scaling>
          <c:orientation val="minMax"/>
        </c:scaling>
        <c:delete val="0"/>
        <c:axPos val="b"/>
        <c:numFmt formatCode="General" sourceLinked="1"/>
        <c:majorTickMark val="none"/>
        <c:minorTickMark val="none"/>
        <c:tickLblPos val="nextTo"/>
        <c:txPr>
          <a:bodyPr/>
          <a:lstStyle/>
          <a:p>
            <a:pPr>
              <a:defRPr sz="900"/>
            </a:pPr>
            <a:endParaRPr lang="cs-CZ"/>
          </a:p>
        </c:txPr>
        <c:crossAx val="210567936"/>
        <c:crosses val="autoZero"/>
        <c:auto val="1"/>
        <c:lblAlgn val="ctr"/>
        <c:lblOffset val="100"/>
        <c:noMultiLvlLbl val="0"/>
      </c:catAx>
      <c:valAx>
        <c:axId val="210567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02999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210613376"/>
        <c:axId val="210614912"/>
      </c:barChart>
      <c:catAx>
        <c:axId val="210613376"/>
        <c:scaling>
          <c:orientation val="minMax"/>
        </c:scaling>
        <c:delete val="0"/>
        <c:axPos val="l"/>
        <c:numFmt formatCode="General" sourceLinked="1"/>
        <c:majorTickMark val="none"/>
        <c:minorTickMark val="none"/>
        <c:tickLblPos val="nextTo"/>
        <c:txPr>
          <a:bodyPr/>
          <a:lstStyle/>
          <a:p>
            <a:pPr>
              <a:defRPr sz="900"/>
            </a:pPr>
            <a:endParaRPr lang="cs-CZ"/>
          </a:p>
        </c:txPr>
        <c:crossAx val="210614912"/>
        <c:crosses val="autoZero"/>
        <c:auto val="1"/>
        <c:lblAlgn val="ctr"/>
        <c:lblOffset val="100"/>
        <c:noMultiLvlLbl val="0"/>
      </c:catAx>
      <c:valAx>
        <c:axId val="2106149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06133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Duben</c:v>
                </c:pt>
                <c:pt idx="1">
                  <c:v>Květen</c:v>
                </c:pt>
                <c:pt idx="2">
                  <c:v>Červen</c:v>
                </c:pt>
              </c:strCache>
            </c:strRef>
          </c:cat>
          <c:val>
            <c:numRef>
              <c:f>'8.3'!$L$27:$N$27</c:f>
              <c:numCache>
                <c:formatCode>#,##0.0</c:formatCode>
                <c:ptCount val="3"/>
                <c:pt idx="0">
                  <c:v>27423.662000000004</c:v>
                </c:pt>
                <c:pt idx="1">
                  <c:v>23196.142999999996</c:v>
                </c:pt>
                <c:pt idx="2">
                  <c:v>13839.2</c:v>
                </c:pt>
              </c:numCache>
            </c:numRef>
          </c:val>
        </c:ser>
        <c:ser>
          <c:idx val="1"/>
          <c:order val="1"/>
          <c:tx>
            <c:strRef>
              <c:f>'8.3'!$K$28</c:f>
              <c:strCache>
                <c:ptCount val="1"/>
                <c:pt idx="0">
                  <c:v>Energetika</c:v>
                </c:pt>
              </c:strCache>
            </c:strRef>
          </c:tx>
          <c:invertIfNegative val="0"/>
          <c:cat>
            <c:strRef>
              <c:f>'8.3'!$L$26:$N$26</c:f>
              <c:strCache>
                <c:ptCount val="3"/>
                <c:pt idx="0">
                  <c:v>Duben</c:v>
                </c:pt>
                <c:pt idx="1">
                  <c:v>Květen</c:v>
                </c:pt>
                <c:pt idx="2">
                  <c:v>Červen</c:v>
                </c:pt>
              </c:strCache>
            </c:strRef>
          </c:cat>
          <c:val>
            <c:numRef>
              <c:f>'8.3'!$L$28:$N$28</c:f>
              <c:numCache>
                <c:formatCode>#,##0.0</c:formatCode>
                <c:ptCount val="3"/>
                <c:pt idx="0">
                  <c:v>323.06</c:v>
                </c:pt>
                <c:pt idx="1">
                  <c:v>285.39999999999998</c:v>
                </c:pt>
                <c:pt idx="2">
                  <c:v>153.08000000000001</c:v>
                </c:pt>
              </c:numCache>
            </c:numRef>
          </c:val>
        </c:ser>
        <c:ser>
          <c:idx val="2"/>
          <c:order val="2"/>
          <c:tx>
            <c:strRef>
              <c:f>'8.3'!$K$29</c:f>
              <c:strCache>
                <c:ptCount val="1"/>
                <c:pt idx="0">
                  <c:v>Doprava</c:v>
                </c:pt>
              </c:strCache>
            </c:strRef>
          </c:tx>
          <c:invertIfNegative val="0"/>
          <c:cat>
            <c:strRef>
              <c:f>'8.3'!$L$26:$N$26</c:f>
              <c:strCache>
                <c:ptCount val="3"/>
                <c:pt idx="0">
                  <c:v>Duben</c:v>
                </c:pt>
                <c:pt idx="1">
                  <c:v>Květen</c:v>
                </c:pt>
                <c:pt idx="2">
                  <c:v>Červen</c:v>
                </c:pt>
              </c:strCache>
            </c:strRef>
          </c:cat>
          <c:val>
            <c:numRef>
              <c:f>'8.3'!$L$29:$N$29</c:f>
              <c:numCache>
                <c:formatCode>#,##0.0</c:formatCode>
                <c:ptCount val="3"/>
                <c:pt idx="0">
                  <c:v>40</c:v>
                </c:pt>
                <c:pt idx="1">
                  <c:v>36</c:v>
                </c:pt>
                <c:pt idx="2">
                  <c:v>3</c:v>
                </c:pt>
              </c:numCache>
            </c:numRef>
          </c:val>
        </c:ser>
        <c:ser>
          <c:idx val="3"/>
          <c:order val="3"/>
          <c:tx>
            <c:strRef>
              <c:f>'8.3'!$K$30</c:f>
              <c:strCache>
                <c:ptCount val="1"/>
                <c:pt idx="0">
                  <c:v>Stavebnictví</c:v>
                </c:pt>
              </c:strCache>
            </c:strRef>
          </c:tx>
          <c:invertIfNegative val="0"/>
          <c:cat>
            <c:strRef>
              <c:f>'8.3'!$L$26:$N$26</c:f>
              <c:strCache>
                <c:ptCount val="3"/>
                <c:pt idx="0">
                  <c:v>Duben</c:v>
                </c:pt>
                <c:pt idx="1">
                  <c:v>Květen</c:v>
                </c:pt>
                <c:pt idx="2">
                  <c:v>Červen</c:v>
                </c:pt>
              </c:strCache>
            </c:strRef>
          </c:cat>
          <c:val>
            <c:numRef>
              <c:f>'8.3'!$L$30:$N$30</c:f>
              <c:numCache>
                <c:formatCode>#,##0.0</c:formatCode>
                <c:ptCount val="3"/>
                <c:pt idx="0">
                  <c:v>54</c:v>
                </c:pt>
                <c:pt idx="1">
                  <c:v>55</c:v>
                </c:pt>
                <c:pt idx="2">
                  <c:v>42</c:v>
                </c:pt>
              </c:numCache>
            </c:numRef>
          </c:val>
        </c:ser>
        <c:ser>
          <c:idx val="4"/>
          <c:order val="4"/>
          <c:tx>
            <c:strRef>
              <c:f>'8.3'!$K$31</c:f>
              <c:strCache>
                <c:ptCount val="1"/>
                <c:pt idx="0">
                  <c:v>Zemědělství a lesnictví</c:v>
                </c:pt>
              </c:strCache>
            </c:strRef>
          </c:tx>
          <c:invertIfNegative val="0"/>
          <c:cat>
            <c:strRef>
              <c:f>'8.3'!$L$26:$N$26</c:f>
              <c:strCache>
                <c:ptCount val="3"/>
                <c:pt idx="0">
                  <c:v>Duben</c:v>
                </c:pt>
                <c:pt idx="1">
                  <c:v>Květen</c:v>
                </c:pt>
                <c:pt idx="2">
                  <c:v>Červen</c:v>
                </c:pt>
              </c:strCache>
            </c:strRef>
          </c:cat>
          <c:val>
            <c:numRef>
              <c:f>'8.3'!$L$31:$N$31</c:f>
              <c:numCache>
                <c:formatCode>#,##0.0</c:formatCode>
                <c:ptCount val="3"/>
                <c:pt idx="0">
                  <c:v>1789</c:v>
                </c:pt>
                <c:pt idx="1">
                  <c:v>1908</c:v>
                </c:pt>
                <c:pt idx="2">
                  <c:v>695.00299999999993</c:v>
                </c:pt>
              </c:numCache>
            </c:numRef>
          </c:val>
        </c:ser>
        <c:ser>
          <c:idx val="5"/>
          <c:order val="5"/>
          <c:tx>
            <c:strRef>
              <c:f>'8.3'!$K$32</c:f>
              <c:strCache>
                <c:ptCount val="1"/>
                <c:pt idx="0">
                  <c:v>Domácnosti</c:v>
                </c:pt>
              </c:strCache>
            </c:strRef>
          </c:tx>
          <c:invertIfNegative val="0"/>
          <c:cat>
            <c:strRef>
              <c:f>'8.3'!$L$26:$N$26</c:f>
              <c:strCache>
                <c:ptCount val="3"/>
                <c:pt idx="0">
                  <c:v>Duben</c:v>
                </c:pt>
                <c:pt idx="1">
                  <c:v>Květen</c:v>
                </c:pt>
                <c:pt idx="2">
                  <c:v>Červen</c:v>
                </c:pt>
              </c:strCache>
            </c:strRef>
          </c:cat>
          <c:val>
            <c:numRef>
              <c:f>'8.3'!$L$32:$N$32</c:f>
              <c:numCache>
                <c:formatCode>#,##0.0</c:formatCode>
                <c:ptCount val="3"/>
                <c:pt idx="0">
                  <c:v>193468.12400000001</c:v>
                </c:pt>
                <c:pt idx="1">
                  <c:v>172053.68700000003</c:v>
                </c:pt>
                <c:pt idx="2">
                  <c:v>77031.872000000003</c:v>
                </c:pt>
              </c:numCache>
            </c:numRef>
          </c:val>
        </c:ser>
        <c:ser>
          <c:idx val="6"/>
          <c:order val="6"/>
          <c:tx>
            <c:strRef>
              <c:f>'8.3'!$K$33</c:f>
              <c:strCache>
                <c:ptCount val="1"/>
                <c:pt idx="0">
                  <c:v>Obchod, služby, školství, zdravotnictví</c:v>
                </c:pt>
              </c:strCache>
            </c:strRef>
          </c:tx>
          <c:invertIfNegative val="0"/>
          <c:cat>
            <c:strRef>
              <c:f>'8.3'!$L$26:$N$26</c:f>
              <c:strCache>
                <c:ptCount val="3"/>
                <c:pt idx="0">
                  <c:v>Duben</c:v>
                </c:pt>
                <c:pt idx="1">
                  <c:v>Květen</c:v>
                </c:pt>
                <c:pt idx="2">
                  <c:v>Červen</c:v>
                </c:pt>
              </c:strCache>
            </c:strRef>
          </c:cat>
          <c:val>
            <c:numRef>
              <c:f>'8.3'!$L$33:$N$33</c:f>
              <c:numCache>
                <c:formatCode>#,##0.0</c:formatCode>
                <c:ptCount val="3"/>
                <c:pt idx="0">
                  <c:v>52530.108</c:v>
                </c:pt>
                <c:pt idx="1">
                  <c:v>45323.483999999997</c:v>
                </c:pt>
                <c:pt idx="2">
                  <c:v>15034.46</c:v>
                </c:pt>
              </c:numCache>
            </c:numRef>
          </c:val>
        </c:ser>
        <c:ser>
          <c:idx val="7"/>
          <c:order val="7"/>
          <c:tx>
            <c:strRef>
              <c:f>'8.3'!$K$34</c:f>
              <c:strCache>
                <c:ptCount val="1"/>
                <c:pt idx="0">
                  <c:v>Ostatní</c:v>
                </c:pt>
              </c:strCache>
            </c:strRef>
          </c:tx>
          <c:invertIfNegative val="0"/>
          <c:cat>
            <c:strRef>
              <c:f>'8.3'!$L$26:$N$26</c:f>
              <c:strCache>
                <c:ptCount val="3"/>
                <c:pt idx="0">
                  <c:v>Duben</c:v>
                </c:pt>
                <c:pt idx="1">
                  <c:v>Květen</c:v>
                </c:pt>
                <c:pt idx="2">
                  <c:v>Červen</c:v>
                </c:pt>
              </c:strCache>
            </c:strRef>
          </c:cat>
          <c:val>
            <c:numRef>
              <c:f>'8.3'!$L$34:$N$34</c:f>
              <c:numCache>
                <c:formatCode>#,##0.0</c:formatCode>
                <c:ptCount val="3"/>
                <c:pt idx="0">
                  <c:v>48787.79</c:v>
                </c:pt>
                <c:pt idx="1">
                  <c:v>41235.034999999996</c:v>
                </c:pt>
                <c:pt idx="2">
                  <c:v>10341.011</c:v>
                </c:pt>
              </c:numCache>
            </c:numRef>
          </c:val>
        </c:ser>
        <c:dLbls>
          <c:showLegendKey val="0"/>
          <c:showVal val="0"/>
          <c:showCatName val="0"/>
          <c:showSerName val="0"/>
          <c:showPercent val="0"/>
          <c:showBubbleSize val="0"/>
        </c:dLbls>
        <c:gapWidth val="150"/>
        <c:overlap val="100"/>
        <c:axId val="211239296"/>
        <c:axId val="211240832"/>
      </c:barChart>
      <c:catAx>
        <c:axId val="211239296"/>
        <c:scaling>
          <c:orientation val="minMax"/>
        </c:scaling>
        <c:delete val="0"/>
        <c:axPos val="b"/>
        <c:numFmt formatCode="General" sourceLinked="1"/>
        <c:majorTickMark val="none"/>
        <c:minorTickMark val="none"/>
        <c:tickLblPos val="nextTo"/>
        <c:txPr>
          <a:bodyPr/>
          <a:lstStyle/>
          <a:p>
            <a:pPr>
              <a:defRPr sz="900"/>
            </a:pPr>
            <a:endParaRPr lang="cs-CZ"/>
          </a:p>
        </c:txPr>
        <c:crossAx val="211240832"/>
        <c:crosses val="autoZero"/>
        <c:auto val="1"/>
        <c:lblAlgn val="ctr"/>
        <c:lblOffset val="100"/>
        <c:noMultiLvlLbl val="0"/>
      </c:catAx>
      <c:valAx>
        <c:axId val="211240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12392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4.6124507429427974E-2</c:v>
                </c:pt>
              </c:numCache>
            </c:numRef>
          </c:val>
        </c:ser>
        <c:ser>
          <c:idx val="1"/>
          <c:order val="1"/>
          <c:tx>
            <c:strRef>
              <c:f>'8.3'!$L$40</c:f>
              <c:strCache>
                <c:ptCount val="1"/>
                <c:pt idx="0">
                  <c:v>Výroba tepla brutto</c:v>
                </c:pt>
              </c:strCache>
            </c:strRef>
          </c:tx>
          <c:invertIfNegative val="0"/>
          <c:val>
            <c:numRef>
              <c:f>'8.3'!$M$40</c:f>
              <c:numCache>
                <c:formatCode>0.0%</c:formatCode>
                <c:ptCount val="1"/>
                <c:pt idx="0">
                  <c:v>4.0918871785152008E-2</c:v>
                </c:pt>
              </c:numCache>
            </c:numRef>
          </c:val>
        </c:ser>
        <c:ser>
          <c:idx val="2"/>
          <c:order val="2"/>
          <c:tx>
            <c:strRef>
              <c:f>'8.3'!$L$41</c:f>
              <c:strCache>
                <c:ptCount val="1"/>
                <c:pt idx="0">
                  <c:v>Dodávky tepla</c:v>
                </c:pt>
              </c:strCache>
            </c:strRef>
          </c:tx>
          <c:invertIfNegative val="0"/>
          <c:val>
            <c:numRef>
              <c:f>'8.3'!$M$41</c:f>
              <c:numCache>
                <c:formatCode>0.0%</c:formatCode>
                <c:ptCount val="1"/>
                <c:pt idx="0">
                  <c:v>5.8925690902436115E-2</c:v>
                </c:pt>
              </c:numCache>
            </c:numRef>
          </c:val>
        </c:ser>
        <c:dLbls>
          <c:showLegendKey val="0"/>
          <c:showVal val="0"/>
          <c:showCatName val="0"/>
          <c:showSerName val="0"/>
          <c:showPercent val="0"/>
          <c:showBubbleSize val="0"/>
        </c:dLbls>
        <c:gapWidth val="150"/>
        <c:axId val="211274752"/>
        <c:axId val="211280640"/>
      </c:barChart>
      <c:catAx>
        <c:axId val="211274752"/>
        <c:scaling>
          <c:orientation val="maxMin"/>
        </c:scaling>
        <c:delete val="0"/>
        <c:axPos val="l"/>
        <c:numFmt formatCode="General" sourceLinked="1"/>
        <c:majorTickMark val="none"/>
        <c:minorTickMark val="none"/>
        <c:tickLblPos val="none"/>
        <c:crossAx val="211280640"/>
        <c:crosses val="autoZero"/>
        <c:auto val="1"/>
        <c:lblAlgn val="ctr"/>
        <c:lblOffset val="100"/>
        <c:noMultiLvlLbl val="0"/>
      </c:catAx>
      <c:valAx>
        <c:axId val="2112806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12747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Duben</c:v>
                </c:pt>
                <c:pt idx="1">
                  <c:v>Květen</c:v>
                </c:pt>
                <c:pt idx="2">
                  <c:v>Červen</c:v>
                </c:pt>
              </c:strCache>
            </c:strRef>
          </c:cat>
          <c:val>
            <c:numRef>
              <c:f>'8.3'!$L$10:$N$10</c:f>
              <c:numCache>
                <c:formatCode>#,##0.0</c:formatCode>
                <c:ptCount val="3"/>
                <c:pt idx="0">
                  <c:v>38618.22</c:v>
                </c:pt>
                <c:pt idx="1">
                  <c:v>34717.880000000005</c:v>
                </c:pt>
                <c:pt idx="2">
                  <c:v>18297.86</c:v>
                </c:pt>
              </c:numCache>
            </c:numRef>
          </c:val>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Duben</c:v>
                </c:pt>
                <c:pt idx="1">
                  <c:v>Květen</c:v>
                </c:pt>
                <c:pt idx="2">
                  <c:v>Červen</c:v>
                </c:pt>
              </c:strCache>
            </c:strRef>
          </c:cat>
          <c:val>
            <c:numRef>
              <c:f>'8.3'!$L$11:$N$11</c:f>
              <c:numCache>
                <c:formatCode>#,##0.0</c:formatCode>
                <c:ptCount val="3"/>
                <c:pt idx="0">
                  <c:v>5838.3429999999998</c:v>
                </c:pt>
                <c:pt idx="1">
                  <c:v>5248.3310000000001</c:v>
                </c:pt>
                <c:pt idx="2">
                  <c:v>3093.2950000000001</c:v>
                </c:pt>
              </c:numCache>
            </c:numRef>
          </c:val>
        </c:ser>
        <c:ser>
          <c:idx val="2"/>
          <c:order val="2"/>
          <c:tx>
            <c:strRef>
              <c:f>'8.3'!$K$12</c:f>
              <c:strCache>
                <c:ptCount val="1"/>
                <c:pt idx="0">
                  <c:v>Černé uhlí</c:v>
                </c:pt>
              </c:strCache>
            </c:strRef>
          </c:tx>
          <c:spPr>
            <a:solidFill>
              <a:schemeClr val="tx1"/>
            </a:solidFill>
          </c:spPr>
          <c:invertIfNegative val="0"/>
          <c:cat>
            <c:strRef>
              <c:f>'8.3'!$L$9:$N$9</c:f>
              <c:strCache>
                <c:ptCount val="3"/>
                <c:pt idx="0">
                  <c:v>Duben</c:v>
                </c:pt>
                <c:pt idx="1">
                  <c:v>Květen</c:v>
                </c:pt>
                <c:pt idx="2">
                  <c:v>Červen</c:v>
                </c:pt>
              </c:strCache>
            </c:strRef>
          </c:cat>
          <c:val>
            <c:numRef>
              <c:f>'8.3'!$L$12:$N$12</c:f>
              <c:numCache>
                <c:formatCode>#,##0.0</c:formatCode>
                <c:ptCount val="3"/>
                <c:pt idx="0">
                  <c:v>0</c:v>
                </c:pt>
                <c:pt idx="1">
                  <c:v>0</c:v>
                </c:pt>
                <c:pt idx="2">
                  <c:v>0</c:v>
                </c:pt>
              </c:numCache>
            </c:numRef>
          </c:val>
        </c:ser>
        <c:ser>
          <c:idx val="3"/>
          <c:order val="3"/>
          <c:tx>
            <c:strRef>
              <c:f>'8.3'!$K$13</c:f>
              <c:strCache>
                <c:ptCount val="1"/>
                <c:pt idx="0">
                  <c:v>Elektrická energie</c:v>
                </c:pt>
              </c:strCache>
            </c:strRef>
          </c:tx>
          <c:invertIfNegative val="0"/>
          <c:cat>
            <c:strRef>
              <c:f>'8.3'!$L$9:$N$9</c:f>
              <c:strCache>
                <c:ptCount val="3"/>
                <c:pt idx="0">
                  <c:v>Duben</c:v>
                </c:pt>
                <c:pt idx="1">
                  <c:v>Květen</c:v>
                </c:pt>
                <c:pt idx="2">
                  <c:v>Červen</c:v>
                </c:pt>
              </c:strCache>
            </c:strRef>
          </c:cat>
          <c:val>
            <c:numRef>
              <c:f>'8.3'!$L$13:$N$13</c:f>
              <c:numCache>
                <c:formatCode>#,##0.0</c:formatCode>
                <c:ptCount val="3"/>
                <c:pt idx="0">
                  <c:v>840</c:v>
                </c:pt>
                <c:pt idx="1">
                  <c:v>482</c:v>
                </c:pt>
                <c:pt idx="2">
                  <c:v>206</c:v>
                </c:pt>
              </c:numCache>
            </c:numRef>
          </c:val>
        </c:ser>
        <c:ser>
          <c:idx val="4"/>
          <c:order val="4"/>
          <c:tx>
            <c:strRef>
              <c:f>'8.3'!$K$14</c:f>
              <c:strCache>
                <c:ptCount val="1"/>
                <c:pt idx="0">
                  <c:v>Energie prostředí (tepelné čerpadlo)</c:v>
                </c:pt>
              </c:strCache>
            </c:strRef>
          </c:tx>
          <c:invertIfNegative val="0"/>
          <c:cat>
            <c:strRef>
              <c:f>'8.3'!$L$9:$N$9</c:f>
              <c:strCache>
                <c:ptCount val="3"/>
                <c:pt idx="0">
                  <c:v>Duben</c:v>
                </c:pt>
                <c:pt idx="1">
                  <c:v>Květen</c:v>
                </c:pt>
                <c:pt idx="2">
                  <c:v>Červen</c:v>
                </c:pt>
              </c:strCache>
            </c:strRef>
          </c:cat>
          <c:val>
            <c:numRef>
              <c:f>'8.3'!$L$14:$N$14</c:f>
              <c:numCache>
                <c:formatCode>#,##0.0</c:formatCode>
                <c:ptCount val="3"/>
                <c:pt idx="0">
                  <c:v>24</c:v>
                </c:pt>
                <c:pt idx="1">
                  <c:v>23</c:v>
                </c:pt>
                <c:pt idx="2">
                  <c:v>12</c:v>
                </c:pt>
              </c:numCache>
            </c:numRef>
          </c:val>
        </c:ser>
        <c:ser>
          <c:idx val="5"/>
          <c:order val="5"/>
          <c:tx>
            <c:strRef>
              <c:f>'8.3'!$K$15</c:f>
              <c:strCache>
                <c:ptCount val="1"/>
                <c:pt idx="0">
                  <c:v>Energie Slunce (solární kolektor)</c:v>
                </c:pt>
              </c:strCache>
            </c:strRef>
          </c:tx>
          <c:invertIfNegative val="0"/>
          <c:cat>
            <c:strRef>
              <c:f>'8.3'!$L$9:$N$9</c:f>
              <c:strCache>
                <c:ptCount val="3"/>
                <c:pt idx="0">
                  <c:v>Duben</c:v>
                </c:pt>
                <c:pt idx="1">
                  <c:v>Květen</c:v>
                </c:pt>
                <c:pt idx="2">
                  <c:v>Červen</c:v>
                </c:pt>
              </c:strCache>
            </c:strRef>
          </c:cat>
          <c:val>
            <c:numRef>
              <c:f>'8.3'!$L$15:$N$15</c:f>
              <c:numCache>
                <c:formatCode>#,##0.0</c:formatCode>
                <c:ptCount val="3"/>
                <c:pt idx="0">
                  <c:v>8</c:v>
                </c:pt>
                <c:pt idx="1">
                  <c:v>7</c:v>
                </c:pt>
                <c:pt idx="2">
                  <c:v>20</c:v>
                </c:pt>
              </c:numCache>
            </c:numRef>
          </c:val>
        </c:ser>
        <c:ser>
          <c:idx val="6"/>
          <c:order val="6"/>
          <c:tx>
            <c:strRef>
              <c:f>'8.3'!$K$16</c:f>
              <c:strCache>
                <c:ptCount val="1"/>
                <c:pt idx="0">
                  <c:v>Hnědé uhlí</c:v>
                </c:pt>
              </c:strCache>
            </c:strRef>
          </c:tx>
          <c:spPr>
            <a:solidFill>
              <a:srgbClr val="6E4932"/>
            </a:solidFill>
          </c:spPr>
          <c:invertIfNegative val="0"/>
          <c:cat>
            <c:strRef>
              <c:f>'8.3'!$L$9:$N$9</c:f>
              <c:strCache>
                <c:ptCount val="3"/>
                <c:pt idx="0">
                  <c:v>Duben</c:v>
                </c:pt>
                <c:pt idx="1">
                  <c:v>Květen</c:v>
                </c:pt>
                <c:pt idx="2">
                  <c:v>Červen</c:v>
                </c:pt>
              </c:strCache>
            </c:strRef>
          </c:cat>
          <c:val>
            <c:numRef>
              <c:f>'8.3'!$L$16:$N$16</c:f>
              <c:numCache>
                <c:formatCode>#,##0.0</c:formatCode>
                <c:ptCount val="3"/>
                <c:pt idx="0">
                  <c:v>240</c:v>
                </c:pt>
                <c:pt idx="1">
                  <c:v>263</c:v>
                </c:pt>
                <c:pt idx="2">
                  <c:v>200</c:v>
                </c:pt>
              </c:numCache>
            </c:numRef>
          </c:val>
        </c:ser>
        <c:ser>
          <c:idx val="7"/>
          <c:order val="7"/>
          <c:tx>
            <c:strRef>
              <c:f>'8.3'!$K$17</c:f>
              <c:strCache>
                <c:ptCount val="1"/>
                <c:pt idx="0">
                  <c:v>Jaderné palivo</c:v>
                </c:pt>
              </c:strCache>
            </c:strRef>
          </c:tx>
          <c:invertIfNegative val="0"/>
          <c:cat>
            <c:strRef>
              <c:f>'8.3'!$L$9:$N$9</c:f>
              <c:strCache>
                <c:ptCount val="3"/>
                <c:pt idx="0">
                  <c:v>Duben</c:v>
                </c:pt>
                <c:pt idx="1">
                  <c:v>Květen</c:v>
                </c:pt>
                <c:pt idx="2">
                  <c:v>Červen</c:v>
                </c:pt>
              </c:strCache>
            </c:strRef>
          </c:cat>
          <c:val>
            <c:numRef>
              <c:f>'8.3'!$L$17:$N$17</c:f>
              <c:numCache>
                <c:formatCode>#,##0.0</c:formatCode>
                <c:ptCount val="3"/>
                <c:pt idx="0">
                  <c:v>0</c:v>
                </c:pt>
                <c:pt idx="1">
                  <c:v>0</c:v>
                </c:pt>
                <c:pt idx="2">
                  <c:v>0</c:v>
                </c:pt>
              </c:numCache>
            </c:numRef>
          </c:val>
        </c:ser>
        <c:ser>
          <c:idx val="8"/>
          <c:order val="8"/>
          <c:tx>
            <c:strRef>
              <c:f>'8.3'!$K$18</c:f>
              <c:strCache>
                <c:ptCount val="1"/>
                <c:pt idx="0">
                  <c:v>Koks</c:v>
                </c:pt>
              </c:strCache>
            </c:strRef>
          </c:tx>
          <c:invertIfNegative val="0"/>
          <c:cat>
            <c:strRef>
              <c:f>'8.3'!$L$9:$N$9</c:f>
              <c:strCache>
                <c:ptCount val="3"/>
                <c:pt idx="0">
                  <c:v>Duben</c:v>
                </c:pt>
                <c:pt idx="1">
                  <c:v>Květen</c:v>
                </c:pt>
                <c:pt idx="2">
                  <c:v>Červen</c:v>
                </c:pt>
              </c:strCache>
            </c:strRef>
          </c:cat>
          <c:val>
            <c:numRef>
              <c:f>'8.3'!$L$18:$N$18</c:f>
              <c:numCache>
                <c:formatCode>#,##0.0</c:formatCode>
                <c:ptCount val="3"/>
                <c:pt idx="0">
                  <c:v>0</c:v>
                </c:pt>
                <c:pt idx="1">
                  <c:v>0</c:v>
                </c:pt>
                <c:pt idx="2">
                  <c:v>0</c:v>
                </c:pt>
              </c:numCache>
            </c:numRef>
          </c:val>
        </c:ser>
        <c:ser>
          <c:idx val="9"/>
          <c:order val="9"/>
          <c:tx>
            <c:strRef>
              <c:f>'8.3'!$K$19</c:f>
              <c:strCache>
                <c:ptCount val="1"/>
                <c:pt idx="0">
                  <c:v>Odpadní teplo</c:v>
                </c:pt>
              </c:strCache>
            </c:strRef>
          </c:tx>
          <c:invertIfNegative val="0"/>
          <c:cat>
            <c:strRef>
              <c:f>'8.3'!$L$9:$N$9</c:f>
              <c:strCache>
                <c:ptCount val="3"/>
                <c:pt idx="0">
                  <c:v>Duben</c:v>
                </c:pt>
                <c:pt idx="1">
                  <c:v>Květen</c:v>
                </c:pt>
                <c:pt idx="2">
                  <c:v>Červen</c:v>
                </c:pt>
              </c:strCache>
            </c:strRef>
          </c:cat>
          <c:val>
            <c:numRef>
              <c:f>'8.3'!$L$19:$N$19</c:f>
              <c:numCache>
                <c:formatCode>#,##0.0</c:formatCode>
                <c:ptCount val="3"/>
                <c:pt idx="0">
                  <c:v>6209.4</c:v>
                </c:pt>
                <c:pt idx="1">
                  <c:v>4240.51</c:v>
                </c:pt>
                <c:pt idx="2">
                  <c:v>1765.11</c:v>
                </c:pt>
              </c:numCache>
            </c:numRef>
          </c:val>
        </c:ser>
        <c:ser>
          <c:idx val="10"/>
          <c:order val="10"/>
          <c:tx>
            <c:strRef>
              <c:f>'8.3'!$K$20</c:f>
              <c:strCache>
                <c:ptCount val="1"/>
                <c:pt idx="0">
                  <c:v>Ostatní kapalná paliva</c:v>
                </c:pt>
              </c:strCache>
            </c:strRef>
          </c:tx>
          <c:invertIfNegative val="0"/>
          <c:cat>
            <c:strRef>
              <c:f>'8.3'!$L$9:$N$9</c:f>
              <c:strCache>
                <c:ptCount val="3"/>
                <c:pt idx="0">
                  <c:v>Duben</c:v>
                </c:pt>
                <c:pt idx="1">
                  <c:v>Květen</c:v>
                </c:pt>
                <c:pt idx="2">
                  <c:v>Červen</c:v>
                </c:pt>
              </c:strCache>
            </c:strRef>
          </c:cat>
          <c:val>
            <c:numRef>
              <c:f>'8.3'!$L$20:$N$20</c:f>
              <c:numCache>
                <c:formatCode>#,##0.0</c:formatCode>
                <c:ptCount val="3"/>
                <c:pt idx="0">
                  <c:v>0</c:v>
                </c:pt>
                <c:pt idx="1">
                  <c:v>0</c:v>
                </c:pt>
                <c:pt idx="2">
                  <c:v>0</c:v>
                </c:pt>
              </c:numCache>
            </c:numRef>
          </c:val>
        </c:ser>
        <c:ser>
          <c:idx val="11"/>
          <c:order val="11"/>
          <c:tx>
            <c:strRef>
              <c:f>'8.3'!$K$21</c:f>
              <c:strCache>
                <c:ptCount val="1"/>
                <c:pt idx="0">
                  <c:v>Ostatní pevná paliva</c:v>
                </c:pt>
              </c:strCache>
            </c:strRef>
          </c:tx>
          <c:invertIfNegative val="0"/>
          <c:cat>
            <c:strRef>
              <c:f>'8.3'!$L$9:$N$9</c:f>
              <c:strCache>
                <c:ptCount val="3"/>
                <c:pt idx="0">
                  <c:v>Duben</c:v>
                </c:pt>
                <c:pt idx="1">
                  <c:v>Květen</c:v>
                </c:pt>
                <c:pt idx="2">
                  <c:v>Červen</c:v>
                </c:pt>
              </c:strCache>
            </c:strRef>
          </c:cat>
          <c:val>
            <c:numRef>
              <c:f>'8.3'!$L$21:$N$21</c:f>
              <c:numCache>
                <c:formatCode>#,##0.0</c:formatCode>
                <c:ptCount val="3"/>
                <c:pt idx="0">
                  <c:v>86479</c:v>
                </c:pt>
                <c:pt idx="1">
                  <c:v>134115</c:v>
                </c:pt>
                <c:pt idx="2">
                  <c:v>98152</c:v>
                </c:pt>
              </c:numCache>
            </c:numRef>
          </c:val>
        </c:ser>
        <c:ser>
          <c:idx val="12"/>
          <c:order val="12"/>
          <c:tx>
            <c:strRef>
              <c:f>'8.3'!$K$22</c:f>
              <c:strCache>
                <c:ptCount val="1"/>
                <c:pt idx="0">
                  <c:v>Ostatní plyny</c:v>
                </c:pt>
              </c:strCache>
            </c:strRef>
          </c:tx>
          <c:invertIfNegative val="0"/>
          <c:cat>
            <c:strRef>
              <c:f>'8.3'!$L$9:$N$9</c:f>
              <c:strCache>
                <c:ptCount val="3"/>
                <c:pt idx="0">
                  <c:v>Duben</c:v>
                </c:pt>
                <c:pt idx="1">
                  <c:v>Květen</c:v>
                </c:pt>
                <c:pt idx="2">
                  <c:v>Červen</c:v>
                </c:pt>
              </c:strCache>
            </c:strRef>
          </c:cat>
          <c:val>
            <c:numRef>
              <c:f>'8.3'!$L$22:$N$22</c:f>
              <c:numCache>
                <c:formatCode>#,##0.0</c:formatCode>
                <c:ptCount val="3"/>
                <c:pt idx="0">
                  <c:v>0</c:v>
                </c:pt>
                <c:pt idx="1">
                  <c:v>0</c:v>
                </c:pt>
                <c:pt idx="2">
                  <c:v>0</c:v>
                </c:pt>
              </c:numCache>
            </c:numRef>
          </c:val>
        </c:ser>
        <c:ser>
          <c:idx val="13"/>
          <c:order val="13"/>
          <c:tx>
            <c:strRef>
              <c:f>'8.3'!$K$23</c:f>
              <c:strCache>
                <c:ptCount val="1"/>
                <c:pt idx="0">
                  <c:v>Ostatní</c:v>
                </c:pt>
              </c:strCache>
            </c:strRef>
          </c:tx>
          <c:invertIfNegative val="0"/>
          <c:cat>
            <c:strRef>
              <c:f>'8.3'!$L$9:$N$9</c:f>
              <c:strCache>
                <c:ptCount val="3"/>
                <c:pt idx="0">
                  <c:v>Duben</c:v>
                </c:pt>
                <c:pt idx="1">
                  <c:v>Květen</c:v>
                </c:pt>
                <c:pt idx="2">
                  <c:v>Červen</c:v>
                </c:pt>
              </c:strCache>
            </c:strRef>
          </c:cat>
          <c:val>
            <c:numRef>
              <c:f>'8.3'!$L$23:$N$23</c:f>
              <c:numCache>
                <c:formatCode>#,##0.0</c:formatCode>
                <c:ptCount val="3"/>
                <c:pt idx="0">
                  <c:v>0</c:v>
                </c:pt>
                <c:pt idx="1">
                  <c:v>0</c:v>
                </c:pt>
                <c:pt idx="2">
                  <c:v>0</c:v>
                </c:pt>
              </c:numCache>
            </c:numRef>
          </c:val>
        </c:ser>
        <c:ser>
          <c:idx val="14"/>
          <c:order val="14"/>
          <c:tx>
            <c:strRef>
              <c:f>'8.3'!$K$24</c:f>
              <c:strCache>
                <c:ptCount val="1"/>
                <c:pt idx="0">
                  <c:v>Topné oleje</c:v>
                </c:pt>
              </c:strCache>
            </c:strRef>
          </c:tx>
          <c:invertIfNegative val="0"/>
          <c:cat>
            <c:strRef>
              <c:f>'8.3'!$L$9:$N$9</c:f>
              <c:strCache>
                <c:ptCount val="3"/>
                <c:pt idx="0">
                  <c:v>Duben</c:v>
                </c:pt>
                <c:pt idx="1">
                  <c:v>Květen</c:v>
                </c:pt>
                <c:pt idx="2">
                  <c:v>Červen</c:v>
                </c:pt>
              </c:strCache>
            </c:strRef>
          </c:cat>
          <c:val>
            <c:numRef>
              <c:f>'8.3'!$L$24:$N$24</c:f>
              <c:numCache>
                <c:formatCode>#,##0.0</c:formatCode>
                <c:ptCount val="3"/>
                <c:pt idx="0">
                  <c:v>12.944000000000001</c:v>
                </c:pt>
                <c:pt idx="1">
                  <c:v>0</c:v>
                </c:pt>
                <c:pt idx="2">
                  <c:v>0</c:v>
                </c:pt>
              </c:numCache>
            </c:numRef>
          </c:val>
        </c:ser>
        <c:ser>
          <c:idx val="15"/>
          <c:order val="15"/>
          <c:tx>
            <c:strRef>
              <c:f>'8.3'!$K$25</c:f>
              <c:strCache>
                <c:ptCount val="1"/>
                <c:pt idx="0">
                  <c:v>Zemní plyn</c:v>
                </c:pt>
              </c:strCache>
            </c:strRef>
          </c:tx>
          <c:spPr>
            <a:solidFill>
              <a:srgbClr val="EBE600"/>
            </a:solidFill>
          </c:spPr>
          <c:invertIfNegative val="0"/>
          <c:cat>
            <c:strRef>
              <c:f>'8.3'!$L$9:$N$9</c:f>
              <c:strCache>
                <c:ptCount val="3"/>
                <c:pt idx="0">
                  <c:v>Duben</c:v>
                </c:pt>
                <c:pt idx="1">
                  <c:v>Květen</c:v>
                </c:pt>
                <c:pt idx="2">
                  <c:v>Červen</c:v>
                </c:pt>
              </c:strCache>
            </c:strRef>
          </c:cat>
          <c:val>
            <c:numRef>
              <c:f>'8.3'!$L$25:$N$25</c:f>
              <c:numCache>
                <c:formatCode>#,##0.0</c:formatCode>
                <c:ptCount val="3"/>
                <c:pt idx="0">
                  <c:v>242569.78700000007</c:v>
                </c:pt>
                <c:pt idx="1">
                  <c:v>173433.49500000008</c:v>
                </c:pt>
                <c:pt idx="2">
                  <c:v>61943.740999999995</c:v>
                </c:pt>
              </c:numCache>
            </c:numRef>
          </c:val>
        </c:ser>
        <c:dLbls>
          <c:showLegendKey val="0"/>
          <c:showVal val="0"/>
          <c:showCatName val="0"/>
          <c:showSerName val="0"/>
          <c:showPercent val="0"/>
          <c:showBubbleSize val="0"/>
        </c:dLbls>
        <c:gapWidth val="150"/>
        <c:overlap val="100"/>
        <c:axId val="211632896"/>
        <c:axId val="211634432"/>
      </c:barChart>
      <c:catAx>
        <c:axId val="211632896"/>
        <c:scaling>
          <c:orientation val="minMax"/>
        </c:scaling>
        <c:delete val="0"/>
        <c:axPos val="b"/>
        <c:numFmt formatCode="General" sourceLinked="1"/>
        <c:majorTickMark val="none"/>
        <c:minorTickMark val="none"/>
        <c:tickLblPos val="nextTo"/>
        <c:txPr>
          <a:bodyPr/>
          <a:lstStyle/>
          <a:p>
            <a:pPr>
              <a:defRPr sz="900"/>
            </a:pPr>
            <a:endParaRPr lang="cs-CZ"/>
          </a:p>
        </c:txPr>
        <c:crossAx val="211634432"/>
        <c:crosses val="autoZero"/>
        <c:auto val="1"/>
        <c:lblAlgn val="ctr"/>
        <c:lblOffset val="100"/>
        <c:noMultiLvlLbl val="0"/>
      </c:catAx>
      <c:valAx>
        <c:axId val="2116344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16328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'8.3'!$O$10:$O$25</c:f>
              <c:numCache>
                <c:formatCode>0.0%</c:formatCode>
                <c:ptCount val="16"/>
              </c:numCache>
            </c:numRef>
          </c:cat>
          <c:val>
            <c:numRef>
              <c:f>'8.3'!$J$10:$J$25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'8.3'!$O$27:$O$34</c:f>
              <c:numCache>
                <c:formatCode>#,##0.0</c:formatCode>
                <c:ptCount val="8"/>
              </c:numCache>
            </c:numRef>
          </c:cat>
          <c:val>
            <c:numRef>
              <c:f>'8.3'!$J$27:$J$34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11834752"/>
        <c:axId val="211836288"/>
      </c:barChart>
      <c:catAx>
        <c:axId val="211834752"/>
        <c:scaling>
          <c:orientation val="minMax"/>
        </c:scaling>
        <c:delete val="1"/>
        <c:axPos val="b"/>
        <c:numFmt formatCode="General" sourceLinked="1"/>
        <c:majorTickMark val="out"/>
        <c:minorTickMark val="none"/>
        <c:tickLblPos val="nextTo"/>
        <c:crossAx val="211836288"/>
        <c:crosses val="autoZero"/>
        <c:auto val="1"/>
        <c:lblAlgn val="ctr"/>
        <c:lblOffset val="100"/>
        <c:noMultiLvlLbl val="0"/>
      </c:catAx>
      <c:valAx>
        <c:axId val="211836288"/>
        <c:scaling>
          <c:orientation val="minMax"/>
        </c:scaling>
        <c:delete val="1"/>
        <c:axPos val="l"/>
        <c:numFmt formatCode="0%" sourceLinked="1"/>
        <c:majorTickMark val="out"/>
        <c:minorTickMark val="none"/>
        <c:tickLblPos val="nextTo"/>
        <c:crossAx val="2118347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Duben</c:v>
                </c:pt>
                <c:pt idx="1">
                  <c:v>Květen</c:v>
                </c:pt>
                <c:pt idx="2">
                  <c:v>Červen</c:v>
                </c:pt>
              </c:strCache>
            </c:strRef>
          </c:cat>
          <c:val>
            <c:numRef>
              <c:f>'8.4'!$L$27:$N$27</c:f>
              <c:numCache>
                <c:formatCode>#,##0.0</c:formatCode>
                <c:ptCount val="3"/>
                <c:pt idx="0">
                  <c:v>16676.922999999999</c:v>
                </c:pt>
                <c:pt idx="1">
                  <c:v>14480.338000000002</c:v>
                </c:pt>
                <c:pt idx="2">
                  <c:v>5897.326</c:v>
                </c:pt>
              </c:numCache>
            </c:numRef>
          </c:val>
        </c:ser>
        <c:ser>
          <c:idx val="1"/>
          <c:order val="1"/>
          <c:tx>
            <c:strRef>
              <c:f>'8.4'!$K$28</c:f>
              <c:strCache>
                <c:ptCount val="1"/>
                <c:pt idx="0">
                  <c:v>Energetika</c:v>
                </c:pt>
              </c:strCache>
            </c:strRef>
          </c:tx>
          <c:invertIfNegative val="0"/>
          <c:cat>
            <c:strRef>
              <c:f>'8.4'!$L$26:$N$26</c:f>
              <c:strCache>
                <c:ptCount val="3"/>
                <c:pt idx="0">
                  <c:v>Duben</c:v>
                </c:pt>
                <c:pt idx="1">
                  <c:v>Květen</c:v>
                </c:pt>
                <c:pt idx="2">
                  <c:v>Červen</c:v>
                </c:pt>
              </c:strCache>
            </c:strRef>
          </c:cat>
          <c:val>
            <c:numRef>
              <c:f>'8.4'!$L$28:$N$28</c:f>
              <c:numCache>
                <c:formatCode>#,##0.0</c:formatCode>
                <c:ptCount val="3"/>
                <c:pt idx="0">
                  <c:v>9145.4699999999993</c:v>
                </c:pt>
                <c:pt idx="1">
                  <c:v>7765.24</c:v>
                </c:pt>
                <c:pt idx="2">
                  <c:v>4434.38</c:v>
                </c:pt>
              </c:numCache>
            </c:numRef>
          </c:val>
        </c:ser>
        <c:ser>
          <c:idx val="2"/>
          <c:order val="2"/>
          <c:tx>
            <c:strRef>
              <c:f>'8.4'!$K$29</c:f>
              <c:strCache>
                <c:ptCount val="1"/>
                <c:pt idx="0">
                  <c:v>Doprava</c:v>
                </c:pt>
              </c:strCache>
            </c:strRef>
          </c:tx>
          <c:invertIfNegative val="0"/>
          <c:cat>
            <c:strRef>
              <c:f>'8.4'!$L$26:$N$26</c:f>
              <c:strCache>
                <c:ptCount val="3"/>
                <c:pt idx="0">
                  <c:v>Duben</c:v>
                </c:pt>
                <c:pt idx="1">
                  <c:v>Květen</c:v>
                </c:pt>
                <c:pt idx="2">
                  <c:v>Červen</c:v>
                </c:pt>
              </c:strCache>
            </c:strRef>
          </c:cat>
          <c:val>
            <c:numRef>
              <c:f>'8.4'!$L$29:$N$29</c:f>
              <c:numCache>
                <c:formatCode>#,##0.0</c:formatCode>
                <c:ptCount val="3"/>
                <c:pt idx="0">
                  <c:v>1422.954</c:v>
                </c:pt>
                <c:pt idx="1">
                  <c:v>1144.1079999999999</c:v>
                </c:pt>
                <c:pt idx="2">
                  <c:v>331.87</c:v>
                </c:pt>
              </c:numCache>
            </c:numRef>
          </c:val>
        </c:ser>
        <c:ser>
          <c:idx val="3"/>
          <c:order val="3"/>
          <c:tx>
            <c:strRef>
              <c:f>'8.4'!$K$30</c:f>
              <c:strCache>
                <c:ptCount val="1"/>
                <c:pt idx="0">
                  <c:v>Stavebnictví</c:v>
                </c:pt>
              </c:strCache>
            </c:strRef>
          </c:tx>
          <c:invertIfNegative val="0"/>
          <c:cat>
            <c:strRef>
              <c:f>'8.4'!$L$26:$N$26</c:f>
              <c:strCache>
                <c:ptCount val="3"/>
                <c:pt idx="0">
                  <c:v>Duben</c:v>
                </c:pt>
                <c:pt idx="1">
                  <c:v>Květen</c:v>
                </c:pt>
                <c:pt idx="2">
                  <c:v>Červen</c:v>
                </c:pt>
              </c:strCache>
            </c:strRef>
          </c:cat>
          <c:val>
            <c:numRef>
              <c:f>'8.4'!$L$30:$N$30</c:f>
              <c:numCache>
                <c:formatCode>#,##0.0</c:formatCode>
                <c:ptCount val="3"/>
                <c:pt idx="0">
                  <c:v>1611.8200000000002</c:v>
                </c:pt>
                <c:pt idx="1">
                  <c:v>1224.9000000000001</c:v>
                </c:pt>
                <c:pt idx="2">
                  <c:v>377.58</c:v>
                </c:pt>
              </c:numCache>
            </c:numRef>
          </c:val>
        </c:ser>
        <c:ser>
          <c:idx val="4"/>
          <c:order val="4"/>
          <c:tx>
            <c:strRef>
              <c:f>'8.4'!$K$31</c:f>
              <c:strCache>
                <c:ptCount val="1"/>
                <c:pt idx="0">
                  <c:v>Zemědělství a lesnictví</c:v>
                </c:pt>
              </c:strCache>
            </c:strRef>
          </c:tx>
          <c:invertIfNegative val="0"/>
          <c:cat>
            <c:strRef>
              <c:f>'8.4'!$L$26:$N$26</c:f>
              <c:strCache>
                <c:ptCount val="3"/>
                <c:pt idx="0">
                  <c:v>Duben</c:v>
                </c:pt>
                <c:pt idx="1">
                  <c:v>Květen</c:v>
                </c:pt>
                <c:pt idx="2">
                  <c:v>Červen</c:v>
                </c:pt>
              </c:strCache>
            </c:strRef>
          </c:cat>
          <c:val>
            <c:numRef>
              <c:f>'8.4'!$L$31:$N$31</c:f>
              <c:numCache>
                <c:formatCode>#,##0.0</c:formatCode>
                <c:ptCount val="3"/>
                <c:pt idx="0">
                  <c:v>481.61</c:v>
                </c:pt>
                <c:pt idx="1">
                  <c:v>530.07000000000005</c:v>
                </c:pt>
                <c:pt idx="2">
                  <c:v>142.44999999999999</c:v>
                </c:pt>
              </c:numCache>
            </c:numRef>
          </c:val>
        </c:ser>
        <c:ser>
          <c:idx val="5"/>
          <c:order val="5"/>
          <c:tx>
            <c:strRef>
              <c:f>'8.4'!$K$32</c:f>
              <c:strCache>
                <c:ptCount val="1"/>
                <c:pt idx="0">
                  <c:v>Domácnosti</c:v>
                </c:pt>
              </c:strCache>
            </c:strRef>
          </c:tx>
          <c:invertIfNegative val="0"/>
          <c:cat>
            <c:strRef>
              <c:f>'8.4'!$L$26:$N$26</c:f>
              <c:strCache>
                <c:ptCount val="3"/>
                <c:pt idx="0">
                  <c:v>Duben</c:v>
                </c:pt>
                <c:pt idx="1">
                  <c:v>Květen</c:v>
                </c:pt>
                <c:pt idx="2">
                  <c:v>Červen</c:v>
                </c:pt>
              </c:strCache>
            </c:strRef>
          </c:cat>
          <c:val>
            <c:numRef>
              <c:f>'8.4'!$L$32:$N$32</c:f>
              <c:numCache>
                <c:formatCode>#,##0.0</c:formatCode>
                <c:ptCount val="3"/>
                <c:pt idx="0">
                  <c:v>131065.26300000001</c:v>
                </c:pt>
                <c:pt idx="1">
                  <c:v>118883.83899999999</c:v>
                </c:pt>
                <c:pt idx="2">
                  <c:v>40243.919000000002</c:v>
                </c:pt>
              </c:numCache>
            </c:numRef>
          </c:val>
        </c:ser>
        <c:ser>
          <c:idx val="6"/>
          <c:order val="6"/>
          <c:tx>
            <c:strRef>
              <c:f>'8.4'!$K$33</c:f>
              <c:strCache>
                <c:ptCount val="1"/>
                <c:pt idx="0">
                  <c:v>Obchod, služby, školství, zdravotnictví</c:v>
                </c:pt>
              </c:strCache>
            </c:strRef>
          </c:tx>
          <c:invertIfNegative val="0"/>
          <c:cat>
            <c:strRef>
              <c:f>'8.4'!$L$26:$N$26</c:f>
              <c:strCache>
                <c:ptCount val="3"/>
                <c:pt idx="0">
                  <c:v>Duben</c:v>
                </c:pt>
                <c:pt idx="1">
                  <c:v>Květen</c:v>
                </c:pt>
                <c:pt idx="2">
                  <c:v>Červen</c:v>
                </c:pt>
              </c:strCache>
            </c:strRef>
          </c:cat>
          <c:val>
            <c:numRef>
              <c:f>'8.4'!$L$33:$N$33</c:f>
              <c:numCache>
                <c:formatCode>#,##0.0</c:formatCode>
                <c:ptCount val="3"/>
                <c:pt idx="0">
                  <c:v>60775.032999999996</c:v>
                </c:pt>
                <c:pt idx="1">
                  <c:v>54070.362999999998</c:v>
                </c:pt>
                <c:pt idx="2">
                  <c:v>17372.404999999999</c:v>
                </c:pt>
              </c:numCache>
            </c:numRef>
          </c:val>
        </c:ser>
        <c:ser>
          <c:idx val="7"/>
          <c:order val="7"/>
          <c:tx>
            <c:strRef>
              <c:f>'8.4'!$K$34</c:f>
              <c:strCache>
                <c:ptCount val="1"/>
                <c:pt idx="0">
                  <c:v>Ostatní</c:v>
                </c:pt>
              </c:strCache>
            </c:strRef>
          </c:tx>
          <c:invertIfNegative val="0"/>
          <c:cat>
            <c:strRef>
              <c:f>'8.4'!$L$26:$N$26</c:f>
              <c:strCache>
                <c:ptCount val="3"/>
                <c:pt idx="0">
                  <c:v>Duben</c:v>
                </c:pt>
                <c:pt idx="1">
                  <c:v>Květen</c:v>
                </c:pt>
                <c:pt idx="2">
                  <c:v>Červen</c:v>
                </c:pt>
              </c:strCache>
            </c:strRef>
          </c:cat>
          <c:val>
            <c:numRef>
              <c:f>'8.4'!$L$34:$N$34</c:f>
              <c:numCache>
                <c:formatCode>#,##0.0</c:formatCode>
                <c:ptCount val="3"/>
                <c:pt idx="0">
                  <c:v>13363.23</c:v>
                </c:pt>
                <c:pt idx="1">
                  <c:v>11247.51</c:v>
                </c:pt>
                <c:pt idx="2">
                  <c:v>3856.58</c:v>
                </c:pt>
              </c:numCache>
            </c:numRef>
          </c:val>
        </c:ser>
        <c:dLbls>
          <c:showLegendKey val="0"/>
          <c:showVal val="0"/>
          <c:showCatName val="0"/>
          <c:showSerName val="0"/>
          <c:showPercent val="0"/>
          <c:showBubbleSize val="0"/>
        </c:dLbls>
        <c:gapWidth val="150"/>
        <c:overlap val="100"/>
        <c:axId val="212022016"/>
        <c:axId val="212023552"/>
      </c:barChart>
      <c:catAx>
        <c:axId val="212022016"/>
        <c:scaling>
          <c:orientation val="minMax"/>
        </c:scaling>
        <c:delete val="0"/>
        <c:axPos val="b"/>
        <c:numFmt formatCode="General" sourceLinked="1"/>
        <c:majorTickMark val="none"/>
        <c:minorTickMark val="none"/>
        <c:tickLblPos val="nextTo"/>
        <c:txPr>
          <a:bodyPr/>
          <a:lstStyle/>
          <a:p>
            <a:pPr>
              <a:defRPr sz="900"/>
            </a:pPr>
            <a:endParaRPr lang="cs-CZ"/>
          </a:p>
        </c:txPr>
        <c:crossAx val="212023552"/>
        <c:crosses val="autoZero"/>
        <c:auto val="1"/>
        <c:lblAlgn val="ctr"/>
        <c:lblOffset val="100"/>
        <c:noMultiLvlLbl val="0"/>
      </c:catAx>
      <c:valAx>
        <c:axId val="212023552"/>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21202201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84007296"/>
        <c:axId val="184017280"/>
      </c:barChart>
      <c:catAx>
        <c:axId val="184007296"/>
        <c:scaling>
          <c:orientation val="minMax"/>
        </c:scaling>
        <c:delete val="1"/>
        <c:axPos val="b"/>
        <c:numFmt formatCode="General" sourceLinked="1"/>
        <c:majorTickMark val="out"/>
        <c:minorTickMark val="none"/>
        <c:tickLblPos val="nextTo"/>
        <c:crossAx val="184017280"/>
        <c:crosses val="autoZero"/>
        <c:auto val="1"/>
        <c:lblAlgn val="ctr"/>
        <c:lblOffset val="100"/>
        <c:noMultiLvlLbl val="0"/>
      </c:catAx>
      <c:valAx>
        <c:axId val="184017280"/>
        <c:scaling>
          <c:orientation val="minMax"/>
        </c:scaling>
        <c:delete val="1"/>
        <c:axPos val="l"/>
        <c:numFmt formatCode="0.0%" sourceLinked="1"/>
        <c:majorTickMark val="out"/>
        <c:minorTickMark val="none"/>
        <c:tickLblPos val="nextTo"/>
        <c:crossAx val="1840072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6.9777316467436054E-2</c:v>
                </c:pt>
              </c:numCache>
            </c:numRef>
          </c:val>
        </c:ser>
        <c:ser>
          <c:idx val="1"/>
          <c:order val="1"/>
          <c:tx>
            <c:strRef>
              <c:f>'8.4'!$L$40</c:f>
              <c:strCache>
                <c:ptCount val="1"/>
                <c:pt idx="0">
                  <c:v>Výroba tepla brutto</c:v>
                </c:pt>
              </c:strCache>
            </c:strRef>
          </c:tx>
          <c:invertIfNegative val="0"/>
          <c:val>
            <c:numRef>
              <c:f>'8.4'!$M$40</c:f>
              <c:numCache>
                <c:formatCode>0.0%</c:formatCode>
                <c:ptCount val="1"/>
                <c:pt idx="0">
                  <c:v>0.11420054608234056</c:v>
                </c:pt>
              </c:numCache>
            </c:numRef>
          </c:val>
        </c:ser>
        <c:ser>
          <c:idx val="2"/>
          <c:order val="2"/>
          <c:tx>
            <c:strRef>
              <c:f>'8.4'!$L$41</c:f>
              <c:strCache>
                <c:ptCount val="1"/>
                <c:pt idx="0">
                  <c:v>Dodávky tepla</c:v>
                </c:pt>
              </c:strCache>
            </c:strRef>
          </c:tx>
          <c:invertIfNegative val="0"/>
          <c:val>
            <c:numRef>
              <c:f>'8.4'!$M$41</c:f>
              <c:numCache>
                <c:formatCode>0.0%</c:formatCode>
                <c:ptCount val="1"/>
                <c:pt idx="0">
                  <c:v>4.0346881109608365E-2</c:v>
                </c:pt>
              </c:numCache>
            </c:numRef>
          </c:val>
        </c:ser>
        <c:dLbls>
          <c:showLegendKey val="0"/>
          <c:showVal val="0"/>
          <c:showCatName val="0"/>
          <c:showSerName val="0"/>
          <c:showPercent val="0"/>
          <c:showBubbleSize val="0"/>
        </c:dLbls>
        <c:gapWidth val="150"/>
        <c:axId val="212049280"/>
        <c:axId val="212083840"/>
      </c:barChart>
      <c:catAx>
        <c:axId val="212049280"/>
        <c:scaling>
          <c:orientation val="maxMin"/>
        </c:scaling>
        <c:delete val="0"/>
        <c:axPos val="l"/>
        <c:numFmt formatCode="General" sourceLinked="1"/>
        <c:majorTickMark val="none"/>
        <c:minorTickMark val="none"/>
        <c:tickLblPos val="none"/>
        <c:crossAx val="212083840"/>
        <c:crosses val="autoZero"/>
        <c:auto val="1"/>
        <c:lblAlgn val="ctr"/>
        <c:lblOffset val="100"/>
        <c:noMultiLvlLbl val="0"/>
      </c:catAx>
      <c:valAx>
        <c:axId val="2120838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20492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Duben</c:v>
                </c:pt>
                <c:pt idx="1">
                  <c:v>Květen</c:v>
                </c:pt>
                <c:pt idx="2">
                  <c:v>Červen</c:v>
                </c:pt>
              </c:strCache>
            </c:strRef>
          </c:cat>
          <c:val>
            <c:numRef>
              <c:f>'8.4'!$L$10:$N$10</c:f>
              <c:numCache>
                <c:formatCode>#,##0.0</c:formatCode>
                <c:ptCount val="3"/>
                <c:pt idx="0">
                  <c:v>21248.85</c:v>
                </c:pt>
                <c:pt idx="1">
                  <c:v>27985.285</c:v>
                </c:pt>
                <c:pt idx="2">
                  <c:v>11392.656999999999</c:v>
                </c:pt>
              </c:numCache>
            </c:numRef>
          </c:val>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Duben</c:v>
                </c:pt>
                <c:pt idx="1">
                  <c:v>Květen</c:v>
                </c:pt>
                <c:pt idx="2">
                  <c:v>Červen</c:v>
                </c:pt>
              </c:strCache>
            </c:strRef>
          </c:cat>
          <c:val>
            <c:numRef>
              <c:f>'8.4'!$L$11:$N$11</c:f>
              <c:numCache>
                <c:formatCode>#,##0.0</c:formatCode>
                <c:ptCount val="3"/>
                <c:pt idx="0">
                  <c:v>513</c:v>
                </c:pt>
                <c:pt idx="1">
                  <c:v>518</c:v>
                </c:pt>
                <c:pt idx="2">
                  <c:v>149</c:v>
                </c:pt>
              </c:numCache>
            </c:numRef>
          </c:val>
        </c:ser>
        <c:ser>
          <c:idx val="2"/>
          <c:order val="2"/>
          <c:tx>
            <c:strRef>
              <c:f>'8.4'!$K$12</c:f>
              <c:strCache>
                <c:ptCount val="1"/>
                <c:pt idx="0">
                  <c:v>Černé uhlí</c:v>
                </c:pt>
              </c:strCache>
            </c:strRef>
          </c:tx>
          <c:spPr>
            <a:solidFill>
              <a:schemeClr val="tx1"/>
            </a:solidFill>
          </c:spPr>
          <c:invertIfNegative val="0"/>
          <c:cat>
            <c:strRef>
              <c:f>'8.4'!$L$9:$N$9</c:f>
              <c:strCache>
                <c:ptCount val="3"/>
                <c:pt idx="0">
                  <c:v>Duben</c:v>
                </c:pt>
                <c:pt idx="1">
                  <c:v>Květen</c:v>
                </c:pt>
                <c:pt idx="2">
                  <c:v>Červen</c:v>
                </c:pt>
              </c:strCache>
            </c:strRef>
          </c:cat>
          <c:val>
            <c:numRef>
              <c:f>'8.4'!$L$12:$N$12</c:f>
              <c:numCache>
                <c:formatCode>#,##0.0</c:formatCode>
                <c:ptCount val="3"/>
                <c:pt idx="0">
                  <c:v>0</c:v>
                </c:pt>
                <c:pt idx="1">
                  <c:v>0</c:v>
                </c:pt>
                <c:pt idx="2">
                  <c:v>0</c:v>
                </c:pt>
              </c:numCache>
            </c:numRef>
          </c:val>
        </c:ser>
        <c:ser>
          <c:idx val="3"/>
          <c:order val="3"/>
          <c:tx>
            <c:strRef>
              <c:f>'8.4'!$K$13</c:f>
              <c:strCache>
                <c:ptCount val="1"/>
                <c:pt idx="0">
                  <c:v>Elektrická energie</c:v>
                </c:pt>
              </c:strCache>
            </c:strRef>
          </c:tx>
          <c:invertIfNegative val="0"/>
          <c:cat>
            <c:strRef>
              <c:f>'8.4'!$L$9:$N$9</c:f>
              <c:strCache>
                <c:ptCount val="3"/>
                <c:pt idx="0">
                  <c:v>Duben</c:v>
                </c:pt>
                <c:pt idx="1">
                  <c:v>Květen</c:v>
                </c:pt>
                <c:pt idx="2">
                  <c:v>Červen</c:v>
                </c:pt>
              </c:strCache>
            </c:strRef>
          </c:cat>
          <c:val>
            <c:numRef>
              <c:f>'8.4'!$L$13:$N$13</c:f>
              <c:numCache>
                <c:formatCode>#,##0.0</c:formatCode>
                <c:ptCount val="3"/>
                <c:pt idx="0">
                  <c:v>0</c:v>
                </c:pt>
                <c:pt idx="1">
                  <c:v>0</c:v>
                </c:pt>
                <c:pt idx="2">
                  <c:v>5.45</c:v>
                </c:pt>
              </c:numCache>
            </c:numRef>
          </c:val>
        </c:ser>
        <c:ser>
          <c:idx val="4"/>
          <c:order val="4"/>
          <c:tx>
            <c:strRef>
              <c:f>'8.4'!$K$14</c:f>
              <c:strCache>
                <c:ptCount val="1"/>
                <c:pt idx="0">
                  <c:v>Energie prostředí (tepelné čerpadlo)</c:v>
                </c:pt>
              </c:strCache>
            </c:strRef>
          </c:tx>
          <c:invertIfNegative val="0"/>
          <c:cat>
            <c:strRef>
              <c:f>'8.4'!$L$9:$N$9</c:f>
              <c:strCache>
                <c:ptCount val="3"/>
                <c:pt idx="0">
                  <c:v>Duben</c:v>
                </c:pt>
                <c:pt idx="1">
                  <c:v>Květen</c:v>
                </c:pt>
                <c:pt idx="2">
                  <c:v>Červen</c:v>
                </c:pt>
              </c:strCache>
            </c:strRef>
          </c:cat>
          <c:val>
            <c:numRef>
              <c:f>'8.4'!$L$14:$N$14</c:f>
              <c:numCache>
                <c:formatCode>#,##0.0</c:formatCode>
                <c:ptCount val="3"/>
                <c:pt idx="0">
                  <c:v>402.85</c:v>
                </c:pt>
                <c:pt idx="1">
                  <c:v>499.45</c:v>
                </c:pt>
                <c:pt idx="2">
                  <c:v>306.88</c:v>
                </c:pt>
              </c:numCache>
            </c:numRef>
          </c:val>
        </c:ser>
        <c:ser>
          <c:idx val="5"/>
          <c:order val="5"/>
          <c:tx>
            <c:strRef>
              <c:f>'8.4'!$K$15</c:f>
              <c:strCache>
                <c:ptCount val="1"/>
                <c:pt idx="0">
                  <c:v>Energie Slunce (solární kolektor)</c:v>
                </c:pt>
              </c:strCache>
            </c:strRef>
          </c:tx>
          <c:invertIfNegative val="0"/>
          <c:cat>
            <c:strRef>
              <c:f>'8.4'!$L$9:$N$9</c:f>
              <c:strCache>
                <c:ptCount val="3"/>
                <c:pt idx="0">
                  <c:v>Duben</c:v>
                </c:pt>
                <c:pt idx="1">
                  <c:v>Květen</c:v>
                </c:pt>
                <c:pt idx="2">
                  <c:v>Červen</c:v>
                </c:pt>
              </c:strCache>
            </c:strRef>
          </c:cat>
          <c:val>
            <c:numRef>
              <c:f>'8.4'!$L$15:$N$15</c:f>
              <c:numCache>
                <c:formatCode>#,##0.0</c:formatCode>
                <c:ptCount val="3"/>
                <c:pt idx="0">
                  <c:v>17.72</c:v>
                </c:pt>
                <c:pt idx="1">
                  <c:v>10.65</c:v>
                </c:pt>
                <c:pt idx="2">
                  <c:v>18.170000000000002</c:v>
                </c:pt>
              </c:numCache>
            </c:numRef>
          </c:val>
        </c:ser>
        <c:ser>
          <c:idx val="6"/>
          <c:order val="6"/>
          <c:tx>
            <c:strRef>
              <c:f>'8.4'!$K$16</c:f>
              <c:strCache>
                <c:ptCount val="1"/>
                <c:pt idx="0">
                  <c:v>Hnědé uhlí</c:v>
                </c:pt>
              </c:strCache>
            </c:strRef>
          </c:tx>
          <c:spPr>
            <a:solidFill>
              <a:srgbClr val="6E4932"/>
            </a:solidFill>
          </c:spPr>
          <c:invertIfNegative val="0"/>
          <c:cat>
            <c:strRef>
              <c:f>'8.4'!$L$9:$N$9</c:f>
              <c:strCache>
                <c:ptCount val="3"/>
                <c:pt idx="0">
                  <c:v>Duben</c:v>
                </c:pt>
                <c:pt idx="1">
                  <c:v>Květen</c:v>
                </c:pt>
                <c:pt idx="2">
                  <c:v>Červen</c:v>
                </c:pt>
              </c:strCache>
            </c:strRef>
          </c:cat>
          <c:val>
            <c:numRef>
              <c:f>'8.4'!$L$16:$N$16</c:f>
              <c:numCache>
                <c:formatCode>#,##0.0</c:formatCode>
                <c:ptCount val="3"/>
                <c:pt idx="0">
                  <c:v>174988.6</c:v>
                </c:pt>
                <c:pt idx="1">
                  <c:v>145564.802</c:v>
                </c:pt>
                <c:pt idx="2">
                  <c:v>52310.008000000002</c:v>
                </c:pt>
              </c:numCache>
            </c:numRef>
          </c:val>
        </c:ser>
        <c:ser>
          <c:idx val="7"/>
          <c:order val="7"/>
          <c:tx>
            <c:strRef>
              <c:f>'8.4'!$K$17</c:f>
              <c:strCache>
                <c:ptCount val="1"/>
                <c:pt idx="0">
                  <c:v>Jaderné palivo</c:v>
                </c:pt>
              </c:strCache>
            </c:strRef>
          </c:tx>
          <c:invertIfNegative val="0"/>
          <c:cat>
            <c:strRef>
              <c:f>'8.4'!$L$9:$N$9</c:f>
              <c:strCache>
                <c:ptCount val="3"/>
                <c:pt idx="0">
                  <c:v>Duben</c:v>
                </c:pt>
                <c:pt idx="1">
                  <c:v>Květen</c:v>
                </c:pt>
                <c:pt idx="2">
                  <c:v>Červen</c:v>
                </c:pt>
              </c:strCache>
            </c:strRef>
          </c:cat>
          <c:val>
            <c:numRef>
              <c:f>'8.4'!$L$17:$N$17</c:f>
              <c:numCache>
                <c:formatCode>#,##0.0</c:formatCode>
                <c:ptCount val="3"/>
                <c:pt idx="0">
                  <c:v>0</c:v>
                </c:pt>
                <c:pt idx="1">
                  <c:v>0</c:v>
                </c:pt>
                <c:pt idx="2">
                  <c:v>0</c:v>
                </c:pt>
              </c:numCache>
            </c:numRef>
          </c:val>
        </c:ser>
        <c:ser>
          <c:idx val="8"/>
          <c:order val="8"/>
          <c:tx>
            <c:strRef>
              <c:f>'8.4'!$K$18</c:f>
              <c:strCache>
                <c:ptCount val="1"/>
                <c:pt idx="0">
                  <c:v>Koks</c:v>
                </c:pt>
              </c:strCache>
            </c:strRef>
          </c:tx>
          <c:invertIfNegative val="0"/>
          <c:cat>
            <c:strRef>
              <c:f>'8.4'!$L$9:$N$9</c:f>
              <c:strCache>
                <c:ptCount val="3"/>
                <c:pt idx="0">
                  <c:v>Duben</c:v>
                </c:pt>
                <c:pt idx="1">
                  <c:v>Květen</c:v>
                </c:pt>
                <c:pt idx="2">
                  <c:v>Červen</c:v>
                </c:pt>
              </c:strCache>
            </c:strRef>
          </c:cat>
          <c:val>
            <c:numRef>
              <c:f>'8.4'!$L$18:$N$18</c:f>
              <c:numCache>
                <c:formatCode>#,##0.0</c:formatCode>
                <c:ptCount val="3"/>
                <c:pt idx="0">
                  <c:v>0</c:v>
                </c:pt>
                <c:pt idx="1">
                  <c:v>0</c:v>
                </c:pt>
                <c:pt idx="2">
                  <c:v>0</c:v>
                </c:pt>
              </c:numCache>
            </c:numRef>
          </c:val>
        </c:ser>
        <c:ser>
          <c:idx val="9"/>
          <c:order val="9"/>
          <c:tx>
            <c:strRef>
              <c:f>'8.4'!$K$19</c:f>
              <c:strCache>
                <c:ptCount val="1"/>
                <c:pt idx="0">
                  <c:v>Odpadní teplo</c:v>
                </c:pt>
              </c:strCache>
            </c:strRef>
          </c:tx>
          <c:invertIfNegative val="0"/>
          <c:cat>
            <c:strRef>
              <c:f>'8.4'!$L$9:$N$9</c:f>
              <c:strCache>
                <c:ptCount val="3"/>
                <c:pt idx="0">
                  <c:v>Duben</c:v>
                </c:pt>
                <c:pt idx="1">
                  <c:v>Květen</c:v>
                </c:pt>
                <c:pt idx="2">
                  <c:v>Červen</c:v>
                </c:pt>
              </c:strCache>
            </c:strRef>
          </c:cat>
          <c:val>
            <c:numRef>
              <c:f>'8.4'!$L$19:$N$19</c:f>
              <c:numCache>
                <c:formatCode>#,##0.0</c:formatCode>
                <c:ptCount val="3"/>
                <c:pt idx="0">
                  <c:v>0</c:v>
                </c:pt>
                <c:pt idx="1">
                  <c:v>77.400000000000006</c:v>
                </c:pt>
                <c:pt idx="2">
                  <c:v>43.58</c:v>
                </c:pt>
              </c:numCache>
            </c:numRef>
          </c:val>
        </c:ser>
        <c:ser>
          <c:idx val="10"/>
          <c:order val="10"/>
          <c:tx>
            <c:strRef>
              <c:f>'8.4'!$K$20</c:f>
              <c:strCache>
                <c:ptCount val="1"/>
                <c:pt idx="0">
                  <c:v>Ostatní kapalná paliva</c:v>
                </c:pt>
              </c:strCache>
            </c:strRef>
          </c:tx>
          <c:invertIfNegative val="0"/>
          <c:cat>
            <c:strRef>
              <c:f>'8.4'!$L$9:$N$9</c:f>
              <c:strCache>
                <c:ptCount val="3"/>
                <c:pt idx="0">
                  <c:v>Duben</c:v>
                </c:pt>
                <c:pt idx="1">
                  <c:v>Květen</c:v>
                </c:pt>
                <c:pt idx="2">
                  <c:v>Červen</c:v>
                </c:pt>
              </c:strCache>
            </c:strRef>
          </c:cat>
          <c:val>
            <c:numRef>
              <c:f>'8.4'!$L$20:$N$20</c:f>
              <c:numCache>
                <c:formatCode>#,##0.0</c:formatCode>
                <c:ptCount val="3"/>
                <c:pt idx="0">
                  <c:v>0</c:v>
                </c:pt>
                <c:pt idx="1">
                  <c:v>0</c:v>
                </c:pt>
                <c:pt idx="2">
                  <c:v>0</c:v>
                </c:pt>
              </c:numCache>
            </c:numRef>
          </c:val>
        </c:ser>
        <c:ser>
          <c:idx val="11"/>
          <c:order val="11"/>
          <c:tx>
            <c:strRef>
              <c:f>'8.4'!$K$21</c:f>
              <c:strCache>
                <c:ptCount val="1"/>
                <c:pt idx="0">
                  <c:v>Ostatní pevná paliva</c:v>
                </c:pt>
              </c:strCache>
            </c:strRef>
          </c:tx>
          <c:invertIfNegative val="0"/>
          <c:cat>
            <c:strRef>
              <c:f>'8.4'!$L$9:$N$9</c:f>
              <c:strCache>
                <c:ptCount val="3"/>
                <c:pt idx="0">
                  <c:v>Duben</c:v>
                </c:pt>
                <c:pt idx="1">
                  <c:v>Květen</c:v>
                </c:pt>
                <c:pt idx="2">
                  <c:v>Červen</c:v>
                </c:pt>
              </c:strCache>
            </c:strRef>
          </c:cat>
          <c:val>
            <c:numRef>
              <c:f>'8.4'!$L$21:$N$21</c:f>
              <c:numCache>
                <c:formatCode>#,##0.0</c:formatCode>
                <c:ptCount val="3"/>
                <c:pt idx="0">
                  <c:v>0</c:v>
                </c:pt>
                <c:pt idx="1">
                  <c:v>0</c:v>
                </c:pt>
                <c:pt idx="2">
                  <c:v>0</c:v>
                </c:pt>
              </c:numCache>
            </c:numRef>
          </c:val>
        </c:ser>
        <c:ser>
          <c:idx val="12"/>
          <c:order val="12"/>
          <c:tx>
            <c:strRef>
              <c:f>'8.4'!$K$22</c:f>
              <c:strCache>
                <c:ptCount val="1"/>
                <c:pt idx="0">
                  <c:v>Ostatní plyny</c:v>
                </c:pt>
              </c:strCache>
            </c:strRef>
          </c:tx>
          <c:invertIfNegative val="0"/>
          <c:cat>
            <c:strRef>
              <c:f>'8.4'!$L$9:$N$9</c:f>
              <c:strCache>
                <c:ptCount val="3"/>
                <c:pt idx="0">
                  <c:v>Duben</c:v>
                </c:pt>
                <c:pt idx="1">
                  <c:v>Květen</c:v>
                </c:pt>
                <c:pt idx="2">
                  <c:v>Červen</c:v>
                </c:pt>
              </c:strCache>
            </c:strRef>
          </c:cat>
          <c:val>
            <c:numRef>
              <c:f>'8.4'!$L$22:$N$22</c:f>
              <c:numCache>
                <c:formatCode>#,##0.0</c:formatCode>
                <c:ptCount val="3"/>
                <c:pt idx="0">
                  <c:v>30992.329999999998</c:v>
                </c:pt>
                <c:pt idx="1">
                  <c:v>37651.57</c:v>
                </c:pt>
                <c:pt idx="2">
                  <c:v>23329.4</c:v>
                </c:pt>
              </c:numCache>
            </c:numRef>
          </c:val>
        </c:ser>
        <c:ser>
          <c:idx val="13"/>
          <c:order val="13"/>
          <c:tx>
            <c:strRef>
              <c:f>'8.4'!$K$23</c:f>
              <c:strCache>
                <c:ptCount val="1"/>
                <c:pt idx="0">
                  <c:v>Ostatní</c:v>
                </c:pt>
              </c:strCache>
            </c:strRef>
          </c:tx>
          <c:invertIfNegative val="0"/>
          <c:cat>
            <c:strRef>
              <c:f>'8.4'!$L$9:$N$9</c:f>
              <c:strCache>
                <c:ptCount val="3"/>
                <c:pt idx="0">
                  <c:v>Duben</c:v>
                </c:pt>
                <c:pt idx="1">
                  <c:v>Květen</c:v>
                </c:pt>
                <c:pt idx="2">
                  <c:v>Červen</c:v>
                </c:pt>
              </c:strCache>
            </c:strRef>
          </c:cat>
          <c:val>
            <c:numRef>
              <c:f>'8.4'!$L$23:$N$23</c:f>
              <c:numCache>
                <c:formatCode>#,##0.0</c:formatCode>
                <c:ptCount val="3"/>
                <c:pt idx="0">
                  <c:v>0</c:v>
                </c:pt>
                <c:pt idx="1">
                  <c:v>0</c:v>
                </c:pt>
                <c:pt idx="2">
                  <c:v>0</c:v>
                </c:pt>
              </c:numCache>
            </c:numRef>
          </c:val>
        </c:ser>
        <c:ser>
          <c:idx val="14"/>
          <c:order val="14"/>
          <c:tx>
            <c:strRef>
              <c:f>'8.4'!$K$24</c:f>
              <c:strCache>
                <c:ptCount val="1"/>
                <c:pt idx="0">
                  <c:v>Topné oleje</c:v>
                </c:pt>
              </c:strCache>
            </c:strRef>
          </c:tx>
          <c:invertIfNegative val="0"/>
          <c:cat>
            <c:strRef>
              <c:f>'8.4'!$L$9:$N$9</c:f>
              <c:strCache>
                <c:ptCount val="3"/>
                <c:pt idx="0">
                  <c:v>Duben</c:v>
                </c:pt>
                <c:pt idx="1">
                  <c:v>Květen</c:v>
                </c:pt>
                <c:pt idx="2">
                  <c:v>Červen</c:v>
                </c:pt>
              </c:strCache>
            </c:strRef>
          </c:cat>
          <c:val>
            <c:numRef>
              <c:f>'8.4'!$L$24:$N$24</c:f>
              <c:numCache>
                <c:formatCode>#,##0.0</c:formatCode>
                <c:ptCount val="3"/>
                <c:pt idx="0">
                  <c:v>0</c:v>
                </c:pt>
                <c:pt idx="1">
                  <c:v>0</c:v>
                </c:pt>
                <c:pt idx="2">
                  <c:v>0</c:v>
                </c:pt>
              </c:numCache>
            </c:numRef>
          </c:val>
        </c:ser>
        <c:ser>
          <c:idx val="15"/>
          <c:order val="15"/>
          <c:tx>
            <c:strRef>
              <c:f>'8.4'!$K$25</c:f>
              <c:strCache>
                <c:ptCount val="1"/>
                <c:pt idx="0">
                  <c:v>Zemní plyn</c:v>
                </c:pt>
              </c:strCache>
            </c:strRef>
          </c:tx>
          <c:spPr>
            <a:solidFill>
              <a:srgbClr val="EBE600"/>
            </a:solidFill>
          </c:spPr>
          <c:invertIfNegative val="0"/>
          <c:cat>
            <c:strRef>
              <c:f>'8.4'!$L$9:$N$9</c:f>
              <c:strCache>
                <c:ptCount val="3"/>
                <c:pt idx="0">
                  <c:v>Duben</c:v>
                </c:pt>
                <c:pt idx="1">
                  <c:v>Květen</c:v>
                </c:pt>
                <c:pt idx="2">
                  <c:v>Červen</c:v>
                </c:pt>
              </c:strCache>
            </c:strRef>
          </c:cat>
          <c:val>
            <c:numRef>
              <c:f>'8.4'!$L$25:$N$25</c:f>
              <c:numCache>
                <c:formatCode>#,##0.0</c:formatCode>
                <c:ptCount val="3"/>
                <c:pt idx="0">
                  <c:v>49213.862999999998</c:v>
                </c:pt>
                <c:pt idx="1">
                  <c:v>40038.875999999997</c:v>
                </c:pt>
                <c:pt idx="2">
                  <c:v>10639.700999999999</c:v>
                </c:pt>
              </c:numCache>
            </c:numRef>
          </c:val>
        </c:ser>
        <c:dLbls>
          <c:showLegendKey val="0"/>
          <c:showVal val="0"/>
          <c:showCatName val="0"/>
          <c:showSerName val="0"/>
          <c:showPercent val="0"/>
          <c:showBubbleSize val="0"/>
        </c:dLbls>
        <c:gapWidth val="150"/>
        <c:overlap val="100"/>
        <c:axId val="212358272"/>
        <c:axId val="212359808"/>
      </c:barChart>
      <c:catAx>
        <c:axId val="212358272"/>
        <c:scaling>
          <c:orientation val="minMax"/>
        </c:scaling>
        <c:delete val="0"/>
        <c:axPos val="b"/>
        <c:numFmt formatCode="General" sourceLinked="1"/>
        <c:majorTickMark val="none"/>
        <c:minorTickMark val="none"/>
        <c:tickLblPos val="nextTo"/>
        <c:txPr>
          <a:bodyPr/>
          <a:lstStyle/>
          <a:p>
            <a:pPr>
              <a:defRPr sz="900"/>
            </a:pPr>
            <a:endParaRPr lang="cs-CZ"/>
          </a:p>
        </c:txPr>
        <c:crossAx val="212359808"/>
        <c:crosses val="autoZero"/>
        <c:auto val="1"/>
        <c:lblAlgn val="ctr"/>
        <c:lblOffset val="100"/>
        <c:noMultiLvlLbl val="0"/>
      </c:catAx>
      <c:valAx>
        <c:axId val="212359808"/>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21235827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'8.4'!$O$10:$O$25</c:f>
              <c:numCache>
                <c:formatCode>0.0%</c:formatCode>
                <c:ptCount val="16"/>
              </c:numCache>
            </c:numRef>
          </c:cat>
          <c:val>
            <c:numRef>
              <c:f>'8.4'!$J$10:$J$25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'8.4'!$O$27:$O$34</c:f>
              <c:numCache>
                <c:formatCode>#,##0.0</c:formatCode>
                <c:ptCount val="8"/>
              </c:numCache>
            </c:numRef>
          </c:cat>
          <c:val>
            <c:numRef>
              <c:f>'8.4'!$J$27:$J$34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12470016"/>
        <c:axId val="212488192"/>
      </c:barChart>
      <c:catAx>
        <c:axId val="212470016"/>
        <c:scaling>
          <c:orientation val="minMax"/>
        </c:scaling>
        <c:delete val="1"/>
        <c:axPos val="b"/>
        <c:numFmt formatCode="General" sourceLinked="1"/>
        <c:majorTickMark val="out"/>
        <c:minorTickMark val="none"/>
        <c:tickLblPos val="nextTo"/>
        <c:crossAx val="212488192"/>
        <c:crosses val="autoZero"/>
        <c:auto val="1"/>
        <c:lblAlgn val="ctr"/>
        <c:lblOffset val="100"/>
        <c:noMultiLvlLbl val="0"/>
      </c:catAx>
      <c:valAx>
        <c:axId val="212488192"/>
        <c:scaling>
          <c:orientation val="minMax"/>
        </c:scaling>
        <c:delete val="1"/>
        <c:axPos val="l"/>
        <c:numFmt formatCode="0%" sourceLinked="1"/>
        <c:majorTickMark val="out"/>
        <c:minorTickMark val="none"/>
        <c:tickLblPos val="nextTo"/>
        <c:crossAx val="2124700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Duben</c:v>
                </c:pt>
                <c:pt idx="1">
                  <c:v>Květen</c:v>
                </c:pt>
                <c:pt idx="2">
                  <c:v>Červen</c:v>
                </c:pt>
              </c:strCache>
            </c:strRef>
          </c:cat>
          <c:val>
            <c:numRef>
              <c:f>'8.5'!$L$27:$N$27</c:f>
              <c:numCache>
                <c:formatCode>#,##0.0</c:formatCode>
                <c:ptCount val="3"/>
                <c:pt idx="0">
                  <c:v>5511.2129999999988</c:v>
                </c:pt>
                <c:pt idx="1">
                  <c:v>4051.6650000000004</c:v>
                </c:pt>
                <c:pt idx="2">
                  <c:v>1115.306</c:v>
                </c:pt>
              </c:numCache>
            </c:numRef>
          </c:val>
        </c:ser>
        <c:ser>
          <c:idx val="1"/>
          <c:order val="1"/>
          <c:tx>
            <c:strRef>
              <c:f>'8.5'!$K$28</c:f>
              <c:strCache>
                <c:ptCount val="1"/>
                <c:pt idx="0">
                  <c:v>Energetika</c:v>
                </c:pt>
              </c:strCache>
            </c:strRef>
          </c:tx>
          <c:invertIfNegative val="0"/>
          <c:cat>
            <c:strRef>
              <c:f>'8.5'!$L$26:$N$26</c:f>
              <c:strCache>
                <c:ptCount val="3"/>
                <c:pt idx="0">
                  <c:v>Duben</c:v>
                </c:pt>
                <c:pt idx="1">
                  <c:v>Květen</c:v>
                </c:pt>
                <c:pt idx="2">
                  <c:v>Červen</c:v>
                </c:pt>
              </c:strCache>
            </c:strRef>
          </c:cat>
          <c:val>
            <c:numRef>
              <c:f>'8.5'!$L$28:$N$28</c:f>
              <c:numCache>
                <c:formatCode>#,##0.0</c:formatCode>
                <c:ptCount val="3"/>
                <c:pt idx="0">
                  <c:v>3717.17</c:v>
                </c:pt>
                <c:pt idx="1">
                  <c:v>1948.63</c:v>
                </c:pt>
                <c:pt idx="2">
                  <c:v>1412.84</c:v>
                </c:pt>
              </c:numCache>
            </c:numRef>
          </c:val>
        </c:ser>
        <c:ser>
          <c:idx val="2"/>
          <c:order val="2"/>
          <c:tx>
            <c:strRef>
              <c:f>'8.5'!$K$29</c:f>
              <c:strCache>
                <c:ptCount val="1"/>
                <c:pt idx="0">
                  <c:v>Doprava</c:v>
                </c:pt>
              </c:strCache>
            </c:strRef>
          </c:tx>
          <c:invertIfNegative val="0"/>
          <c:cat>
            <c:strRef>
              <c:f>'8.5'!$L$26:$N$26</c:f>
              <c:strCache>
                <c:ptCount val="3"/>
                <c:pt idx="0">
                  <c:v>Duben</c:v>
                </c:pt>
                <c:pt idx="1">
                  <c:v>Květen</c:v>
                </c:pt>
                <c:pt idx="2">
                  <c:v>Červen</c:v>
                </c:pt>
              </c:strCache>
            </c:strRef>
          </c:cat>
          <c:val>
            <c:numRef>
              <c:f>'8.5'!$L$29:$N$29</c:f>
              <c:numCache>
                <c:formatCode>#,##0.0</c:formatCode>
                <c:ptCount val="3"/>
                <c:pt idx="0">
                  <c:v>212.4</c:v>
                </c:pt>
                <c:pt idx="1">
                  <c:v>136.79</c:v>
                </c:pt>
                <c:pt idx="2">
                  <c:v>29.55</c:v>
                </c:pt>
              </c:numCache>
            </c:numRef>
          </c:val>
        </c:ser>
        <c:ser>
          <c:idx val="3"/>
          <c:order val="3"/>
          <c:tx>
            <c:strRef>
              <c:f>'8.5'!$K$30</c:f>
              <c:strCache>
                <c:ptCount val="1"/>
                <c:pt idx="0">
                  <c:v>Stavebnictví</c:v>
                </c:pt>
              </c:strCache>
            </c:strRef>
          </c:tx>
          <c:invertIfNegative val="0"/>
          <c:cat>
            <c:strRef>
              <c:f>'8.5'!$L$26:$N$26</c:f>
              <c:strCache>
                <c:ptCount val="3"/>
                <c:pt idx="0">
                  <c:v>Duben</c:v>
                </c:pt>
                <c:pt idx="1">
                  <c:v>Květen</c:v>
                </c:pt>
                <c:pt idx="2">
                  <c:v>Červen</c:v>
                </c:pt>
              </c:strCache>
            </c:strRef>
          </c:cat>
          <c:val>
            <c:numRef>
              <c:f>'8.5'!$L$30:$N$30</c:f>
              <c:numCache>
                <c:formatCode>#,##0.0</c:formatCode>
                <c:ptCount val="3"/>
                <c:pt idx="0">
                  <c:v>201.58</c:v>
                </c:pt>
                <c:pt idx="1">
                  <c:v>182.23999999999998</c:v>
                </c:pt>
                <c:pt idx="2">
                  <c:v>14.290000000000001</c:v>
                </c:pt>
              </c:numCache>
            </c:numRef>
          </c:val>
        </c:ser>
        <c:ser>
          <c:idx val="4"/>
          <c:order val="4"/>
          <c:tx>
            <c:strRef>
              <c:f>'8.5'!$K$31</c:f>
              <c:strCache>
                <c:ptCount val="1"/>
                <c:pt idx="0">
                  <c:v>Zemědělství a lesnictví</c:v>
                </c:pt>
              </c:strCache>
            </c:strRef>
          </c:tx>
          <c:invertIfNegative val="0"/>
          <c:cat>
            <c:strRef>
              <c:f>'8.5'!$L$26:$N$26</c:f>
              <c:strCache>
                <c:ptCount val="3"/>
                <c:pt idx="0">
                  <c:v>Duben</c:v>
                </c:pt>
                <c:pt idx="1">
                  <c:v>Květen</c:v>
                </c:pt>
                <c:pt idx="2">
                  <c:v>Červen</c:v>
                </c:pt>
              </c:strCache>
            </c:strRef>
          </c:cat>
          <c:val>
            <c:numRef>
              <c:f>'8.5'!$L$31:$N$31</c:f>
              <c:numCache>
                <c:formatCode>#,##0.0</c:formatCode>
                <c:ptCount val="3"/>
                <c:pt idx="0">
                  <c:v>1537.0619999999999</c:v>
                </c:pt>
                <c:pt idx="1">
                  <c:v>1272.4859999999999</c:v>
                </c:pt>
                <c:pt idx="2">
                  <c:v>715.76</c:v>
                </c:pt>
              </c:numCache>
            </c:numRef>
          </c:val>
        </c:ser>
        <c:ser>
          <c:idx val="5"/>
          <c:order val="5"/>
          <c:tx>
            <c:strRef>
              <c:f>'8.5'!$K$32</c:f>
              <c:strCache>
                <c:ptCount val="1"/>
                <c:pt idx="0">
                  <c:v>Domácnosti</c:v>
                </c:pt>
              </c:strCache>
            </c:strRef>
          </c:tx>
          <c:invertIfNegative val="0"/>
          <c:cat>
            <c:strRef>
              <c:f>'8.5'!$L$26:$N$26</c:f>
              <c:strCache>
                <c:ptCount val="3"/>
                <c:pt idx="0">
                  <c:v>Duben</c:v>
                </c:pt>
                <c:pt idx="1">
                  <c:v>Květen</c:v>
                </c:pt>
                <c:pt idx="2">
                  <c:v>Červen</c:v>
                </c:pt>
              </c:strCache>
            </c:strRef>
          </c:cat>
          <c:val>
            <c:numRef>
              <c:f>'8.5'!$L$32:$N$32</c:f>
              <c:numCache>
                <c:formatCode>#,##0.0</c:formatCode>
                <c:ptCount val="3"/>
                <c:pt idx="0">
                  <c:v>65342.926000000007</c:v>
                </c:pt>
                <c:pt idx="1">
                  <c:v>58105.334000000003</c:v>
                </c:pt>
                <c:pt idx="2">
                  <c:v>22077.949000000001</c:v>
                </c:pt>
              </c:numCache>
            </c:numRef>
          </c:val>
        </c:ser>
        <c:ser>
          <c:idx val="6"/>
          <c:order val="6"/>
          <c:tx>
            <c:strRef>
              <c:f>'8.5'!$K$33</c:f>
              <c:strCache>
                <c:ptCount val="1"/>
                <c:pt idx="0">
                  <c:v>Obchod, služby, školství, zdravotnictví</c:v>
                </c:pt>
              </c:strCache>
            </c:strRef>
          </c:tx>
          <c:invertIfNegative val="0"/>
          <c:cat>
            <c:strRef>
              <c:f>'8.5'!$L$26:$N$26</c:f>
              <c:strCache>
                <c:ptCount val="3"/>
                <c:pt idx="0">
                  <c:v>Duben</c:v>
                </c:pt>
                <c:pt idx="1">
                  <c:v>Květen</c:v>
                </c:pt>
                <c:pt idx="2">
                  <c:v>Červen</c:v>
                </c:pt>
              </c:strCache>
            </c:strRef>
          </c:cat>
          <c:val>
            <c:numRef>
              <c:f>'8.5'!$L$33:$N$33</c:f>
              <c:numCache>
                <c:formatCode>#,##0.0</c:formatCode>
                <c:ptCount val="3"/>
                <c:pt idx="0">
                  <c:v>22107.990000000005</c:v>
                </c:pt>
                <c:pt idx="1">
                  <c:v>19252.208999999999</c:v>
                </c:pt>
                <c:pt idx="2">
                  <c:v>5323.8529999999992</c:v>
                </c:pt>
              </c:numCache>
            </c:numRef>
          </c:val>
        </c:ser>
        <c:ser>
          <c:idx val="7"/>
          <c:order val="7"/>
          <c:tx>
            <c:strRef>
              <c:f>'8.5'!$K$34</c:f>
              <c:strCache>
                <c:ptCount val="1"/>
                <c:pt idx="0">
                  <c:v>Ostatní</c:v>
                </c:pt>
              </c:strCache>
            </c:strRef>
          </c:tx>
          <c:invertIfNegative val="0"/>
          <c:cat>
            <c:strRef>
              <c:f>'8.5'!$L$26:$N$26</c:f>
              <c:strCache>
                <c:ptCount val="3"/>
                <c:pt idx="0">
                  <c:v>Duben</c:v>
                </c:pt>
                <c:pt idx="1">
                  <c:v>Květen</c:v>
                </c:pt>
                <c:pt idx="2">
                  <c:v>Červen</c:v>
                </c:pt>
              </c:strCache>
            </c:strRef>
          </c:cat>
          <c:val>
            <c:numRef>
              <c:f>'8.5'!$L$34:$N$34</c:f>
              <c:numCache>
                <c:formatCode>#,##0.0</c:formatCode>
                <c:ptCount val="3"/>
                <c:pt idx="0">
                  <c:v>24.57</c:v>
                </c:pt>
                <c:pt idx="1">
                  <c:v>20.74</c:v>
                </c:pt>
                <c:pt idx="2">
                  <c:v>0</c:v>
                </c:pt>
              </c:numCache>
            </c:numRef>
          </c:val>
        </c:ser>
        <c:dLbls>
          <c:showLegendKey val="0"/>
          <c:showVal val="0"/>
          <c:showCatName val="0"/>
          <c:showSerName val="0"/>
          <c:showPercent val="0"/>
          <c:showBubbleSize val="0"/>
        </c:dLbls>
        <c:gapWidth val="150"/>
        <c:overlap val="100"/>
        <c:axId val="213976576"/>
        <c:axId val="213978112"/>
      </c:barChart>
      <c:catAx>
        <c:axId val="213976576"/>
        <c:scaling>
          <c:orientation val="minMax"/>
        </c:scaling>
        <c:delete val="0"/>
        <c:axPos val="b"/>
        <c:numFmt formatCode="General" sourceLinked="1"/>
        <c:majorTickMark val="none"/>
        <c:minorTickMark val="none"/>
        <c:tickLblPos val="nextTo"/>
        <c:txPr>
          <a:bodyPr/>
          <a:lstStyle/>
          <a:p>
            <a:pPr>
              <a:defRPr sz="900"/>
            </a:pPr>
            <a:endParaRPr lang="cs-CZ"/>
          </a:p>
        </c:txPr>
        <c:crossAx val="213978112"/>
        <c:crosses val="autoZero"/>
        <c:auto val="1"/>
        <c:lblAlgn val="ctr"/>
        <c:lblOffset val="100"/>
        <c:noMultiLvlLbl val="0"/>
      </c:catAx>
      <c:valAx>
        <c:axId val="21397811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13976576"/>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1.4540072444994112E-2</c:v>
                </c:pt>
              </c:numCache>
            </c:numRef>
          </c:val>
        </c:ser>
        <c:ser>
          <c:idx val="1"/>
          <c:order val="1"/>
          <c:tx>
            <c:strRef>
              <c:f>'8.5'!$L$40</c:f>
              <c:strCache>
                <c:ptCount val="1"/>
                <c:pt idx="0">
                  <c:v>Výroba tepla brutto</c:v>
                </c:pt>
              </c:strCache>
            </c:strRef>
          </c:tx>
          <c:invertIfNegative val="0"/>
          <c:val>
            <c:numRef>
              <c:f>'8.5'!$M$40</c:f>
              <c:numCache>
                <c:formatCode>0.0%</c:formatCode>
                <c:ptCount val="1"/>
                <c:pt idx="0">
                  <c:v>2.1899517919741124E-2</c:v>
                </c:pt>
              </c:numCache>
            </c:numRef>
          </c:val>
        </c:ser>
        <c:ser>
          <c:idx val="2"/>
          <c:order val="2"/>
          <c:tx>
            <c:strRef>
              <c:f>'8.5'!$L$41</c:f>
              <c:strCache>
                <c:ptCount val="1"/>
                <c:pt idx="0">
                  <c:v>Dodávky tepla</c:v>
                </c:pt>
              </c:strCache>
            </c:strRef>
          </c:tx>
          <c:invertIfNegative val="0"/>
          <c:val>
            <c:numRef>
              <c:f>'8.5'!$M$41</c:f>
              <c:numCache>
                <c:formatCode>0.0%</c:formatCode>
                <c:ptCount val="1"/>
                <c:pt idx="0">
                  <c:v>1.5332614542032805E-2</c:v>
                </c:pt>
              </c:numCache>
            </c:numRef>
          </c:val>
        </c:ser>
        <c:dLbls>
          <c:showLegendKey val="0"/>
          <c:showVal val="0"/>
          <c:showCatName val="0"/>
          <c:showSerName val="0"/>
          <c:showPercent val="0"/>
          <c:showBubbleSize val="0"/>
        </c:dLbls>
        <c:gapWidth val="150"/>
        <c:axId val="214008192"/>
        <c:axId val="214009728"/>
      </c:barChart>
      <c:catAx>
        <c:axId val="214008192"/>
        <c:scaling>
          <c:orientation val="maxMin"/>
        </c:scaling>
        <c:delete val="0"/>
        <c:axPos val="l"/>
        <c:numFmt formatCode="General" sourceLinked="1"/>
        <c:majorTickMark val="none"/>
        <c:minorTickMark val="none"/>
        <c:tickLblPos val="none"/>
        <c:crossAx val="214009728"/>
        <c:crosses val="autoZero"/>
        <c:auto val="1"/>
        <c:lblAlgn val="ctr"/>
        <c:lblOffset val="100"/>
        <c:noMultiLvlLbl val="0"/>
      </c:catAx>
      <c:valAx>
        <c:axId val="2140097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40081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Duben</c:v>
                </c:pt>
                <c:pt idx="1">
                  <c:v>Květen</c:v>
                </c:pt>
                <c:pt idx="2">
                  <c:v>Červen</c:v>
                </c:pt>
              </c:strCache>
            </c:strRef>
          </c:cat>
          <c:val>
            <c:numRef>
              <c:f>'8.5'!$L$10:$N$10</c:f>
              <c:numCache>
                <c:formatCode>#,##0.0</c:formatCode>
                <c:ptCount val="3"/>
                <c:pt idx="0">
                  <c:v>40124.212</c:v>
                </c:pt>
                <c:pt idx="1">
                  <c:v>31904.133999999998</c:v>
                </c:pt>
                <c:pt idx="2">
                  <c:v>9226.4500000000007</c:v>
                </c:pt>
              </c:numCache>
            </c:numRef>
          </c:val>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Duben</c:v>
                </c:pt>
                <c:pt idx="1">
                  <c:v>Květen</c:v>
                </c:pt>
                <c:pt idx="2">
                  <c:v>Červen</c:v>
                </c:pt>
              </c:strCache>
            </c:strRef>
          </c:cat>
          <c:val>
            <c:numRef>
              <c:f>'8.5'!$L$11:$N$11</c:f>
              <c:numCache>
                <c:formatCode>#,##0.0</c:formatCode>
                <c:ptCount val="3"/>
                <c:pt idx="0">
                  <c:v>5169.3339999999998</c:v>
                </c:pt>
                <c:pt idx="1">
                  <c:v>4706.3500000000004</c:v>
                </c:pt>
                <c:pt idx="2">
                  <c:v>3105.2020000000002</c:v>
                </c:pt>
              </c:numCache>
            </c:numRef>
          </c:val>
        </c:ser>
        <c:ser>
          <c:idx val="2"/>
          <c:order val="2"/>
          <c:tx>
            <c:strRef>
              <c:f>'8.5'!$K$12</c:f>
              <c:strCache>
                <c:ptCount val="1"/>
                <c:pt idx="0">
                  <c:v>Černé uhlí</c:v>
                </c:pt>
              </c:strCache>
            </c:strRef>
          </c:tx>
          <c:spPr>
            <a:solidFill>
              <a:schemeClr val="tx1"/>
            </a:solidFill>
          </c:spPr>
          <c:invertIfNegative val="0"/>
          <c:cat>
            <c:strRef>
              <c:f>'8.5'!$L$9:$N$9</c:f>
              <c:strCache>
                <c:ptCount val="3"/>
                <c:pt idx="0">
                  <c:v>Duben</c:v>
                </c:pt>
                <c:pt idx="1">
                  <c:v>Květen</c:v>
                </c:pt>
                <c:pt idx="2">
                  <c:v>Červen</c:v>
                </c:pt>
              </c:strCache>
            </c:strRef>
          </c:cat>
          <c:val>
            <c:numRef>
              <c:f>'8.5'!$L$12:$N$12</c:f>
              <c:numCache>
                <c:formatCode>#,##0.0</c:formatCode>
                <c:ptCount val="3"/>
                <c:pt idx="0">
                  <c:v>0</c:v>
                </c:pt>
                <c:pt idx="1">
                  <c:v>0</c:v>
                </c:pt>
                <c:pt idx="2">
                  <c:v>0</c:v>
                </c:pt>
              </c:numCache>
            </c:numRef>
          </c:val>
        </c:ser>
        <c:ser>
          <c:idx val="3"/>
          <c:order val="3"/>
          <c:tx>
            <c:strRef>
              <c:f>'8.5'!$K$13</c:f>
              <c:strCache>
                <c:ptCount val="1"/>
                <c:pt idx="0">
                  <c:v>Elektrická energie</c:v>
                </c:pt>
              </c:strCache>
            </c:strRef>
          </c:tx>
          <c:invertIfNegative val="0"/>
          <c:cat>
            <c:strRef>
              <c:f>'8.5'!$L$9:$N$9</c:f>
              <c:strCache>
                <c:ptCount val="3"/>
                <c:pt idx="0">
                  <c:v>Duben</c:v>
                </c:pt>
                <c:pt idx="1">
                  <c:v>Květen</c:v>
                </c:pt>
                <c:pt idx="2">
                  <c:v>Červen</c:v>
                </c:pt>
              </c:strCache>
            </c:strRef>
          </c:cat>
          <c:val>
            <c:numRef>
              <c:f>'8.5'!$L$13:$N$13</c:f>
              <c:numCache>
                <c:formatCode>#,##0.0</c:formatCode>
                <c:ptCount val="3"/>
                <c:pt idx="0">
                  <c:v>7</c:v>
                </c:pt>
                <c:pt idx="1">
                  <c:v>1</c:v>
                </c:pt>
                <c:pt idx="2">
                  <c:v>0</c:v>
                </c:pt>
              </c:numCache>
            </c:numRef>
          </c:val>
        </c:ser>
        <c:ser>
          <c:idx val="4"/>
          <c:order val="4"/>
          <c:tx>
            <c:strRef>
              <c:f>'8.5'!$K$14</c:f>
              <c:strCache>
                <c:ptCount val="1"/>
                <c:pt idx="0">
                  <c:v>Energie prostředí (tepelné čerpadlo)</c:v>
                </c:pt>
              </c:strCache>
            </c:strRef>
          </c:tx>
          <c:invertIfNegative val="0"/>
          <c:cat>
            <c:strRef>
              <c:f>'8.5'!$L$9:$N$9</c:f>
              <c:strCache>
                <c:ptCount val="3"/>
                <c:pt idx="0">
                  <c:v>Duben</c:v>
                </c:pt>
                <c:pt idx="1">
                  <c:v>Květen</c:v>
                </c:pt>
                <c:pt idx="2">
                  <c:v>Červen</c:v>
                </c:pt>
              </c:strCache>
            </c:strRef>
          </c:cat>
          <c:val>
            <c:numRef>
              <c:f>'8.5'!$L$14:$N$14</c:f>
              <c:numCache>
                <c:formatCode>#,##0.0</c:formatCode>
                <c:ptCount val="3"/>
                <c:pt idx="0">
                  <c:v>0</c:v>
                </c:pt>
                <c:pt idx="1">
                  <c:v>0</c:v>
                </c:pt>
                <c:pt idx="2">
                  <c:v>0</c:v>
                </c:pt>
              </c:numCache>
            </c:numRef>
          </c:val>
        </c:ser>
        <c:ser>
          <c:idx val="5"/>
          <c:order val="5"/>
          <c:tx>
            <c:strRef>
              <c:f>'8.5'!$K$15</c:f>
              <c:strCache>
                <c:ptCount val="1"/>
                <c:pt idx="0">
                  <c:v>Energie Slunce (solární kolektor)</c:v>
                </c:pt>
              </c:strCache>
            </c:strRef>
          </c:tx>
          <c:invertIfNegative val="0"/>
          <c:cat>
            <c:strRef>
              <c:f>'8.5'!$L$9:$N$9</c:f>
              <c:strCache>
                <c:ptCount val="3"/>
                <c:pt idx="0">
                  <c:v>Duben</c:v>
                </c:pt>
                <c:pt idx="1">
                  <c:v>Květen</c:v>
                </c:pt>
                <c:pt idx="2">
                  <c:v>Červen</c:v>
                </c:pt>
              </c:strCache>
            </c:strRef>
          </c:cat>
          <c:val>
            <c:numRef>
              <c:f>'8.5'!$L$15:$N$15</c:f>
              <c:numCache>
                <c:formatCode>#,##0.0</c:formatCode>
                <c:ptCount val="3"/>
                <c:pt idx="0">
                  <c:v>18.7</c:v>
                </c:pt>
                <c:pt idx="1">
                  <c:v>17</c:v>
                </c:pt>
                <c:pt idx="2">
                  <c:v>26</c:v>
                </c:pt>
              </c:numCache>
            </c:numRef>
          </c:val>
        </c:ser>
        <c:ser>
          <c:idx val="6"/>
          <c:order val="6"/>
          <c:tx>
            <c:strRef>
              <c:f>'8.5'!$K$16</c:f>
              <c:strCache>
                <c:ptCount val="1"/>
                <c:pt idx="0">
                  <c:v>Hnědé uhlí</c:v>
                </c:pt>
              </c:strCache>
            </c:strRef>
          </c:tx>
          <c:spPr>
            <a:solidFill>
              <a:srgbClr val="6E4932"/>
            </a:solidFill>
          </c:spPr>
          <c:invertIfNegative val="0"/>
          <c:cat>
            <c:strRef>
              <c:f>'8.5'!$L$9:$N$9</c:f>
              <c:strCache>
                <c:ptCount val="3"/>
                <c:pt idx="0">
                  <c:v>Duben</c:v>
                </c:pt>
                <c:pt idx="1">
                  <c:v>Květen</c:v>
                </c:pt>
                <c:pt idx="2">
                  <c:v>Červen</c:v>
                </c:pt>
              </c:strCache>
            </c:strRef>
          </c:cat>
          <c:val>
            <c:numRef>
              <c:f>'8.5'!$L$16:$N$16</c:f>
              <c:numCache>
                <c:formatCode>#,##0.0</c:formatCode>
                <c:ptCount val="3"/>
                <c:pt idx="0">
                  <c:v>19087.613000000001</c:v>
                </c:pt>
                <c:pt idx="1">
                  <c:v>16775.393</c:v>
                </c:pt>
                <c:pt idx="2">
                  <c:v>4476.1499999999996</c:v>
                </c:pt>
              </c:numCache>
            </c:numRef>
          </c:val>
        </c:ser>
        <c:ser>
          <c:idx val="7"/>
          <c:order val="7"/>
          <c:tx>
            <c:strRef>
              <c:f>'8.5'!$K$17</c:f>
              <c:strCache>
                <c:ptCount val="1"/>
                <c:pt idx="0">
                  <c:v>Jaderné palivo</c:v>
                </c:pt>
              </c:strCache>
            </c:strRef>
          </c:tx>
          <c:invertIfNegative val="0"/>
          <c:cat>
            <c:strRef>
              <c:f>'8.5'!$L$9:$N$9</c:f>
              <c:strCache>
                <c:ptCount val="3"/>
                <c:pt idx="0">
                  <c:v>Duben</c:v>
                </c:pt>
                <c:pt idx="1">
                  <c:v>Květen</c:v>
                </c:pt>
                <c:pt idx="2">
                  <c:v>Červen</c:v>
                </c:pt>
              </c:strCache>
            </c:strRef>
          </c:cat>
          <c:val>
            <c:numRef>
              <c:f>'8.5'!$L$17:$N$17</c:f>
              <c:numCache>
                <c:formatCode>#,##0.0</c:formatCode>
                <c:ptCount val="3"/>
                <c:pt idx="0">
                  <c:v>3717.17</c:v>
                </c:pt>
                <c:pt idx="1">
                  <c:v>1948.63</c:v>
                </c:pt>
                <c:pt idx="2">
                  <c:v>1412.84</c:v>
                </c:pt>
              </c:numCache>
            </c:numRef>
          </c:val>
        </c:ser>
        <c:ser>
          <c:idx val="8"/>
          <c:order val="8"/>
          <c:tx>
            <c:strRef>
              <c:f>'8.5'!$K$18</c:f>
              <c:strCache>
                <c:ptCount val="1"/>
                <c:pt idx="0">
                  <c:v>Koks</c:v>
                </c:pt>
              </c:strCache>
            </c:strRef>
          </c:tx>
          <c:invertIfNegative val="0"/>
          <c:cat>
            <c:strRef>
              <c:f>'8.5'!$L$9:$N$9</c:f>
              <c:strCache>
                <c:ptCount val="3"/>
                <c:pt idx="0">
                  <c:v>Duben</c:v>
                </c:pt>
                <c:pt idx="1">
                  <c:v>Květen</c:v>
                </c:pt>
                <c:pt idx="2">
                  <c:v>Červen</c:v>
                </c:pt>
              </c:strCache>
            </c:strRef>
          </c:cat>
          <c:val>
            <c:numRef>
              <c:f>'8.5'!$L$18:$N$18</c:f>
              <c:numCache>
                <c:formatCode>#,##0.0</c:formatCode>
                <c:ptCount val="3"/>
                <c:pt idx="0">
                  <c:v>0</c:v>
                </c:pt>
                <c:pt idx="1">
                  <c:v>0</c:v>
                </c:pt>
                <c:pt idx="2">
                  <c:v>0</c:v>
                </c:pt>
              </c:numCache>
            </c:numRef>
          </c:val>
        </c:ser>
        <c:ser>
          <c:idx val="9"/>
          <c:order val="9"/>
          <c:tx>
            <c:strRef>
              <c:f>'8.5'!$K$19</c:f>
              <c:strCache>
                <c:ptCount val="1"/>
                <c:pt idx="0">
                  <c:v>Odpadní teplo</c:v>
                </c:pt>
              </c:strCache>
            </c:strRef>
          </c:tx>
          <c:invertIfNegative val="0"/>
          <c:cat>
            <c:strRef>
              <c:f>'8.5'!$L$9:$N$9</c:f>
              <c:strCache>
                <c:ptCount val="3"/>
                <c:pt idx="0">
                  <c:v>Duben</c:v>
                </c:pt>
                <c:pt idx="1">
                  <c:v>Květen</c:v>
                </c:pt>
                <c:pt idx="2">
                  <c:v>Červen</c:v>
                </c:pt>
              </c:strCache>
            </c:strRef>
          </c:cat>
          <c:val>
            <c:numRef>
              <c:f>'8.5'!$L$19:$N$19</c:f>
              <c:numCache>
                <c:formatCode>#,##0.0</c:formatCode>
                <c:ptCount val="3"/>
                <c:pt idx="0">
                  <c:v>2133.4609999999998</c:v>
                </c:pt>
                <c:pt idx="1">
                  <c:v>2196.348</c:v>
                </c:pt>
                <c:pt idx="2">
                  <c:v>974.21500000000003</c:v>
                </c:pt>
              </c:numCache>
            </c:numRef>
          </c:val>
        </c:ser>
        <c:ser>
          <c:idx val="10"/>
          <c:order val="10"/>
          <c:tx>
            <c:strRef>
              <c:f>'8.5'!$K$20</c:f>
              <c:strCache>
                <c:ptCount val="1"/>
                <c:pt idx="0">
                  <c:v>Ostatní kapalná paliva</c:v>
                </c:pt>
              </c:strCache>
            </c:strRef>
          </c:tx>
          <c:invertIfNegative val="0"/>
          <c:cat>
            <c:strRef>
              <c:f>'8.5'!$L$9:$N$9</c:f>
              <c:strCache>
                <c:ptCount val="3"/>
                <c:pt idx="0">
                  <c:v>Duben</c:v>
                </c:pt>
                <c:pt idx="1">
                  <c:v>Květen</c:v>
                </c:pt>
                <c:pt idx="2">
                  <c:v>Červen</c:v>
                </c:pt>
              </c:strCache>
            </c:strRef>
          </c:cat>
          <c:val>
            <c:numRef>
              <c:f>'8.5'!$L$20:$N$20</c:f>
              <c:numCache>
                <c:formatCode>#,##0.0</c:formatCode>
                <c:ptCount val="3"/>
                <c:pt idx="0">
                  <c:v>0</c:v>
                </c:pt>
                <c:pt idx="1">
                  <c:v>0</c:v>
                </c:pt>
                <c:pt idx="2">
                  <c:v>0</c:v>
                </c:pt>
              </c:numCache>
            </c:numRef>
          </c:val>
        </c:ser>
        <c:ser>
          <c:idx val="11"/>
          <c:order val="11"/>
          <c:tx>
            <c:strRef>
              <c:f>'8.5'!$K$21</c:f>
              <c:strCache>
                <c:ptCount val="1"/>
                <c:pt idx="0">
                  <c:v>Ostatní pevná paliva</c:v>
                </c:pt>
              </c:strCache>
            </c:strRef>
          </c:tx>
          <c:invertIfNegative val="0"/>
          <c:cat>
            <c:strRef>
              <c:f>'8.5'!$L$9:$N$9</c:f>
              <c:strCache>
                <c:ptCount val="3"/>
                <c:pt idx="0">
                  <c:v>Duben</c:v>
                </c:pt>
                <c:pt idx="1">
                  <c:v>Květen</c:v>
                </c:pt>
                <c:pt idx="2">
                  <c:v>Červen</c:v>
                </c:pt>
              </c:strCache>
            </c:strRef>
          </c:cat>
          <c:val>
            <c:numRef>
              <c:f>'8.5'!$L$21:$N$21</c:f>
              <c:numCache>
                <c:formatCode>#,##0.0</c:formatCode>
                <c:ptCount val="3"/>
                <c:pt idx="0">
                  <c:v>934</c:v>
                </c:pt>
                <c:pt idx="1">
                  <c:v>197</c:v>
                </c:pt>
                <c:pt idx="2">
                  <c:v>168</c:v>
                </c:pt>
              </c:numCache>
            </c:numRef>
          </c:val>
        </c:ser>
        <c:ser>
          <c:idx val="12"/>
          <c:order val="12"/>
          <c:tx>
            <c:strRef>
              <c:f>'8.5'!$K$22</c:f>
              <c:strCache>
                <c:ptCount val="1"/>
                <c:pt idx="0">
                  <c:v>Ostatní plyny</c:v>
                </c:pt>
              </c:strCache>
            </c:strRef>
          </c:tx>
          <c:invertIfNegative val="0"/>
          <c:cat>
            <c:strRef>
              <c:f>'8.5'!$L$9:$N$9</c:f>
              <c:strCache>
                <c:ptCount val="3"/>
                <c:pt idx="0">
                  <c:v>Duben</c:v>
                </c:pt>
                <c:pt idx="1">
                  <c:v>Květen</c:v>
                </c:pt>
                <c:pt idx="2">
                  <c:v>Červen</c:v>
                </c:pt>
              </c:strCache>
            </c:strRef>
          </c:cat>
          <c:val>
            <c:numRef>
              <c:f>'8.5'!$L$22:$N$22</c:f>
              <c:numCache>
                <c:formatCode>#,##0.0</c:formatCode>
                <c:ptCount val="3"/>
                <c:pt idx="0">
                  <c:v>0</c:v>
                </c:pt>
                <c:pt idx="1">
                  <c:v>0</c:v>
                </c:pt>
                <c:pt idx="2">
                  <c:v>0</c:v>
                </c:pt>
              </c:numCache>
            </c:numRef>
          </c:val>
        </c:ser>
        <c:ser>
          <c:idx val="13"/>
          <c:order val="13"/>
          <c:tx>
            <c:strRef>
              <c:f>'8.5'!$K$23</c:f>
              <c:strCache>
                <c:ptCount val="1"/>
                <c:pt idx="0">
                  <c:v>Ostatní</c:v>
                </c:pt>
              </c:strCache>
            </c:strRef>
          </c:tx>
          <c:invertIfNegative val="0"/>
          <c:cat>
            <c:strRef>
              <c:f>'8.5'!$L$9:$N$9</c:f>
              <c:strCache>
                <c:ptCount val="3"/>
                <c:pt idx="0">
                  <c:v>Duben</c:v>
                </c:pt>
                <c:pt idx="1">
                  <c:v>Květen</c:v>
                </c:pt>
                <c:pt idx="2">
                  <c:v>Červen</c:v>
                </c:pt>
              </c:strCache>
            </c:strRef>
          </c:cat>
          <c:val>
            <c:numRef>
              <c:f>'8.5'!$L$23:$N$23</c:f>
              <c:numCache>
                <c:formatCode>#,##0.0</c:formatCode>
                <c:ptCount val="3"/>
                <c:pt idx="0">
                  <c:v>0</c:v>
                </c:pt>
                <c:pt idx="1">
                  <c:v>0</c:v>
                </c:pt>
                <c:pt idx="2">
                  <c:v>0</c:v>
                </c:pt>
              </c:numCache>
            </c:numRef>
          </c:val>
        </c:ser>
        <c:ser>
          <c:idx val="14"/>
          <c:order val="14"/>
          <c:tx>
            <c:strRef>
              <c:f>'8.5'!$K$24</c:f>
              <c:strCache>
                <c:ptCount val="1"/>
                <c:pt idx="0">
                  <c:v>Topné oleje</c:v>
                </c:pt>
              </c:strCache>
            </c:strRef>
          </c:tx>
          <c:invertIfNegative val="0"/>
          <c:cat>
            <c:strRef>
              <c:f>'8.5'!$L$9:$N$9</c:f>
              <c:strCache>
                <c:ptCount val="3"/>
                <c:pt idx="0">
                  <c:v>Duben</c:v>
                </c:pt>
                <c:pt idx="1">
                  <c:v>Květen</c:v>
                </c:pt>
                <c:pt idx="2">
                  <c:v>Červen</c:v>
                </c:pt>
              </c:strCache>
            </c:strRef>
          </c:cat>
          <c:val>
            <c:numRef>
              <c:f>'8.5'!$L$24:$N$24</c:f>
              <c:numCache>
                <c:formatCode>#,##0.0</c:formatCode>
                <c:ptCount val="3"/>
                <c:pt idx="0">
                  <c:v>13</c:v>
                </c:pt>
                <c:pt idx="1">
                  <c:v>4</c:v>
                </c:pt>
                <c:pt idx="2">
                  <c:v>0</c:v>
                </c:pt>
              </c:numCache>
            </c:numRef>
          </c:val>
        </c:ser>
        <c:ser>
          <c:idx val="15"/>
          <c:order val="15"/>
          <c:tx>
            <c:strRef>
              <c:f>'8.5'!$K$25</c:f>
              <c:strCache>
                <c:ptCount val="1"/>
                <c:pt idx="0">
                  <c:v>Zemní plyn</c:v>
                </c:pt>
              </c:strCache>
            </c:strRef>
          </c:tx>
          <c:spPr>
            <a:solidFill>
              <a:srgbClr val="EBE600"/>
            </a:solidFill>
          </c:spPr>
          <c:invertIfNegative val="0"/>
          <c:cat>
            <c:strRef>
              <c:f>'8.5'!$L$9:$N$9</c:f>
              <c:strCache>
                <c:ptCount val="3"/>
                <c:pt idx="0">
                  <c:v>Duben</c:v>
                </c:pt>
                <c:pt idx="1">
                  <c:v>Květen</c:v>
                </c:pt>
                <c:pt idx="2">
                  <c:v>Červen</c:v>
                </c:pt>
              </c:strCache>
            </c:strRef>
          </c:cat>
          <c:val>
            <c:numRef>
              <c:f>'8.5'!$L$25:$N$25</c:f>
              <c:numCache>
                <c:formatCode>#,##0.0</c:formatCode>
                <c:ptCount val="3"/>
                <c:pt idx="0">
                  <c:v>37199.777999999998</c:v>
                </c:pt>
                <c:pt idx="1">
                  <c:v>36423.762999999992</c:v>
                </c:pt>
                <c:pt idx="2">
                  <c:v>16654.578000000001</c:v>
                </c:pt>
              </c:numCache>
            </c:numRef>
          </c:val>
        </c:ser>
        <c:dLbls>
          <c:showLegendKey val="0"/>
          <c:showVal val="0"/>
          <c:showCatName val="0"/>
          <c:showSerName val="0"/>
          <c:showPercent val="0"/>
          <c:showBubbleSize val="0"/>
        </c:dLbls>
        <c:gapWidth val="150"/>
        <c:overlap val="100"/>
        <c:axId val="215750528"/>
        <c:axId val="215752064"/>
      </c:barChart>
      <c:catAx>
        <c:axId val="215750528"/>
        <c:scaling>
          <c:orientation val="minMax"/>
        </c:scaling>
        <c:delete val="0"/>
        <c:axPos val="b"/>
        <c:numFmt formatCode="General" sourceLinked="1"/>
        <c:majorTickMark val="none"/>
        <c:minorTickMark val="none"/>
        <c:tickLblPos val="nextTo"/>
        <c:txPr>
          <a:bodyPr/>
          <a:lstStyle/>
          <a:p>
            <a:pPr>
              <a:defRPr sz="900"/>
            </a:pPr>
            <a:endParaRPr lang="cs-CZ"/>
          </a:p>
        </c:txPr>
        <c:crossAx val="215752064"/>
        <c:crosses val="autoZero"/>
        <c:auto val="1"/>
        <c:lblAlgn val="ctr"/>
        <c:lblOffset val="100"/>
        <c:noMultiLvlLbl val="0"/>
      </c:catAx>
      <c:valAx>
        <c:axId val="215752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5750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'8.5'!$O$10:$O$25</c:f>
              <c:numCache>
                <c:formatCode>0.0%</c:formatCode>
                <c:ptCount val="16"/>
              </c:numCache>
            </c:numRef>
          </c:cat>
          <c:val>
            <c:numRef>
              <c:f>'8.5'!$J$10:$J$25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'8.5'!$O$27:$O$34</c:f>
              <c:numCache>
                <c:formatCode>#,##0.0</c:formatCode>
                <c:ptCount val="8"/>
              </c:numCache>
            </c:numRef>
          </c:cat>
          <c:val>
            <c:numRef>
              <c:f>'8.5'!$J$27:$J$34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6"/>
            <c:bubble3D val="0"/>
            <c:spPr>
              <a:solidFill>
                <a:srgbClr val="6E4932"/>
              </a:solidFill>
            </c:spPr>
          </c:dPt>
          <c:dPt>
            <c:idx val="15"/>
            <c:bubble3D val="0"/>
            <c:spPr>
              <a:solidFill>
                <a:srgbClr val="EBE600"/>
              </a:solidFill>
            </c:spPr>
          </c:dPt>
          <c:dLbls>
            <c:dLbl>
              <c:idx val="1"/>
              <c:layout>
                <c:manualLayout>
                  <c:x val="8.6590909090909093E-2"/>
                  <c:y val="-0.11274341351660939"/>
                </c:manualLayout>
              </c:layout>
              <c:numFmt formatCode="0.0%" sourceLinked="0"/>
              <c:spPr/>
              <c:txPr>
                <a:bodyPr/>
                <a:lstStyle/>
                <a:p>
                  <a:pPr>
                    <a:defRPr sz="900"/>
                  </a:pPr>
                  <a:endParaRPr lang="cs-CZ"/>
                </a:p>
              </c:txPr>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545454545454545"/>
                  <c:y val="5.8190148911798398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delete val="1"/>
            </c:dLbl>
            <c:dLbl>
              <c:idx val="10"/>
              <c:layout>
                <c:manualLayout>
                  <c:x val="-0.15073282828282827"/>
                  <c:y val="-1.4547537227949599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2.886388888888889E-2"/>
                  <c:y val="0.28731386025200456"/>
                </c:manualLayout>
              </c:layout>
              <c:tx>
                <c:rich>
                  <a:bodyPr/>
                  <a:lstStyle/>
                  <a:p>
                    <a:pPr>
                      <a:defRPr sz="900"/>
                    </a:pPr>
                    <a:r>
                      <a:rPr lang="en-US"/>
                      <a:t>0,</a:t>
                    </a:r>
                    <a:r>
                      <a:rPr lang="cs-CZ"/>
                      <a:t>4</a:t>
                    </a:r>
                    <a:r>
                      <a:rPr lang="en-US"/>
                      <a:t>%</a:t>
                    </a:r>
                  </a:p>
                </c:rich>
              </c:tx>
              <c:numFmt formatCode="0.0%" sourceLinked="0"/>
              <c:sp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1297.612764</c:v>
                </c:pt>
                <c:pt idx="1">
                  <c:v>111.73486800000001</c:v>
                </c:pt>
                <c:pt idx="2">
                  <c:v>1467.163055</c:v>
                </c:pt>
                <c:pt idx="3">
                  <c:v>3.2838050000000001</c:v>
                </c:pt>
                <c:pt idx="4">
                  <c:v>2.40421</c:v>
                </c:pt>
                <c:pt idx="5">
                  <c:v>0.17124</c:v>
                </c:pt>
                <c:pt idx="6">
                  <c:v>7009.3306540000012</c:v>
                </c:pt>
                <c:pt idx="7">
                  <c:v>39.502920000000003</c:v>
                </c:pt>
                <c:pt idx="8">
                  <c:v>4.1738999999999998E-2</c:v>
                </c:pt>
                <c:pt idx="9">
                  <c:v>134.579194</c:v>
                </c:pt>
                <c:pt idx="10">
                  <c:v>21.758593000000001</c:v>
                </c:pt>
                <c:pt idx="11">
                  <c:v>694.18880051837357</c:v>
                </c:pt>
                <c:pt idx="12">
                  <c:v>892.43243300000006</c:v>
                </c:pt>
                <c:pt idx="13">
                  <c:v>0</c:v>
                </c:pt>
                <c:pt idx="14">
                  <c:v>33.938208000000003</c:v>
                </c:pt>
                <c:pt idx="15">
                  <c:v>3854.8471387566697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24644096"/>
        <c:axId val="224649984"/>
      </c:barChart>
      <c:catAx>
        <c:axId val="224644096"/>
        <c:scaling>
          <c:orientation val="minMax"/>
        </c:scaling>
        <c:delete val="1"/>
        <c:axPos val="b"/>
        <c:numFmt formatCode="General" sourceLinked="1"/>
        <c:majorTickMark val="out"/>
        <c:minorTickMark val="none"/>
        <c:tickLblPos val="nextTo"/>
        <c:crossAx val="224649984"/>
        <c:crosses val="autoZero"/>
        <c:auto val="1"/>
        <c:lblAlgn val="ctr"/>
        <c:lblOffset val="100"/>
        <c:noMultiLvlLbl val="0"/>
      </c:catAx>
      <c:valAx>
        <c:axId val="224649984"/>
        <c:scaling>
          <c:orientation val="minMax"/>
        </c:scaling>
        <c:delete val="1"/>
        <c:axPos val="l"/>
        <c:numFmt formatCode="0%" sourceLinked="1"/>
        <c:majorTickMark val="out"/>
        <c:minorTickMark val="none"/>
        <c:tickLblPos val="nextTo"/>
        <c:crossAx val="224644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Duben</c:v>
                </c:pt>
                <c:pt idx="1">
                  <c:v>Květen</c:v>
                </c:pt>
                <c:pt idx="2">
                  <c:v>Červen</c:v>
                </c:pt>
              </c:strCache>
            </c:strRef>
          </c:cat>
          <c:val>
            <c:numRef>
              <c:f>'8.6'!$L$28:$N$28</c:f>
              <c:numCache>
                <c:formatCode>#,##0.0</c:formatCode>
                <c:ptCount val="3"/>
                <c:pt idx="0">
                  <c:v>73464.995999999999</c:v>
                </c:pt>
                <c:pt idx="1">
                  <c:v>70669.419000000009</c:v>
                </c:pt>
                <c:pt idx="2">
                  <c:v>49768.687999999995</c:v>
                </c:pt>
              </c:numCache>
            </c:numRef>
          </c:val>
        </c:ser>
        <c:ser>
          <c:idx val="1"/>
          <c:order val="1"/>
          <c:tx>
            <c:strRef>
              <c:f>'8.6'!$K$29</c:f>
              <c:strCache>
                <c:ptCount val="1"/>
                <c:pt idx="0">
                  <c:v>Energetika</c:v>
                </c:pt>
              </c:strCache>
            </c:strRef>
          </c:tx>
          <c:invertIfNegative val="0"/>
          <c:cat>
            <c:strRef>
              <c:f>'8.6'!$L$27:$N$27</c:f>
              <c:strCache>
                <c:ptCount val="3"/>
                <c:pt idx="0">
                  <c:v>Duben</c:v>
                </c:pt>
                <c:pt idx="1">
                  <c:v>Květen</c:v>
                </c:pt>
                <c:pt idx="2">
                  <c:v>Červen</c:v>
                </c:pt>
              </c:strCache>
            </c:strRef>
          </c:cat>
          <c:val>
            <c:numRef>
              <c:f>'8.6'!$L$29:$N$29</c:f>
              <c:numCache>
                <c:formatCode>#,##0.0</c:formatCode>
                <c:ptCount val="3"/>
                <c:pt idx="0">
                  <c:v>705.56</c:v>
                </c:pt>
                <c:pt idx="1">
                  <c:v>511.38</c:v>
                </c:pt>
                <c:pt idx="2">
                  <c:v>253.4</c:v>
                </c:pt>
              </c:numCache>
            </c:numRef>
          </c:val>
        </c:ser>
        <c:ser>
          <c:idx val="2"/>
          <c:order val="2"/>
          <c:tx>
            <c:strRef>
              <c:f>'8.6'!$K$30</c:f>
              <c:strCache>
                <c:ptCount val="1"/>
                <c:pt idx="0">
                  <c:v>Doprava</c:v>
                </c:pt>
              </c:strCache>
            </c:strRef>
          </c:tx>
          <c:invertIfNegative val="0"/>
          <c:cat>
            <c:strRef>
              <c:f>'8.6'!$L$27:$N$27</c:f>
              <c:strCache>
                <c:ptCount val="3"/>
                <c:pt idx="0">
                  <c:v>Duben</c:v>
                </c:pt>
                <c:pt idx="1">
                  <c:v>Květen</c:v>
                </c:pt>
                <c:pt idx="2">
                  <c:v>Červen</c:v>
                </c:pt>
              </c:strCache>
            </c:strRef>
          </c:cat>
          <c:val>
            <c:numRef>
              <c:f>'8.6'!$L$30:$N$30</c:f>
              <c:numCache>
                <c:formatCode>#,##0.0</c:formatCode>
                <c:ptCount val="3"/>
                <c:pt idx="0">
                  <c:v>754.6</c:v>
                </c:pt>
                <c:pt idx="1">
                  <c:v>632.20000000000005</c:v>
                </c:pt>
                <c:pt idx="2">
                  <c:v>144.6</c:v>
                </c:pt>
              </c:numCache>
            </c:numRef>
          </c:val>
        </c:ser>
        <c:ser>
          <c:idx val="3"/>
          <c:order val="3"/>
          <c:tx>
            <c:strRef>
              <c:f>'8.6'!$K$31</c:f>
              <c:strCache>
                <c:ptCount val="1"/>
                <c:pt idx="0">
                  <c:v>Stavebnictví</c:v>
                </c:pt>
              </c:strCache>
            </c:strRef>
          </c:tx>
          <c:invertIfNegative val="0"/>
          <c:cat>
            <c:strRef>
              <c:f>'8.6'!$L$27:$N$27</c:f>
              <c:strCache>
                <c:ptCount val="3"/>
                <c:pt idx="0">
                  <c:v>Duben</c:v>
                </c:pt>
                <c:pt idx="1">
                  <c:v>Květen</c:v>
                </c:pt>
                <c:pt idx="2">
                  <c:v>Červen</c:v>
                </c:pt>
              </c:strCache>
            </c:strRef>
          </c:cat>
          <c:val>
            <c:numRef>
              <c:f>'8.6'!$L$31:$N$31</c:f>
              <c:numCache>
                <c:formatCode>#,##0.0</c:formatCode>
                <c:ptCount val="3"/>
                <c:pt idx="0">
                  <c:v>473.4</c:v>
                </c:pt>
                <c:pt idx="1">
                  <c:v>398.2</c:v>
                </c:pt>
                <c:pt idx="2">
                  <c:v>27</c:v>
                </c:pt>
              </c:numCache>
            </c:numRef>
          </c:val>
        </c:ser>
        <c:ser>
          <c:idx val="4"/>
          <c:order val="4"/>
          <c:tx>
            <c:strRef>
              <c:f>'8.6'!$K$32</c:f>
              <c:strCache>
                <c:ptCount val="1"/>
                <c:pt idx="0">
                  <c:v>Zemědělství a lesnictví</c:v>
                </c:pt>
              </c:strCache>
            </c:strRef>
          </c:tx>
          <c:invertIfNegative val="0"/>
          <c:cat>
            <c:strRef>
              <c:f>'8.6'!$L$27:$N$27</c:f>
              <c:strCache>
                <c:ptCount val="3"/>
                <c:pt idx="0">
                  <c:v>Duben</c:v>
                </c:pt>
                <c:pt idx="1">
                  <c:v>Květen</c:v>
                </c:pt>
                <c:pt idx="2">
                  <c:v>Červen</c:v>
                </c:pt>
              </c:strCache>
            </c:strRef>
          </c:cat>
          <c:val>
            <c:numRef>
              <c:f>'8.6'!$L$32:$N$32</c:f>
              <c:numCache>
                <c:formatCode>#,##0.0</c:formatCode>
                <c:ptCount val="3"/>
                <c:pt idx="0">
                  <c:v>15</c:v>
                </c:pt>
                <c:pt idx="1">
                  <c:v>13</c:v>
                </c:pt>
                <c:pt idx="2">
                  <c:v>1</c:v>
                </c:pt>
              </c:numCache>
            </c:numRef>
          </c:val>
        </c:ser>
        <c:ser>
          <c:idx val="5"/>
          <c:order val="5"/>
          <c:tx>
            <c:strRef>
              <c:f>'8.6'!$K$33</c:f>
              <c:strCache>
                <c:ptCount val="1"/>
                <c:pt idx="0">
                  <c:v>Domácnosti</c:v>
                </c:pt>
              </c:strCache>
            </c:strRef>
          </c:tx>
          <c:invertIfNegative val="0"/>
          <c:cat>
            <c:strRef>
              <c:f>'8.6'!$L$27:$N$27</c:f>
              <c:strCache>
                <c:ptCount val="3"/>
                <c:pt idx="0">
                  <c:v>Duben</c:v>
                </c:pt>
                <c:pt idx="1">
                  <c:v>Květen</c:v>
                </c:pt>
                <c:pt idx="2">
                  <c:v>Červen</c:v>
                </c:pt>
              </c:strCache>
            </c:strRef>
          </c:cat>
          <c:val>
            <c:numRef>
              <c:f>'8.6'!$L$33:$N$33</c:f>
              <c:numCache>
                <c:formatCode>#,##0.0</c:formatCode>
                <c:ptCount val="3"/>
                <c:pt idx="0">
                  <c:v>113108.77</c:v>
                </c:pt>
                <c:pt idx="1">
                  <c:v>99931.159999999989</c:v>
                </c:pt>
                <c:pt idx="2">
                  <c:v>34528.89</c:v>
                </c:pt>
              </c:numCache>
            </c:numRef>
          </c:val>
        </c:ser>
        <c:ser>
          <c:idx val="6"/>
          <c:order val="6"/>
          <c:tx>
            <c:strRef>
              <c:f>'8.6'!$K$34</c:f>
              <c:strCache>
                <c:ptCount val="1"/>
                <c:pt idx="0">
                  <c:v>Obchod, služby, školství, zdravotnictví</c:v>
                </c:pt>
              </c:strCache>
            </c:strRef>
          </c:tx>
          <c:invertIfNegative val="0"/>
          <c:cat>
            <c:strRef>
              <c:f>'8.6'!$L$27:$N$27</c:f>
              <c:strCache>
                <c:ptCount val="3"/>
                <c:pt idx="0">
                  <c:v>Duben</c:v>
                </c:pt>
                <c:pt idx="1">
                  <c:v>Květen</c:v>
                </c:pt>
                <c:pt idx="2">
                  <c:v>Červen</c:v>
                </c:pt>
              </c:strCache>
            </c:strRef>
          </c:cat>
          <c:val>
            <c:numRef>
              <c:f>'8.6'!$L$34:$N$34</c:f>
              <c:numCache>
                <c:formatCode>#,##0.0</c:formatCode>
                <c:ptCount val="3"/>
                <c:pt idx="0">
                  <c:v>57238.849999999991</c:v>
                </c:pt>
                <c:pt idx="1">
                  <c:v>47193.998</c:v>
                </c:pt>
                <c:pt idx="2">
                  <c:v>14404.231</c:v>
                </c:pt>
              </c:numCache>
            </c:numRef>
          </c:val>
        </c:ser>
        <c:ser>
          <c:idx val="7"/>
          <c:order val="7"/>
          <c:tx>
            <c:strRef>
              <c:f>'8.6'!$K$35</c:f>
              <c:strCache>
                <c:ptCount val="1"/>
                <c:pt idx="0">
                  <c:v>Ostatní</c:v>
                </c:pt>
              </c:strCache>
            </c:strRef>
          </c:tx>
          <c:invertIfNegative val="0"/>
          <c:cat>
            <c:strRef>
              <c:f>'8.6'!$L$27:$N$27</c:f>
              <c:strCache>
                <c:ptCount val="3"/>
                <c:pt idx="0">
                  <c:v>Duben</c:v>
                </c:pt>
                <c:pt idx="1">
                  <c:v>Květen</c:v>
                </c:pt>
                <c:pt idx="2">
                  <c:v>Červen</c:v>
                </c:pt>
              </c:strCache>
            </c:strRef>
          </c:cat>
          <c:val>
            <c:numRef>
              <c:f>'8.6'!$L$35:$N$35</c:f>
              <c:numCache>
                <c:formatCode>#,##0.0</c:formatCode>
                <c:ptCount val="3"/>
                <c:pt idx="0">
                  <c:v>1822.6829999999998</c:v>
                </c:pt>
                <c:pt idx="1">
                  <c:v>1507.374</c:v>
                </c:pt>
                <c:pt idx="2">
                  <c:v>506.36500000000001</c:v>
                </c:pt>
              </c:numCache>
            </c:numRef>
          </c:val>
        </c:ser>
        <c:dLbls>
          <c:showLegendKey val="0"/>
          <c:showVal val="0"/>
          <c:showCatName val="0"/>
          <c:showSerName val="0"/>
          <c:showPercent val="0"/>
          <c:showBubbleSize val="0"/>
        </c:dLbls>
        <c:gapWidth val="150"/>
        <c:overlap val="100"/>
        <c:axId val="268839168"/>
        <c:axId val="268857344"/>
      </c:barChart>
      <c:catAx>
        <c:axId val="268839168"/>
        <c:scaling>
          <c:orientation val="minMax"/>
        </c:scaling>
        <c:delete val="0"/>
        <c:axPos val="b"/>
        <c:numFmt formatCode="General" sourceLinked="1"/>
        <c:majorTickMark val="none"/>
        <c:minorTickMark val="none"/>
        <c:tickLblPos val="nextTo"/>
        <c:txPr>
          <a:bodyPr/>
          <a:lstStyle/>
          <a:p>
            <a:pPr>
              <a:defRPr sz="900"/>
            </a:pPr>
            <a:endParaRPr lang="cs-CZ"/>
          </a:p>
        </c:txPr>
        <c:crossAx val="268857344"/>
        <c:crosses val="autoZero"/>
        <c:auto val="1"/>
        <c:lblAlgn val="ctr"/>
        <c:lblOffset val="100"/>
        <c:noMultiLvlLbl val="0"/>
      </c:catAx>
      <c:valAx>
        <c:axId val="268857344"/>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268839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2.5156428601840985E-2</c:v>
                </c:pt>
              </c:numCache>
            </c:numRef>
          </c:val>
        </c:ser>
        <c:ser>
          <c:idx val="1"/>
          <c:order val="1"/>
          <c:tx>
            <c:strRef>
              <c:f>'8.6'!$L$41</c:f>
              <c:strCache>
                <c:ptCount val="1"/>
                <c:pt idx="0">
                  <c:v>Výroba tepla brutto</c:v>
                </c:pt>
              </c:strCache>
            </c:strRef>
          </c:tx>
          <c:invertIfNegative val="0"/>
          <c:val>
            <c:numRef>
              <c:f>'8.6'!$M$41</c:f>
              <c:numCache>
                <c:formatCode>0.0%</c:formatCode>
                <c:ptCount val="1"/>
                <c:pt idx="0">
                  <c:v>2.4759207568650188E-2</c:v>
                </c:pt>
              </c:numCache>
            </c:numRef>
          </c:val>
        </c:ser>
        <c:ser>
          <c:idx val="2"/>
          <c:order val="2"/>
          <c:tx>
            <c:strRef>
              <c:f>'8.6'!$L$42</c:f>
              <c:strCache>
                <c:ptCount val="1"/>
                <c:pt idx="0">
                  <c:v>Dodávky tepla</c:v>
                </c:pt>
              </c:strCache>
            </c:strRef>
          </c:tx>
          <c:invertIfNegative val="0"/>
          <c:val>
            <c:numRef>
              <c:f>'8.6'!$M$42</c:f>
              <c:numCache>
                <c:formatCode>0.0%</c:formatCode>
                <c:ptCount val="1"/>
                <c:pt idx="0">
                  <c:v>3.53732511144298E-2</c:v>
                </c:pt>
              </c:numCache>
            </c:numRef>
          </c:val>
        </c:ser>
        <c:dLbls>
          <c:showLegendKey val="0"/>
          <c:showVal val="0"/>
          <c:showCatName val="0"/>
          <c:showSerName val="0"/>
          <c:showPercent val="0"/>
          <c:showBubbleSize val="0"/>
        </c:dLbls>
        <c:gapWidth val="150"/>
        <c:axId val="268891264"/>
        <c:axId val="268892800"/>
      </c:barChart>
      <c:catAx>
        <c:axId val="268891264"/>
        <c:scaling>
          <c:orientation val="maxMin"/>
        </c:scaling>
        <c:delete val="0"/>
        <c:axPos val="l"/>
        <c:numFmt formatCode="General" sourceLinked="1"/>
        <c:majorTickMark val="none"/>
        <c:minorTickMark val="none"/>
        <c:tickLblPos val="none"/>
        <c:crossAx val="268892800"/>
        <c:crosses val="autoZero"/>
        <c:auto val="1"/>
        <c:lblAlgn val="ctr"/>
        <c:lblOffset val="100"/>
        <c:noMultiLvlLbl val="0"/>
      </c:catAx>
      <c:valAx>
        <c:axId val="2688928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688912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Duben</c:v>
                </c:pt>
                <c:pt idx="1">
                  <c:v>Květen</c:v>
                </c:pt>
                <c:pt idx="2">
                  <c:v>Červen</c:v>
                </c:pt>
              </c:strCache>
            </c:strRef>
          </c:cat>
          <c:val>
            <c:numRef>
              <c:f>'8.6'!$L$10:$N$10</c:f>
              <c:numCache>
                <c:formatCode>#,##0.0</c:formatCode>
                <c:ptCount val="3"/>
                <c:pt idx="0">
                  <c:v>46238</c:v>
                </c:pt>
                <c:pt idx="1">
                  <c:v>43715.299999999996</c:v>
                </c:pt>
                <c:pt idx="2">
                  <c:v>9942.5499999999993</c:v>
                </c:pt>
              </c:numCache>
            </c:numRef>
          </c:val>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Duben</c:v>
                </c:pt>
                <c:pt idx="1">
                  <c:v>Květen</c:v>
                </c:pt>
                <c:pt idx="2">
                  <c:v>Červen</c:v>
                </c:pt>
              </c:strCache>
            </c:strRef>
          </c:cat>
          <c:val>
            <c:numRef>
              <c:f>'8.6'!$L$11:$N$11</c:f>
              <c:numCache>
                <c:formatCode>#,##0.0</c:formatCode>
                <c:ptCount val="3"/>
                <c:pt idx="0">
                  <c:v>4998.75</c:v>
                </c:pt>
                <c:pt idx="1">
                  <c:v>4663.2049999999999</c:v>
                </c:pt>
                <c:pt idx="2">
                  <c:v>3349.904</c:v>
                </c:pt>
              </c:numCache>
            </c:numRef>
          </c:val>
        </c:ser>
        <c:ser>
          <c:idx val="2"/>
          <c:order val="2"/>
          <c:tx>
            <c:strRef>
              <c:f>'8.6'!$K$12</c:f>
              <c:strCache>
                <c:ptCount val="1"/>
                <c:pt idx="0">
                  <c:v>Černé uhlí</c:v>
                </c:pt>
              </c:strCache>
            </c:strRef>
          </c:tx>
          <c:spPr>
            <a:solidFill>
              <a:schemeClr val="tx1"/>
            </a:solidFill>
          </c:spPr>
          <c:invertIfNegative val="0"/>
          <c:cat>
            <c:strRef>
              <c:f>'8.6'!$L$9:$N$9</c:f>
              <c:strCache>
                <c:ptCount val="3"/>
                <c:pt idx="0">
                  <c:v>Duben</c:v>
                </c:pt>
                <c:pt idx="1">
                  <c:v>Květen</c:v>
                </c:pt>
                <c:pt idx="2">
                  <c:v>Červen</c:v>
                </c:pt>
              </c:strCache>
            </c:strRef>
          </c:cat>
          <c:val>
            <c:numRef>
              <c:f>'8.6'!$L$12:$N$12</c:f>
              <c:numCache>
                <c:formatCode>#,##0.0</c:formatCode>
                <c:ptCount val="3"/>
                <c:pt idx="0">
                  <c:v>0</c:v>
                </c:pt>
                <c:pt idx="1">
                  <c:v>0</c:v>
                </c:pt>
                <c:pt idx="2">
                  <c:v>0</c:v>
                </c:pt>
              </c:numCache>
            </c:numRef>
          </c:val>
        </c:ser>
        <c:ser>
          <c:idx val="3"/>
          <c:order val="3"/>
          <c:tx>
            <c:strRef>
              <c:f>'8.6'!$K$13</c:f>
              <c:strCache>
                <c:ptCount val="1"/>
                <c:pt idx="0">
                  <c:v>Elektrická energie</c:v>
                </c:pt>
              </c:strCache>
            </c:strRef>
          </c:tx>
          <c:invertIfNegative val="0"/>
          <c:cat>
            <c:strRef>
              <c:f>'8.6'!$L$9:$N$9</c:f>
              <c:strCache>
                <c:ptCount val="3"/>
                <c:pt idx="0">
                  <c:v>Duben</c:v>
                </c:pt>
                <c:pt idx="1">
                  <c:v>Květen</c:v>
                </c:pt>
                <c:pt idx="2">
                  <c:v>Červen</c:v>
                </c:pt>
              </c:strCache>
            </c:strRef>
          </c:cat>
          <c:val>
            <c:numRef>
              <c:f>'8.6'!$L$13:$N$13</c:f>
              <c:numCache>
                <c:formatCode>#,##0.0</c:formatCode>
                <c:ptCount val="3"/>
                <c:pt idx="0">
                  <c:v>0</c:v>
                </c:pt>
                <c:pt idx="1">
                  <c:v>0</c:v>
                </c:pt>
                <c:pt idx="2">
                  <c:v>0</c:v>
                </c:pt>
              </c:numCache>
            </c:numRef>
          </c:val>
        </c:ser>
        <c:ser>
          <c:idx val="4"/>
          <c:order val="4"/>
          <c:tx>
            <c:strRef>
              <c:f>'8.6'!$K$14</c:f>
              <c:strCache>
                <c:ptCount val="1"/>
                <c:pt idx="0">
                  <c:v>Energie prostředí (tepelné čerpadlo)</c:v>
                </c:pt>
              </c:strCache>
            </c:strRef>
          </c:tx>
          <c:invertIfNegative val="0"/>
          <c:cat>
            <c:strRef>
              <c:f>'8.6'!$L$9:$N$9</c:f>
              <c:strCache>
                <c:ptCount val="3"/>
                <c:pt idx="0">
                  <c:v>Duben</c:v>
                </c:pt>
                <c:pt idx="1">
                  <c:v>Květen</c:v>
                </c:pt>
                <c:pt idx="2">
                  <c:v>Červen</c:v>
                </c:pt>
              </c:strCache>
            </c:strRef>
          </c:cat>
          <c:val>
            <c:numRef>
              <c:f>'8.6'!$L$14:$N$14</c:f>
              <c:numCache>
                <c:formatCode>#,##0.0</c:formatCode>
                <c:ptCount val="3"/>
                <c:pt idx="0">
                  <c:v>0</c:v>
                </c:pt>
                <c:pt idx="1">
                  <c:v>0</c:v>
                </c:pt>
                <c:pt idx="2">
                  <c:v>0</c:v>
                </c:pt>
              </c:numCache>
            </c:numRef>
          </c:val>
        </c:ser>
        <c:ser>
          <c:idx val="5"/>
          <c:order val="5"/>
          <c:tx>
            <c:strRef>
              <c:f>'8.6'!$K$15</c:f>
              <c:strCache>
                <c:ptCount val="1"/>
                <c:pt idx="0">
                  <c:v>Energie Slunce (solární kolektor)</c:v>
                </c:pt>
              </c:strCache>
            </c:strRef>
          </c:tx>
          <c:invertIfNegative val="0"/>
          <c:cat>
            <c:strRef>
              <c:f>'8.6'!$L$9:$N$9</c:f>
              <c:strCache>
                <c:ptCount val="3"/>
                <c:pt idx="0">
                  <c:v>Duben</c:v>
                </c:pt>
                <c:pt idx="1">
                  <c:v>Květen</c:v>
                </c:pt>
                <c:pt idx="2">
                  <c:v>Červen</c:v>
                </c:pt>
              </c:strCache>
            </c:strRef>
          </c:cat>
          <c:val>
            <c:numRef>
              <c:f>'8.6'!$L$15:$N$15</c:f>
              <c:numCache>
                <c:formatCode>#,##0.0</c:formatCode>
                <c:ptCount val="3"/>
                <c:pt idx="0">
                  <c:v>0</c:v>
                </c:pt>
                <c:pt idx="1">
                  <c:v>0</c:v>
                </c:pt>
                <c:pt idx="2">
                  <c:v>0</c:v>
                </c:pt>
              </c:numCache>
            </c:numRef>
          </c:val>
        </c:ser>
        <c:ser>
          <c:idx val="6"/>
          <c:order val="6"/>
          <c:tx>
            <c:strRef>
              <c:f>'8.6'!$K$16</c:f>
              <c:strCache>
                <c:ptCount val="1"/>
                <c:pt idx="0">
                  <c:v>Hnědé uhlí</c:v>
                </c:pt>
              </c:strCache>
            </c:strRef>
          </c:tx>
          <c:spPr>
            <a:solidFill>
              <a:srgbClr val="6E4932"/>
            </a:solidFill>
          </c:spPr>
          <c:invertIfNegative val="0"/>
          <c:cat>
            <c:strRef>
              <c:f>'8.6'!$L$9:$N$9</c:f>
              <c:strCache>
                <c:ptCount val="3"/>
                <c:pt idx="0">
                  <c:v>Duben</c:v>
                </c:pt>
                <c:pt idx="1">
                  <c:v>Květen</c:v>
                </c:pt>
                <c:pt idx="2">
                  <c:v>Červen</c:v>
                </c:pt>
              </c:strCache>
            </c:strRef>
          </c:cat>
          <c:val>
            <c:numRef>
              <c:f>'8.6'!$L$16:$N$16</c:f>
              <c:numCache>
                <c:formatCode>#,##0.0</c:formatCode>
                <c:ptCount val="3"/>
                <c:pt idx="0">
                  <c:v>105728.82</c:v>
                </c:pt>
                <c:pt idx="1">
                  <c:v>91805.61</c:v>
                </c:pt>
                <c:pt idx="2">
                  <c:v>64701.13</c:v>
                </c:pt>
              </c:numCache>
            </c:numRef>
          </c:val>
        </c:ser>
        <c:ser>
          <c:idx val="7"/>
          <c:order val="7"/>
          <c:tx>
            <c:strRef>
              <c:f>'8.6'!$K$17</c:f>
              <c:strCache>
                <c:ptCount val="1"/>
                <c:pt idx="0">
                  <c:v>Jaderné palivo</c:v>
                </c:pt>
              </c:strCache>
            </c:strRef>
          </c:tx>
          <c:invertIfNegative val="0"/>
          <c:cat>
            <c:strRef>
              <c:f>'8.6'!$L$9:$N$9</c:f>
              <c:strCache>
                <c:ptCount val="3"/>
                <c:pt idx="0">
                  <c:v>Duben</c:v>
                </c:pt>
                <c:pt idx="1">
                  <c:v>Květen</c:v>
                </c:pt>
                <c:pt idx="2">
                  <c:v>Červen</c:v>
                </c:pt>
              </c:strCache>
            </c:strRef>
          </c:cat>
          <c:val>
            <c:numRef>
              <c:f>'8.6'!$L$17:$N$17</c:f>
              <c:numCache>
                <c:formatCode>#,##0.0</c:formatCode>
                <c:ptCount val="3"/>
                <c:pt idx="0">
                  <c:v>0</c:v>
                </c:pt>
                <c:pt idx="1">
                  <c:v>0</c:v>
                </c:pt>
                <c:pt idx="2">
                  <c:v>0</c:v>
                </c:pt>
              </c:numCache>
            </c:numRef>
          </c:val>
        </c:ser>
        <c:ser>
          <c:idx val="8"/>
          <c:order val="8"/>
          <c:tx>
            <c:strRef>
              <c:f>'8.6'!$K$18</c:f>
              <c:strCache>
                <c:ptCount val="1"/>
                <c:pt idx="0">
                  <c:v>Koks</c:v>
                </c:pt>
              </c:strCache>
            </c:strRef>
          </c:tx>
          <c:invertIfNegative val="0"/>
          <c:cat>
            <c:strRef>
              <c:f>'8.6'!$L$9:$N$9</c:f>
              <c:strCache>
                <c:ptCount val="3"/>
                <c:pt idx="0">
                  <c:v>Duben</c:v>
                </c:pt>
                <c:pt idx="1">
                  <c:v>Květen</c:v>
                </c:pt>
                <c:pt idx="2">
                  <c:v>Červen</c:v>
                </c:pt>
              </c:strCache>
            </c:strRef>
          </c:cat>
          <c:val>
            <c:numRef>
              <c:f>'8.6'!$L$18:$N$18</c:f>
              <c:numCache>
                <c:formatCode>#,##0.0</c:formatCode>
                <c:ptCount val="3"/>
                <c:pt idx="0">
                  <c:v>0</c:v>
                </c:pt>
                <c:pt idx="1">
                  <c:v>0</c:v>
                </c:pt>
                <c:pt idx="2">
                  <c:v>0</c:v>
                </c:pt>
              </c:numCache>
            </c:numRef>
          </c:val>
        </c:ser>
        <c:ser>
          <c:idx val="9"/>
          <c:order val="9"/>
          <c:tx>
            <c:strRef>
              <c:f>'8.6'!$K$19</c:f>
              <c:strCache>
                <c:ptCount val="1"/>
                <c:pt idx="0">
                  <c:v>Odpadní teplo</c:v>
                </c:pt>
              </c:strCache>
            </c:strRef>
          </c:tx>
          <c:invertIfNegative val="0"/>
          <c:cat>
            <c:strRef>
              <c:f>'8.6'!$L$9:$N$9</c:f>
              <c:strCache>
                <c:ptCount val="3"/>
                <c:pt idx="0">
                  <c:v>Duben</c:v>
                </c:pt>
                <c:pt idx="1">
                  <c:v>Květen</c:v>
                </c:pt>
                <c:pt idx="2">
                  <c:v>Červen</c:v>
                </c:pt>
              </c:strCache>
            </c:strRef>
          </c:cat>
          <c:val>
            <c:numRef>
              <c:f>'8.6'!$L$19:$N$19</c:f>
              <c:numCache>
                <c:formatCode>#,##0.0</c:formatCode>
                <c:ptCount val="3"/>
                <c:pt idx="0">
                  <c:v>0</c:v>
                </c:pt>
                <c:pt idx="1">
                  <c:v>0</c:v>
                </c:pt>
                <c:pt idx="2">
                  <c:v>0</c:v>
                </c:pt>
              </c:numCache>
            </c:numRef>
          </c:val>
        </c:ser>
        <c:ser>
          <c:idx val="10"/>
          <c:order val="10"/>
          <c:tx>
            <c:strRef>
              <c:f>'8.6'!$K$20</c:f>
              <c:strCache>
                <c:ptCount val="1"/>
                <c:pt idx="0">
                  <c:v>Ostatní kapalná paliva</c:v>
                </c:pt>
              </c:strCache>
            </c:strRef>
          </c:tx>
          <c:invertIfNegative val="0"/>
          <c:cat>
            <c:strRef>
              <c:f>'8.6'!$L$9:$N$9</c:f>
              <c:strCache>
                <c:ptCount val="3"/>
                <c:pt idx="0">
                  <c:v>Duben</c:v>
                </c:pt>
                <c:pt idx="1">
                  <c:v>Květen</c:v>
                </c:pt>
                <c:pt idx="2">
                  <c:v>Červen</c:v>
                </c:pt>
              </c:strCache>
            </c:strRef>
          </c:cat>
          <c:val>
            <c:numRef>
              <c:f>'8.6'!$L$20:$N$20</c:f>
              <c:numCache>
                <c:formatCode>#,##0.0</c:formatCode>
                <c:ptCount val="3"/>
                <c:pt idx="0">
                  <c:v>0</c:v>
                </c:pt>
                <c:pt idx="1">
                  <c:v>0</c:v>
                </c:pt>
                <c:pt idx="2">
                  <c:v>0</c:v>
                </c:pt>
              </c:numCache>
            </c:numRef>
          </c:val>
        </c:ser>
        <c:ser>
          <c:idx val="11"/>
          <c:order val="11"/>
          <c:tx>
            <c:strRef>
              <c:f>'8.6'!$K$21</c:f>
              <c:strCache>
                <c:ptCount val="1"/>
                <c:pt idx="0">
                  <c:v>Ostatní pevná paliva</c:v>
                </c:pt>
              </c:strCache>
            </c:strRef>
          </c:tx>
          <c:invertIfNegative val="0"/>
          <c:cat>
            <c:strRef>
              <c:f>'8.6'!$L$9:$N$9</c:f>
              <c:strCache>
                <c:ptCount val="3"/>
                <c:pt idx="0">
                  <c:v>Duben</c:v>
                </c:pt>
                <c:pt idx="1">
                  <c:v>Květen</c:v>
                </c:pt>
                <c:pt idx="2">
                  <c:v>Červen</c:v>
                </c:pt>
              </c:strCache>
            </c:strRef>
          </c:cat>
          <c:val>
            <c:numRef>
              <c:f>'8.6'!$L$21:$N$21</c:f>
              <c:numCache>
                <c:formatCode>#,##0.0</c:formatCode>
                <c:ptCount val="3"/>
                <c:pt idx="0">
                  <c:v>0</c:v>
                </c:pt>
                <c:pt idx="1">
                  <c:v>0</c:v>
                </c:pt>
                <c:pt idx="2">
                  <c:v>0</c:v>
                </c:pt>
              </c:numCache>
            </c:numRef>
          </c:val>
        </c:ser>
        <c:ser>
          <c:idx val="12"/>
          <c:order val="12"/>
          <c:tx>
            <c:strRef>
              <c:f>'8.6'!$K$22</c:f>
              <c:strCache>
                <c:ptCount val="1"/>
                <c:pt idx="0">
                  <c:v>Ostatní plyny</c:v>
                </c:pt>
              </c:strCache>
            </c:strRef>
          </c:tx>
          <c:invertIfNegative val="0"/>
          <c:cat>
            <c:strRef>
              <c:f>'8.6'!$L$9:$N$9</c:f>
              <c:strCache>
                <c:ptCount val="3"/>
                <c:pt idx="0">
                  <c:v>Duben</c:v>
                </c:pt>
                <c:pt idx="1">
                  <c:v>Květen</c:v>
                </c:pt>
                <c:pt idx="2">
                  <c:v>Červen</c:v>
                </c:pt>
              </c:strCache>
            </c:strRef>
          </c:cat>
          <c:val>
            <c:numRef>
              <c:f>'8.6'!$L$22:$N$22</c:f>
              <c:numCache>
                <c:formatCode>#,##0.0</c:formatCode>
                <c:ptCount val="3"/>
                <c:pt idx="0">
                  <c:v>0</c:v>
                </c:pt>
                <c:pt idx="1">
                  <c:v>0</c:v>
                </c:pt>
                <c:pt idx="2">
                  <c:v>0</c:v>
                </c:pt>
              </c:numCache>
            </c:numRef>
          </c:val>
        </c:ser>
        <c:ser>
          <c:idx val="13"/>
          <c:order val="13"/>
          <c:tx>
            <c:strRef>
              <c:f>'8.6'!$K$23</c:f>
              <c:strCache>
                <c:ptCount val="1"/>
                <c:pt idx="0">
                  <c:v>Ostatní</c:v>
                </c:pt>
              </c:strCache>
            </c:strRef>
          </c:tx>
          <c:invertIfNegative val="0"/>
          <c:cat>
            <c:strRef>
              <c:f>'8.6'!$L$9:$N$9</c:f>
              <c:strCache>
                <c:ptCount val="3"/>
                <c:pt idx="0">
                  <c:v>Duben</c:v>
                </c:pt>
                <c:pt idx="1">
                  <c:v>Květen</c:v>
                </c:pt>
                <c:pt idx="2">
                  <c:v>Červen</c:v>
                </c:pt>
              </c:strCache>
            </c:strRef>
          </c:cat>
          <c:val>
            <c:numRef>
              <c:f>'8.6'!$L$23:$N$23</c:f>
              <c:numCache>
                <c:formatCode>#,##0.0</c:formatCode>
                <c:ptCount val="3"/>
                <c:pt idx="0">
                  <c:v>0</c:v>
                </c:pt>
                <c:pt idx="1">
                  <c:v>0</c:v>
                </c:pt>
                <c:pt idx="2">
                  <c:v>0</c:v>
                </c:pt>
              </c:numCache>
            </c:numRef>
          </c:val>
        </c:ser>
        <c:ser>
          <c:idx val="14"/>
          <c:order val="14"/>
          <c:tx>
            <c:strRef>
              <c:f>'8.6'!$K$24</c:f>
              <c:strCache>
                <c:ptCount val="1"/>
                <c:pt idx="0">
                  <c:v>Topné oleje</c:v>
                </c:pt>
              </c:strCache>
            </c:strRef>
          </c:tx>
          <c:invertIfNegative val="0"/>
          <c:cat>
            <c:strRef>
              <c:f>'8.6'!$L$9:$N$9</c:f>
              <c:strCache>
                <c:ptCount val="3"/>
                <c:pt idx="0">
                  <c:v>Duben</c:v>
                </c:pt>
                <c:pt idx="1">
                  <c:v>Květen</c:v>
                </c:pt>
                <c:pt idx="2">
                  <c:v>Červen</c:v>
                </c:pt>
              </c:strCache>
            </c:strRef>
          </c:cat>
          <c:val>
            <c:numRef>
              <c:f>'8.6'!$L$24:$N$24</c:f>
              <c:numCache>
                <c:formatCode>#,##0.0</c:formatCode>
                <c:ptCount val="3"/>
                <c:pt idx="0">
                  <c:v>0</c:v>
                </c:pt>
                <c:pt idx="1">
                  <c:v>550</c:v>
                </c:pt>
                <c:pt idx="2">
                  <c:v>734.28</c:v>
                </c:pt>
              </c:numCache>
            </c:numRef>
          </c:val>
        </c:ser>
        <c:ser>
          <c:idx val="15"/>
          <c:order val="15"/>
          <c:tx>
            <c:strRef>
              <c:f>'8.6'!$K$25</c:f>
              <c:strCache>
                <c:ptCount val="1"/>
                <c:pt idx="0">
                  <c:v>Zemní plyn</c:v>
                </c:pt>
              </c:strCache>
            </c:strRef>
          </c:tx>
          <c:spPr>
            <a:solidFill>
              <a:srgbClr val="EBE600"/>
            </a:solidFill>
          </c:spPr>
          <c:invertIfNegative val="0"/>
          <c:cat>
            <c:strRef>
              <c:f>'8.6'!$L$9:$N$9</c:f>
              <c:strCache>
                <c:ptCount val="3"/>
                <c:pt idx="0">
                  <c:v>Duben</c:v>
                </c:pt>
                <c:pt idx="1">
                  <c:v>Květen</c:v>
                </c:pt>
                <c:pt idx="2">
                  <c:v>Červen</c:v>
                </c:pt>
              </c:strCache>
            </c:strRef>
          </c:cat>
          <c:val>
            <c:numRef>
              <c:f>'8.6'!$L$25:$N$25</c:f>
              <c:numCache>
                <c:formatCode>#,##0.0</c:formatCode>
                <c:ptCount val="3"/>
                <c:pt idx="0">
                  <c:v>70103.26999999999</c:v>
                </c:pt>
                <c:pt idx="1">
                  <c:v>66056.639999999985</c:v>
                </c:pt>
                <c:pt idx="2">
                  <c:v>37926.080999999998</c:v>
                </c:pt>
              </c:numCache>
            </c:numRef>
          </c:val>
        </c:ser>
        <c:dLbls>
          <c:showLegendKey val="0"/>
          <c:showVal val="0"/>
          <c:showCatName val="0"/>
          <c:showSerName val="0"/>
          <c:showPercent val="0"/>
          <c:showBubbleSize val="0"/>
        </c:dLbls>
        <c:gapWidth val="150"/>
        <c:overlap val="100"/>
        <c:axId val="269425280"/>
        <c:axId val="269443456"/>
      </c:barChart>
      <c:catAx>
        <c:axId val="269425280"/>
        <c:scaling>
          <c:orientation val="minMax"/>
        </c:scaling>
        <c:delete val="0"/>
        <c:axPos val="b"/>
        <c:numFmt formatCode="General" sourceLinked="1"/>
        <c:majorTickMark val="none"/>
        <c:minorTickMark val="none"/>
        <c:tickLblPos val="nextTo"/>
        <c:txPr>
          <a:bodyPr/>
          <a:lstStyle/>
          <a:p>
            <a:pPr>
              <a:defRPr sz="900"/>
            </a:pPr>
            <a:endParaRPr lang="cs-CZ"/>
          </a:p>
        </c:txPr>
        <c:crossAx val="269443456"/>
        <c:crosses val="autoZero"/>
        <c:auto val="1"/>
        <c:lblAlgn val="ctr"/>
        <c:lblOffset val="100"/>
        <c:noMultiLvlLbl val="0"/>
      </c:catAx>
      <c:valAx>
        <c:axId val="269443456"/>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2694252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'8.6'!$O$9:$O$23</c:f>
              <c:numCache>
                <c:formatCode>General</c:formatCode>
                <c:ptCount val="15"/>
              </c:numCache>
            </c:numRef>
          </c:cat>
          <c:val>
            <c:numRef>
              <c:f>'8.6'!$J$10:$J$25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'8.6'!$O$31:$O$35</c:f>
              <c:numCache>
                <c:formatCode>General</c:formatCode>
                <c:ptCount val="5"/>
              </c:numCache>
            </c:numRef>
          </c:cat>
          <c:val>
            <c:numRef>
              <c:f>'8.6'!$J$28:$J$35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70413824"/>
        <c:axId val="270415360"/>
      </c:barChart>
      <c:catAx>
        <c:axId val="270413824"/>
        <c:scaling>
          <c:orientation val="minMax"/>
        </c:scaling>
        <c:delete val="1"/>
        <c:axPos val="b"/>
        <c:numFmt formatCode="General" sourceLinked="1"/>
        <c:majorTickMark val="out"/>
        <c:minorTickMark val="none"/>
        <c:tickLblPos val="nextTo"/>
        <c:crossAx val="270415360"/>
        <c:crosses val="autoZero"/>
        <c:auto val="1"/>
        <c:lblAlgn val="ctr"/>
        <c:lblOffset val="100"/>
        <c:noMultiLvlLbl val="0"/>
      </c:catAx>
      <c:valAx>
        <c:axId val="270415360"/>
        <c:scaling>
          <c:orientation val="minMax"/>
        </c:scaling>
        <c:delete val="1"/>
        <c:axPos val="l"/>
        <c:numFmt formatCode="0%" sourceLinked="1"/>
        <c:majorTickMark val="out"/>
        <c:minorTickMark val="none"/>
        <c:tickLblPos val="nextTo"/>
        <c:crossAx val="270413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Duben</c:v>
                </c:pt>
                <c:pt idx="1">
                  <c:v>Květen</c:v>
                </c:pt>
                <c:pt idx="2">
                  <c:v>Červen</c:v>
                </c:pt>
              </c:strCache>
            </c:strRef>
          </c:cat>
          <c:val>
            <c:numRef>
              <c:f>'8.7'!$L$27:$N$27</c:f>
              <c:numCache>
                <c:formatCode>#,##0.0</c:formatCode>
                <c:ptCount val="3"/>
                <c:pt idx="0">
                  <c:v>13993.816999999999</c:v>
                </c:pt>
                <c:pt idx="1">
                  <c:v>13435.861000000001</c:v>
                </c:pt>
                <c:pt idx="2">
                  <c:v>4139.0930000000008</c:v>
                </c:pt>
              </c:numCache>
            </c:numRef>
          </c:val>
        </c:ser>
        <c:ser>
          <c:idx val="1"/>
          <c:order val="1"/>
          <c:tx>
            <c:strRef>
              <c:f>'8.7'!$K$28</c:f>
              <c:strCache>
                <c:ptCount val="1"/>
                <c:pt idx="0">
                  <c:v>Energetika</c:v>
                </c:pt>
              </c:strCache>
            </c:strRef>
          </c:tx>
          <c:invertIfNegative val="0"/>
          <c:cat>
            <c:strRef>
              <c:f>'8.7'!$L$26:$N$26</c:f>
              <c:strCache>
                <c:ptCount val="3"/>
                <c:pt idx="0">
                  <c:v>Duben</c:v>
                </c:pt>
                <c:pt idx="1">
                  <c:v>Květen</c:v>
                </c:pt>
                <c:pt idx="2">
                  <c:v>Červen</c:v>
                </c:pt>
              </c:strCache>
            </c:strRef>
          </c:cat>
          <c:val>
            <c:numRef>
              <c:f>'8.7'!$L$28:$N$28</c:f>
              <c:numCache>
                <c:formatCode>#,##0.0</c:formatCode>
                <c:ptCount val="3"/>
                <c:pt idx="0">
                  <c:v>498</c:v>
                </c:pt>
                <c:pt idx="1">
                  <c:v>385</c:v>
                </c:pt>
                <c:pt idx="2">
                  <c:v>64</c:v>
                </c:pt>
              </c:numCache>
            </c:numRef>
          </c:val>
        </c:ser>
        <c:ser>
          <c:idx val="2"/>
          <c:order val="2"/>
          <c:tx>
            <c:strRef>
              <c:f>'8.7'!$K$29</c:f>
              <c:strCache>
                <c:ptCount val="1"/>
                <c:pt idx="0">
                  <c:v>Doprava</c:v>
                </c:pt>
              </c:strCache>
            </c:strRef>
          </c:tx>
          <c:invertIfNegative val="0"/>
          <c:cat>
            <c:strRef>
              <c:f>'8.7'!$L$26:$N$26</c:f>
              <c:strCache>
                <c:ptCount val="3"/>
                <c:pt idx="0">
                  <c:v>Duben</c:v>
                </c:pt>
                <c:pt idx="1">
                  <c:v>Květen</c:v>
                </c:pt>
                <c:pt idx="2">
                  <c:v>Červen</c:v>
                </c:pt>
              </c:strCache>
            </c:strRef>
          </c:cat>
          <c:val>
            <c:numRef>
              <c:f>'8.7'!$L$29:$N$29</c:f>
              <c:numCache>
                <c:formatCode>#,##0.0</c:formatCode>
                <c:ptCount val="3"/>
                <c:pt idx="0">
                  <c:v>720</c:v>
                </c:pt>
                <c:pt idx="1">
                  <c:v>343</c:v>
                </c:pt>
                <c:pt idx="2">
                  <c:v>1</c:v>
                </c:pt>
              </c:numCache>
            </c:numRef>
          </c:val>
        </c:ser>
        <c:ser>
          <c:idx val="3"/>
          <c:order val="3"/>
          <c:tx>
            <c:strRef>
              <c:f>'8.7'!$K$30</c:f>
              <c:strCache>
                <c:ptCount val="1"/>
                <c:pt idx="0">
                  <c:v>Stavebnictví</c:v>
                </c:pt>
              </c:strCache>
            </c:strRef>
          </c:tx>
          <c:invertIfNegative val="0"/>
          <c:cat>
            <c:strRef>
              <c:f>'8.7'!$L$26:$N$26</c:f>
              <c:strCache>
                <c:ptCount val="3"/>
                <c:pt idx="0">
                  <c:v>Duben</c:v>
                </c:pt>
                <c:pt idx="1">
                  <c:v>Květen</c:v>
                </c:pt>
                <c:pt idx="2">
                  <c:v>Červen</c:v>
                </c:pt>
              </c:strCache>
            </c:strRef>
          </c:cat>
          <c:val>
            <c:numRef>
              <c:f>'8.7'!$L$30:$N$30</c:f>
              <c:numCache>
                <c:formatCode>#,##0.0</c:formatCode>
                <c:ptCount val="3"/>
                <c:pt idx="0">
                  <c:v>47.2</c:v>
                </c:pt>
                <c:pt idx="1">
                  <c:v>59</c:v>
                </c:pt>
                <c:pt idx="2">
                  <c:v>3</c:v>
                </c:pt>
              </c:numCache>
            </c:numRef>
          </c:val>
        </c:ser>
        <c:ser>
          <c:idx val="4"/>
          <c:order val="4"/>
          <c:tx>
            <c:strRef>
              <c:f>'8.7'!$K$31</c:f>
              <c:strCache>
                <c:ptCount val="1"/>
                <c:pt idx="0">
                  <c:v>Zemědělství a lesnictví</c:v>
                </c:pt>
              </c:strCache>
            </c:strRef>
          </c:tx>
          <c:invertIfNegative val="0"/>
          <c:cat>
            <c:strRef>
              <c:f>'8.7'!$L$26:$N$26</c:f>
              <c:strCache>
                <c:ptCount val="3"/>
                <c:pt idx="0">
                  <c:v>Duben</c:v>
                </c:pt>
                <c:pt idx="1">
                  <c:v>Květen</c:v>
                </c:pt>
                <c:pt idx="2">
                  <c:v>Červen</c:v>
                </c:pt>
              </c:strCache>
            </c:strRef>
          </c:cat>
          <c:val>
            <c:numRef>
              <c:f>'8.7'!$L$31:$N$31</c:f>
              <c:numCache>
                <c:formatCode>#,##0.0</c:formatCode>
                <c:ptCount val="3"/>
                <c:pt idx="0">
                  <c:v>1121.2</c:v>
                </c:pt>
                <c:pt idx="1">
                  <c:v>1095.02</c:v>
                </c:pt>
                <c:pt idx="2">
                  <c:v>943.97</c:v>
                </c:pt>
              </c:numCache>
            </c:numRef>
          </c:val>
        </c:ser>
        <c:ser>
          <c:idx val="5"/>
          <c:order val="5"/>
          <c:tx>
            <c:strRef>
              <c:f>'8.7'!$K$32</c:f>
              <c:strCache>
                <c:ptCount val="1"/>
                <c:pt idx="0">
                  <c:v>Domácnosti</c:v>
                </c:pt>
              </c:strCache>
            </c:strRef>
          </c:tx>
          <c:invertIfNegative val="0"/>
          <c:cat>
            <c:strRef>
              <c:f>'8.7'!$L$26:$N$26</c:f>
              <c:strCache>
                <c:ptCount val="3"/>
                <c:pt idx="0">
                  <c:v>Duben</c:v>
                </c:pt>
                <c:pt idx="1">
                  <c:v>Květen</c:v>
                </c:pt>
                <c:pt idx="2">
                  <c:v>Červen</c:v>
                </c:pt>
              </c:strCache>
            </c:strRef>
          </c:cat>
          <c:val>
            <c:numRef>
              <c:f>'8.7'!$L$32:$N$32</c:f>
              <c:numCache>
                <c:formatCode>#,##0.0</c:formatCode>
                <c:ptCount val="3"/>
                <c:pt idx="0">
                  <c:v>78259.771000000008</c:v>
                </c:pt>
                <c:pt idx="1">
                  <c:v>71064.822</c:v>
                </c:pt>
                <c:pt idx="2">
                  <c:v>26367.08</c:v>
                </c:pt>
              </c:numCache>
            </c:numRef>
          </c:val>
        </c:ser>
        <c:ser>
          <c:idx val="6"/>
          <c:order val="6"/>
          <c:tx>
            <c:strRef>
              <c:f>'8.7'!$K$33</c:f>
              <c:strCache>
                <c:ptCount val="1"/>
                <c:pt idx="0">
                  <c:v>Obchod, služby, školství, zdravotnictví</c:v>
                </c:pt>
              </c:strCache>
            </c:strRef>
          </c:tx>
          <c:invertIfNegative val="0"/>
          <c:cat>
            <c:strRef>
              <c:f>'8.7'!$L$26:$N$26</c:f>
              <c:strCache>
                <c:ptCount val="3"/>
                <c:pt idx="0">
                  <c:v>Duben</c:v>
                </c:pt>
                <c:pt idx="1">
                  <c:v>Květen</c:v>
                </c:pt>
                <c:pt idx="2">
                  <c:v>Červen</c:v>
                </c:pt>
              </c:strCache>
            </c:strRef>
          </c:cat>
          <c:val>
            <c:numRef>
              <c:f>'8.7'!$L$33:$N$33</c:f>
              <c:numCache>
                <c:formatCode>#,##0.0</c:formatCode>
                <c:ptCount val="3"/>
                <c:pt idx="0">
                  <c:v>40137.359000000011</c:v>
                </c:pt>
                <c:pt idx="1">
                  <c:v>35145.566999999988</c:v>
                </c:pt>
                <c:pt idx="2">
                  <c:v>9339.8269999999975</c:v>
                </c:pt>
              </c:numCache>
            </c:numRef>
          </c:val>
        </c:ser>
        <c:ser>
          <c:idx val="7"/>
          <c:order val="7"/>
          <c:tx>
            <c:strRef>
              <c:f>'8.7'!$K$34</c:f>
              <c:strCache>
                <c:ptCount val="1"/>
                <c:pt idx="0">
                  <c:v>Ostatní</c:v>
                </c:pt>
              </c:strCache>
            </c:strRef>
          </c:tx>
          <c:invertIfNegative val="0"/>
          <c:cat>
            <c:strRef>
              <c:f>'8.7'!$L$26:$N$26</c:f>
              <c:strCache>
                <c:ptCount val="3"/>
                <c:pt idx="0">
                  <c:v>Duben</c:v>
                </c:pt>
                <c:pt idx="1">
                  <c:v>Květen</c:v>
                </c:pt>
                <c:pt idx="2">
                  <c:v>Červen</c:v>
                </c:pt>
              </c:strCache>
            </c:strRef>
          </c:cat>
          <c:val>
            <c:numRef>
              <c:f>'8.7'!$L$34:$N$34</c:f>
              <c:numCache>
                <c:formatCode>#,##0.0</c:formatCode>
                <c:ptCount val="3"/>
                <c:pt idx="0">
                  <c:v>4861.723</c:v>
                </c:pt>
                <c:pt idx="1">
                  <c:v>3800.42</c:v>
                </c:pt>
                <c:pt idx="2">
                  <c:v>1367.2349999999999</c:v>
                </c:pt>
              </c:numCache>
            </c:numRef>
          </c:val>
        </c:ser>
        <c:dLbls>
          <c:showLegendKey val="0"/>
          <c:showVal val="0"/>
          <c:showCatName val="0"/>
          <c:showSerName val="0"/>
          <c:showPercent val="0"/>
          <c:showBubbleSize val="0"/>
        </c:dLbls>
        <c:gapWidth val="150"/>
        <c:overlap val="100"/>
        <c:axId val="270531584"/>
        <c:axId val="270799616"/>
      </c:barChart>
      <c:catAx>
        <c:axId val="270531584"/>
        <c:scaling>
          <c:orientation val="minMax"/>
        </c:scaling>
        <c:delete val="0"/>
        <c:axPos val="b"/>
        <c:numFmt formatCode="General" sourceLinked="1"/>
        <c:majorTickMark val="none"/>
        <c:minorTickMark val="none"/>
        <c:tickLblPos val="nextTo"/>
        <c:txPr>
          <a:bodyPr/>
          <a:lstStyle/>
          <a:p>
            <a:pPr>
              <a:defRPr sz="900"/>
            </a:pPr>
            <a:endParaRPr lang="cs-CZ"/>
          </a:p>
        </c:txPr>
        <c:crossAx val="270799616"/>
        <c:crosses val="autoZero"/>
        <c:auto val="1"/>
        <c:lblAlgn val="ctr"/>
        <c:lblOffset val="100"/>
        <c:noMultiLvlLbl val="0"/>
      </c:catAx>
      <c:valAx>
        <c:axId val="270799616"/>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2705315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1.3881571173266832E-2</c:v>
                </c:pt>
              </c:numCache>
            </c:numRef>
          </c:val>
        </c:ser>
        <c:ser>
          <c:idx val="1"/>
          <c:order val="1"/>
          <c:tx>
            <c:strRef>
              <c:f>'8.7'!$L$40</c:f>
              <c:strCache>
                <c:ptCount val="1"/>
                <c:pt idx="0">
                  <c:v>Výroba tepla brutto</c:v>
                </c:pt>
              </c:strCache>
            </c:strRef>
          </c:tx>
          <c:invertIfNegative val="0"/>
          <c:val>
            <c:numRef>
              <c:f>'8.7'!$M$40</c:f>
              <c:numCache>
                <c:formatCode>0.0%</c:formatCode>
                <c:ptCount val="1"/>
                <c:pt idx="0">
                  <c:v>1.4653405478234719E-2</c:v>
                </c:pt>
              </c:numCache>
            </c:numRef>
          </c:val>
        </c:ser>
        <c:ser>
          <c:idx val="2"/>
          <c:order val="2"/>
          <c:tx>
            <c:strRef>
              <c:f>'8.7'!$L$41</c:f>
              <c:strCache>
                <c:ptCount val="1"/>
                <c:pt idx="0">
                  <c:v>Dodávky tepla</c:v>
                </c:pt>
              </c:strCache>
            </c:strRef>
          </c:tx>
          <c:invertIfNegative val="0"/>
          <c:val>
            <c:numRef>
              <c:f>'8.7'!$M$41</c:f>
              <c:numCache>
                <c:formatCode>0.0%</c:formatCode>
                <c:ptCount val="1"/>
                <c:pt idx="0">
                  <c:v>2.4691760973221268E-2</c:v>
                </c:pt>
              </c:numCache>
            </c:numRef>
          </c:val>
        </c:ser>
        <c:dLbls>
          <c:showLegendKey val="0"/>
          <c:showVal val="0"/>
          <c:showCatName val="0"/>
          <c:showSerName val="0"/>
          <c:showPercent val="0"/>
          <c:showBubbleSize val="0"/>
        </c:dLbls>
        <c:gapWidth val="150"/>
        <c:axId val="270837632"/>
        <c:axId val="270839168"/>
      </c:barChart>
      <c:catAx>
        <c:axId val="270837632"/>
        <c:scaling>
          <c:orientation val="maxMin"/>
        </c:scaling>
        <c:delete val="0"/>
        <c:axPos val="l"/>
        <c:numFmt formatCode="General" sourceLinked="1"/>
        <c:majorTickMark val="none"/>
        <c:minorTickMark val="none"/>
        <c:tickLblPos val="none"/>
        <c:crossAx val="270839168"/>
        <c:crosses val="autoZero"/>
        <c:auto val="1"/>
        <c:lblAlgn val="ctr"/>
        <c:lblOffset val="100"/>
        <c:noMultiLvlLbl val="0"/>
      </c:catAx>
      <c:valAx>
        <c:axId val="2708391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7083763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Duben</c:v>
                </c:pt>
                <c:pt idx="1">
                  <c:v>Květen</c:v>
                </c:pt>
                <c:pt idx="2">
                  <c:v>Červen</c:v>
                </c:pt>
              </c:strCache>
            </c:strRef>
          </c:cat>
          <c:val>
            <c:numRef>
              <c:f>'8.7'!$L$10:$N$10</c:f>
              <c:numCache>
                <c:formatCode>#,##0.0</c:formatCode>
                <c:ptCount val="3"/>
                <c:pt idx="0">
                  <c:v>0</c:v>
                </c:pt>
                <c:pt idx="1">
                  <c:v>0</c:v>
                </c:pt>
                <c:pt idx="2">
                  <c:v>0</c:v>
                </c:pt>
              </c:numCache>
            </c:numRef>
          </c:val>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Duben</c:v>
                </c:pt>
                <c:pt idx="1">
                  <c:v>Květen</c:v>
                </c:pt>
                <c:pt idx="2">
                  <c:v>Červen</c:v>
                </c:pt>
              </c:strCache>
            </c:strRef>
          </c:cat>
          <c:val>
            <c:numRef>
              <c:f>'8.7'!$L$11:$N$11</c:f>
              <c:numCache>
                <c:formatCode>#,##0.0</c:formatCode>
                <c:ptCount val="3"/>
                <c:pt idx="0">
                  <c:v>1121.2</c:v>
                </c:pt>
                <c:pt idx="1">
                  <c:v>1095.02</c:v>
                </c:pt>
                <c:pt idx="2">
                  <c:v>943.97</c:v>
                </c:pt>
              </c:numCache>
            </c:numRef>
          </c:val>
        </c:ser>
        <c:ser>
          <c:idx val="2"/>
          <c:order val="2"/>
          <c:tx>
            <c:strRef>
              <c:f>'8.7'!$K$12</c:f>
              <c:strCache>
                <c:ptCount val="1"/>
                <c:pt idx="0">
                  <c:v>Černé uhlí</c:v>
                </c:pt>
              </c:strCache>
            </c:strRef>
          </c:tx>
          <c:spPr>
            <a:solidFill>
              <a:schemeClr val="tx1"/>
            </a:solidFill>
          </c:spPr>
          <c:invertIfNegative val="0"/>
          <c:cat>
            <c:strRef>
              <c:f>'8.7'!$L$9:$N$9</c:f>
              <c:strCache>
                <c:ptCount val="3"/>
                <c:pt idx="0">
                  <c:v>Duben</c:v>
                </c:pt>
                <c:pt idx="1">
                  <c:v>Květen</c:v>
                </c:pt>
                <c:pt idx="2">
                  <c:v>Červen</c:v>
                </c:pt>
              </c:strCache>
            </c:strRef>
          </c:cat>
          <c:val>
            <c:numRef>
              <c:f>'8.7'!$L$12:$N$12</c:f>
              <c:numCache>
                <c:formatCode>#,##0.0</c:formatCode>
                <c:ptCount val="3"/>
                <c:pt idx="0">
                  <c:v>0</c:v>
                </c:pt>
                <c:pt idx="1">
                  <c:v>0</c:v>
                </c:pt>
                <c:pt idx="2">
                  <c:v>0</c:v>
                </c:pt>
              </c:numCache>
            </c:numRef>
          </c:val>
        </c:ser>
        <c:ser>
          <c:idx val="3"/>
          <c:order val="3"/>
          <c:tx>
            <c:strRef>
              <c:f>'8.7'!$K$13</c:f>
              <c:strCache>
                <c:ptCount val="1"/>
                <c:pt idx="0">
                  <c:v>Elektrická energie</c:v>
                </c:pt>
              </c:strCache>
            </c:strRef>
          </c:tx>
          <c:invertIfNegative val="0"/>
          <c:cat>
            <c:strRef>
              <c:f>'8.7'!$L$9:$N$9</c:f>
              <c:strCache>
                <c:ptCount val="3"/>
                <c:pt idx="0">
                  <c:v>Duben</c:v>
                </c:pt>
                <c:pt idx="1">
                  <c:v>Květen</c:v>
                </c:pt>
                <c:pt idx="2">
                  <c:v>Červen</c:v>
                </c:pt>
              </c:strCache>
            </c:strRef>
          </c:cat>
          <c:val>
            <c:numRef>
              <c:f>'8.7'!$L$13:$N$13</c:f>
              <c:numCache>
                <c:formatCode>#,##0.0</c:formatCode>
                <c:ptCount val="3"/>
                <c:pt idx="0">
                  <c:v>0</c:v>
                </c:pt>
                <c:pt idx="1">
                  <c:v>0</c:v>
                </c:pt>
                <c:pt idx="2">
                  <c:v>0</c:v>
                </c:pt>
              </c:numCache>
            </c:numRef>
          </c:val>
        </c:ser>
        <c:ser>
          <c:idx val="4"/>
          <c:order val="4"/>
          <c:tx>
            <c:strRef>
              <c:f>'8.7'!$K$14</c:f>
              <c:strCache>
                <c:ptCount val="1"/>
                <c:pt idx="0">
                  <c:v>Energie prostředí (tepelné čerpadlo)</c:v>
                </c:pt>
              </c:strCache>
            </c:strRef>
          </c:tx>
          <c:invertIfNegative val="0"/>
          <c:cat>
            <c:strRef>
              <c:f>'8.7'!$L$9:$N$9</c:f>
              <c:strCache>
                <c:ptCount val="3"/>
                <c:pt idx="0">
                  <c:v>Duben</c:v>
                </c:pt>
                <c:pt idx="1">
                  <c:v>Květen</c:v>
                </c:pt>
                <c:pt idx="2">
                  <c:v>Červen</c:v>
                </c:pt>
              </c:strCache>
            </c:strRef>
          </c:cat>
          <c:val>
            <c:numRef>
              <c:f>'8.7'!$L$14:$N$14</c:f>
              <c:numCache>
                <c:formatCode>#,##0.0</c:formatCode>
                <c:ptCount val="3"/>
                <c:pt idx="0">
                  <c:v>0</c:v>
                </c:pt>
                <c:pt idx="1">
                  <c:v>0</c:v>
                </c:pt>
                <c:pt idx="2">
                  <c:v>0</c:v>
                </c:pt>
              </c:numCache>
            </c:numRef>
          </c:val>
        </c:ser>
        <c:ser>
          <c:idx val="5"/>
          <c:order val="5"/>
          <c:tx>
            <c:strRef>
              <c:f>'8.7'!$K$15</c:f>
              <c:strCache>
                <c:ptCount val="1"/>
                <c:pt idx="0">
                  <c:v>Energie Slunce (solární kolektor)</c:v>
                </c:pt>
              </c:strCache>
            </c:strRef>
          </c:tx>
          <c:invertIfNegative val="0"/>
          <c:cat>
            <c:strRef>
              <c:f>'8.7'!$L$9:$N$9</c:f>
              <c:strCache>
                <c:ptCount val="3"/>
                <c:pt idx="0">
                  <c:v>Duben</c:v>
                </c:pt>
                <c:pt idx="1">
                  <c:v>Květen</c:v>
                </c:pt>
                <c:pt idx="2">
                  <c:v>Červen</c:v>
                </c:pt>
              </c:strCache>
            </c:strRef>
          </c:cat>
          <c:val>
            <c:numRef>
              <c:f>'8.7'!$L$15:$N$15</c:f>
              <c:numCache>
                <c:formatCode>#,##0.0</c:formatCode>
                <c:ptCount val="3"/>
                <c:pt idx="0">
                  <c:v>0</c:v>
                </c:pt>
                <c:pt idx="1">
                  <c:v>0</c:v>
                </c:pt>
                <c:pt idx="2">
                  <c:v>0</c:v>
                </c:pt>
              </c:numCache>
            </c:numRef>
          </c:val>
        </c:ser>
        <c:ser>
          <c:idx val="6"/>
          <c:order val="6"/>
          <c:tx>
            <c:strRef>
              <c:f>'8.7'!$K$16</c:f>
              <c:strCache>
                <c:ptCount val="1"/>
                <c:pt idx="0">
                  <c:v>Hnědé uhlí</c:v>
                </c:pt>
              </c:strCache>
            </c:strRef>
          </c:tx>
          <c:spPr>
            <a:solidFill>
              <a:srgbClr val="6E4932"/>
            </a:solidFill>
          </c:spPr>
          <c:invertIfNegative val="0"/>
          <c:cat>
            <c:strRef>
              <c:f>'8.7'!$L$9:$N$9</c:f>
              <c:strCache>
                <c:ptCount val="3"/>
                <c:pt idx="0">
                  <c:v>Duben</c:v>
                </c:pt>
                <c:pt idx="1">
                  <c:v>Květen</c:v>
                </c:pt>
                <c:pt idx="2">
                  <c:v>Červen</c:v>
                </c:pt>
              </c:strCache>
            </c:strRef>
          </c:cat>
          <c:val>
            <c:numRef>
              <c:f>'8.7'!$L$16:$N$16</c:f>
              <c:numCache>
                <c:formatCode>#,##0.0</c:formatCode>
                <c:ptCount val="3"/>
                <c:pt idx="0">
                  <c:v>9658.0869999999995</c:v>
                </c:pt>
                <c:pt idx="1">
                  <c:v>7250.52</c:v>
                </c:pt>
                <c:pt idx="2">
                  <c:v>2456</c:v>
                </c:pt>
              </c:numCache>
            </c:numRef>
          </c:val>
        </c:ser>
        <c:ser>
          <c:idx val="7"/>
          <c:order val="7"/>
          <c:tx>
            <c:strRef>
              <c:f>'8.7'!$K$17</c:f>
              <c:strCache>
                <c:ptCount val="1"/>
                <c:pt idx="0">
                  <c:v>Jaderné palivo</c:v>
                </c:pt>
              </c:strCache>
            </c:strRef>
          </c:tx>
          <c:invertIfNegative val="0"/>
          <c:cat>
            <c:strRef>
              <c:f>'8.7'!$L$9:$N$9</c:f>
              <c:strCache>
                <c:ptCount val="3"/>
                <c:pt idx="0">
                  <c:v>Duben</c:v>
                </c:pt>
                <c:pt idx="1">
                  <c:v>Květen</c:v>
                </c:pt>
                <c:pt idx="2">
                  <c:v>Červen</c:v>
                </c:pt>
              </c:strCache>
            </c:strRef>
          </c:cat>
          <c:val>
            <c:numRef>
              <c:f>'8.7'!$L$17:$N$17</c:f>
              <c:numCache>
                <c:formatCode>#,##0.0</c:formatCode>
                <c:ptCount val="3"/>
                <c:pt idx="0">
                  <c:v>0</c:v>
                </c:pt>
                <c:pt idx="1">
                  <c:v>0</c:v>
                </c:pt>
                <c:pt idx="2">
                  <c:v>0</c:v>
                </c:pt>
              </c:numCache>
            </c:numRef>
          </c:val>
        </c:ser>
        <c:ser>
          <c:idx val="8"/>
          <c:order val="8"/>
          <c:tx>
            <c:strRef>
              <c:f>'8.7'!$K$18</c:f>
              <c:strCache>
                <c:ptCount val="1"/>
                <c:pt idx="0">
                  <c:v>Koks</c:v>
                </c:pt>
              </c:strCache>
            </c:strRef>
          </c:tx>
          <c:invertIfNegative val="0"/>
          <c:cat>
            <c:strRef>
              <c:f>'8.7'!$L$9:$N$9</c:f>
              <c:strCache>
                <c:ptCount val="3"/>
                <c:pt idx="0">
                  <c:v>Duben</c:v>
                </c:pt>
                <c:pt idx="1">
                  <c:v>Květen</c:v>
                </c:pt>
                <c:pt idx="2">
                  <c:v>Červen</c:v>
                </c:pt>
              </c:strCache>
            </c:strRef>
          </c:cat>
          <c:val>
            <c:numRef>
              <c:f>'8.7'!$L$18:$N$18</c:f>
              <c:numCache>
                <c:formatCode>#,##0.0</c:formatCode>
                <c:ptCount val="3"/>
                <c:pt idx="0">
                  <c:v>0</c:v>
                </c:pt>
                <c:pt idx="1">
                  <c:v>0</c:v>
                </c:pt>
                <c:pt idx="2">
                  <c:v>0</c:v>
                </c:pt>
              </c:numCache>
            </c:numRef>
          </c:val>
        </c:ser>
        <c:ser>
          <c:idx val="9"/>
          <c:order val="9"/>
          <c:tx>
            <c:strRef>
              <c:f>'8.7'!$K$19</c:f>
              <c:strCache>
                <c:ptCount val="1"/>
                <c:pt idx="0">
                  <c:v>Odpadní teplo</c:v>
                </c:pt>
              </c:strCache>
            </c:strRef>
          </c:tx>
          <c:invertIfNegative val="0"/>
          <c:cat>
            <c:strRef>
              <c:f>'8.7'!$L$9:$N$9</c:f>
              <c:strCache>
                <c:ptCount val="3"/>
                <c:pt idx="0">
                  <c:v>Duben</c:v>
                </c:pt>
                <c:pt idx="1">
                  <c:v>Květen</c:v>
                </c:pt>
                <c:pt idx="2">
                  <c:v>Červen</c:v>
                </c:pt>
              </c:strCache>
            </c:strRef>
          </c:cat>
          <c:val>
            <c:numRef>
              <c:f>'8.7'!$L$19:$N$19</c:f>
              <c:numCache>
                <c:formatCode>#,##0.0</c:formatCode>
                <c:ptCount val="3"/>
                <c:pt idx="0">
                  <c:v>339.4</c:v>
                </c:pt>
                <c:pt idx="1">
                  <c:v>58.4</c:v>
                </c:pt>
                <c:pt idx="2">
                  <c:v>21.3</c:v>
                </c:pt>
              </c:numCache>
            </c:numRef>
          </c:val>
        </c:ser>
        <c:ser>
          <c:idx val="10"/>
          <c:order val="10"/>
          <c:tx>
            <c:strRef>
              <c:f>'8.7'!$K$20</c:f>
              <c:strCache>
                <c:ptCount val="1"/>
                <c:pt idx="0">
                  <c:v>Ostatní kapalná paliva</c:v>
                </c:pt>
              </c:strCache>
            </c:strRef>
          </c:tx>
          <c:invertIfNegative val="0"/>
          <c:cat>
            <c:strRef>
              <c:f>'8.7'!$L$9:$N$9</c:f>
              <c:strCache>
                <c:ptCount val="3"/>
                <c:pt idx="0">
                  <c:v>Duben</c:v>
                </c:pt>
                <c:pt idx="1">
                  <c:v>Květen</c:v>
                </c:pt>
                <c:pt idx="2">
                  <c:v>Červen</c:v>
                </c:pt>
              </c:strCache>
            </c:strRef>
          </c:cat>
          <c:val>
            <c:numRef>
              <c:f>'8.7'!$L$20:$N$20</c:f>
              <c:numCache>
                <c:formatCode>#,##0.0</c:formatCode>
                <c:ptCount val="3"/>
                <c:pt idx="0">
                  <c:v>0</c:v>
                </c:pt>
                <c:pt idx="1">
                  <c:v>0</c:v>
                </c:pt>
                <c:pt idx="2">
                  <c:v>0</c:v>
                </c:pt>
              </c:numCache>
            </c:numRef>
          </c:val>
        </c:ser>
        <c:ser>
          <c:idx val="11"/>
          <c:order val="11"/>
          <c:tx>
            <c:strRef>
              <c:f>'8.7'!$K$21</c:f>
              <c:strCache>
                <c:ptCount val="1"/>
                <c:pt idx="0">
                  <c:v>Ostatní pevná paliva</c:v>
                </c:pt>
              </c:strCache>
            </c:strRef>
          </c:tx>
          <c:invertIfNegative val="0"/>
          <c:cat>
            <c:strRef>
              <c:f>'8.7'!$L$9:$N$9</c:f>
              <c:strCache>
                <c:ptCount val="3"/>
                <c:pt idx="0">
                  <c:v>Duben</c:v>
                </c:pt>
                <c:pt idx="1">
                  <c:v>Květen</c:v>
                </c:pt>
                <c:pt idx="2">
                  <c:v>Červen</c:v>
                </c:pt>
              </c:strCache>
            </c:strRef>
          </c:cat>
          <c:val>
            <c:numRef>
              <c:f>'8.7'!$L$21:$N$21</c:f>
              <c:numCache>
                <c:formatCode>#,##0.0</c:formatCode>
                <c:ptCount val="3"/>
                <c:pt idx="0">
                  <c:v>60002</c:v>
                </c:pt>
                <c:pt idx="1">
                  <c:v>26853</c:v>
                </c:pt>
                <c:pt idx="2">
                  <c:v>23709</c:v>
                </c:pt>
              </c:numCache>
            </c:numRef>
          </c:val>
        </c:ser>
        <c:ser>
          <c:idx val="12"/>
          <c:order val="12"/>
          <c:tx>
            <c:strRef>
              <c:f>'8.7'!$K$22</c:f>
              <c:strCache>
                <c:ptCount val="1"/>
                <c:pt idx="0">
                  <c:v>Ostatní plyny</c:v>
                </c:pt>
              </c:strCache>
            </c:strRef>
          </c:tx>
          <c:invertIfNegative val="0"/>
          <c:cat>
            <c:strRef>
              <c:f>'8.7'!$L$9:$N$9</c:f>
              <c:strCache>
                <c:ptCount val="3"/>
                <c:pt idx="0">
                  <c:v>Duben</c:v>
                </c:pt>
                <c:pt idx="1">
                  <c:v>Květen</c:v>
                </c:pt>
                <c:pt idx="2">
                  <c:v>Červen</c:v>
                </c:pt>
              </c:strCache>
            </c:strRef>
          </c:cat>
          <c:val>
            <c:numRef>
              <c:f>'8.7'!$L$22:$N$22</c:f>
              <c:numCache>
                <c:formatCode>#,##0.0</c:formatCode>
                <c:ptCount val="3"/>
                <c:pt idx="0">
                  <c:v>0</c:v>
                </c:pt>
                <c:pt idx="1">
                  <c:v>0</c:v>
                </c:pt>
                <c:pt idx="2">
                  <c:v>0</c:v>
                </c:pt>
              </c:numCache>
            </c:numRef>
          </c:val>
        </c:ser>
        <c:ser>
          <c:idx val="13"/>
          <c:order val="13"/>
          <c:tx>
            <c:strRef>
              <c:f>'8.7'!$K$23</c:f>
              <c:strCache>
                <c:ptCount val="1"/>
                <c:pt idx="0">
                  <c:v>Ostatní</c:v>
                </c:pt>
              </c:strCache>
            </c:strRef>
          </c:tx>
          <c:invertIfNegative val="0"/>
          <c:cat>
            <c:strRef>
              <c:f>'8.7'!$L$9:$N$9</c:f>
              <c:strCache>
                <c:ptCount val="3"/>
                <c:pt idx="0">
                  <c:v>Duben</c:v>
                </c:pt>
                <c:pt idx="1">
                  <c:v>Květen</c:v>
                </c:pt>
                <c:pt idx="2">
                  <c:v>Červen</c:v>
                </c:pt>
              </c:strCache>
            </c:strRef>
          </c:cat>
          <c:val>
            <c:numRef>
              <c:f>'8.7'!$L$23:$N$23</c:f>
              <c:numCache>
                <c:formatCode>#,##0.0</c:formatCode>
                <c:ptCount val="3"/>
                <c:pt idx="0">
                  <c:v>0</c:v>
                </c:pt>
                <c:pt idx="1">
                  <c:v>0</c:v>
                </c:pt>
                <c:pt idx="2">
                  <c:v>0</c:v>
                </c:pt>
              </c:numCache>
            </c:numRef>
          </c:val>
        </c:ser>
        <c:ser>
          <c:idx val="14"/>
          <c:order val="14"/>
          <c:tx>
            <c:strRef>
              <c:f>'8.7'!$K$24</c:f>
              <c:strCache>
                <c:ptCount val="1"/>
                <c:pt idx="0">
                  <c:v>Topné oleje</c:v>
                </c:pt>
              </c:strCache>
            </c:strRef>
          </c:tx>
          <c:invertIfNegative val="0"/>
          <c:cat>
            <c:strRef>
              <c:f>'8.7'!$L$9:$N$9</c:f>
              <c:strCache>
                <c:ptCount val="3"/>
                <c:pt idx="0">
                  <c:v>Duben</c:v>
                </c:pt>
                <c:pt idx="1">
                  <c:v>Květen</c:v>
                </c:pt>
                <c:pt idx="2">
                  <c:v>Červen</c:v>
                </c:pt>
              </c:strCache>
            </c:strRef>
          </c:cat>
          <c:val>
            <c:numRef>
              <c:f>'8.7'!$L$24:$N$24</c:f>
              <c:numCache>
                <c:formatCode>#,##0.0</c:formatCode>
                <c:ptCount val="3"/>
                <c:pt idx="0">
                  <c:v>0</c:v>
                </c:pt>
                <c:pt idx="1">
                  <c:v>0</c:v>
                </c:pt>
                <c:pt idx="2">
                  <c:v>0</c:v>
                </c:pt>
              </c:numCache>
            </c:numRef>
          </c:val>
        </c:ser>
        <c:ser>
          <c:idx val="15"/>
          <c:order val="15"/>
          <c:tx>
            <c:strRef>
              <c:f>'8.7'!$K$25</c:f>
              <c:strCache>
                <c:ptCount val="1"/>
                <c:pt idx="0">
                  <c:v>Zemní plyn</c:v>
                </c:pt>
              </c:strCache>
            </c:strRef>
          </c:tx>
          <c:spPr>
            <a:solidFill>
              <a:srgbClr val="EBE600"/>
            </a:solidFill>
          </c:spPr>
          <c:invertIfNegative val="0"/>
          <c:cat>
            <c:strRef>
              <c:f>'8.7'!$L$9:$N$9</c:f>
              <c:strCache>
                <c:ptCount val="3"/>
                <c:pt idx="0">
                  <c:v>Duben</c:v>
                </c:pt>
                <c:pt idx="1">
                  <c:v>Květen</c:v>
                </c:pt>
                <c:pt idx="2">
                  <c:v>Červen</c:v>
                </c:pt>
              </c:strCache>
            </c:strRef>
          </c:cat>
          <c:val>
            <c:numRef>
              <c:f>'8.7'!$L$25:$N$25</c:f>
              <c:numCache>
                <c:formatCode>#,##0.0</c:formatCode>
                <c:ptCount val="3"/>
                <c:pt idx="0">
                  <c:v>98771.671113923076</c:v>
                </c:pt>
                <c:pt idx="1">
                  <c:v>115943.04124752375</c:v>
                </c:pt>
                <c:pt idx="2">
                  <c:v>36055.010420491708</c:v>
                </c:pt>
              </c:numCache>
            </c:numRef>
          </c:val>
        </c:ser>
        <c:dLbls>
          <c:showLegendKey val="0"/>
          <c:showVal val="0"/>
          <c:showCatName val="0"/>
          <c:showSerName val="0"/>
          <c:showPercent val="0"/>
          <c:showBubbleSize val="0"/>
        </c:dLbls>
        <c:gapWidth val="150"/>
        <c:overlap val="100"/>
        <c:axId val="194784640"/>
        <c:axId val="194794624"/>
      </c:barChart>
      <c:catAx>
        <c:axId val="194784640"/>
        <c:scaling>
          <c:orientation val="minMax"/>
        </c:scaling>
        <c:delete val="0"/>
        <c:axPos val="b"/>
        <c:numFmt formatCode="General" sourceLinked="1"/>
        <c:majorTickMark val="none"/>
        <c:minorTickMark val="none"/>
        <c:tickLblPos val="nextTo"/>
        <c:txPr>
          <a:bodyPr/>
          <a:lstStyle/>
          <a:p>
            <a:pPr>
              <a:defRPr sz="900"/>
            </a:pPr>
            <a:endParaRPr lang="cs-CZ"/>
          </a:p>
        </c:txPr>
        <c:crossAx val="194794624"/>
        <c:crosses val="autoZero"/>
        <c:auto val="1"/>
        <c:lblAlgn val="ctr"/>
        <c:lblOffset val="100"/>
        <c:noMultiLvlLbl val="0"/>
      </c:catAx>
      <c:valAx>
        <c:axId val="1947946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784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723.68544999999995</c:v>
                </c:pt>
                <c:pt idx="1">
                  <c:v>872.96838399999979</c:v>
                </c:pt>
                <c:pt idx="2">
                  <c:v>917.05991599999982</c:v>
                </c:pt>
                <c:pt idx="3">
                  <c:v>627.918092</c:v>
                </c:pt>
                <c:pt idx="4">
                  <c:v>238.62132099999999</c:v>
                </c:pt>
                <c:pt idx="5">
                  <c:v>550.51354000000003</c:v>
                </c:pt>
                <c:pt idx="6">
                  <c:v>384.27761978193848</c:v>
                </c:pt>
                <c:pt idx="7">
                  <c:v>2547.7258420000003</c:v>
                </c:pt>
                <c:pt idx="8">
                  <c:v>546.02783899999997</c:v>
                </c:pt>
                <c:pt idx="9">
                  <c:v>590.05584599999997</c:v>
                </c:pt>
                <c:pt idx="10">
                  <c:v>731.92366900000002</c:v>
                </c:pt>
                <c:pt idx="11">
                  <c:v>3746.7002960000004</c:v>
                </c:pt>
                <c:pt idx="12">
                  <c:v>2328.734903</c:v>
                </c:pt>
                <c:pt idx="13">
                  <c:v>756.77690449310455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'8.7'!$O$10:$O$25</c:f>
              <c:numCache>
                <c:formatCode>0.0%</c:formatCode>
                <c:ptCount val="16"/>
              </c:numCache>
            </c:numRef>
          </c:cat>
          <c:val>
            <c:numRef>
              <c:f>'8.7'!$J$10:$J$25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'8.7'!$O$27:$O$34</c:f>
              <c:numCache>
                <c:formatCode>#,##0.0</c:formatCode>
                <c:ptCount val="8"/>
              </c:numCache>
            </c:numRef>
          </c:cat>
          <c:val>
            <c:numRef>
              <c:f>'8.7'!$J$27:$J$34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5048192"/>
        <c:axId val="195049728"/>
      </c:barChart>
      <c:catAx>
        <c:axId val="195048192"/>
        <c:scaling>
          <c:orientation val="minMax"/>
        </c:scaling>
        <c:delete val="1"/>
        <c:axPos val="b"/>
        <c:numFmt formatCode="General" sourceLinked="1"/>
        <c:majorTickMark val="out"/>
        <c:minorTickMark val="none"/>
        <c:tickLblPos val="nextTo"/>
        <c:crossAx val="195049728"/>
        <c:crosses val="autoZero"/>
        <c:auto val="1"/>
        <c:lblAlgn val="ctr"/>
        <c:lblOffset val="100"/>
        <c:noMultiLvlLbl val="0"/>
      </c:catAx>
      <c:valAx>
        <c:axId val="195049728"/>
        <c:scaling>
          <c:orientation val="minMax"/>
        </c:scaling>
        <c:delete val="1"/>
        <c:axPos val="l"/>
        <c:numFmt formatCode="0%" sourceLinked="1"/>
        <c:majorTickMark val="out"/>
        <c:minorTickMark val="none"/>
        <c:tickLblPos val="nextTo"/>
        <c:crossAx val="1950481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Duben</c:v>
                </c:pt>
                <c:pt idx="1">
                  <c:v>Květen</c:v>
                </c:pt>
                <c:pt idx="2">
                  <c:v>Červen</c:v>
                </c:pt>
              </c:strCache>
            </c:strRef>
          </c:cat>
          <c:val>
            <c:numRef>
              <c:f>'8.8'!$L$27:$N$27</c:f>
              <c:numCache>
                <c:formatCode>#,##0.0</c:formatCode>
                <c:ptCount val="3"/>
                <c:pt idx="0">
                  <c:v>439452.50200000004</c:v>
                </c:pt>
                <c:pt idx="1">
                  <c:v>394905.63800000004</c:v>
                </c:pt>
                <c:pt idx="2">
                  <c:v>267077.103</c:v>
                </c:pt>
              </c:numCache>
            </c:numRef>
          </c:val>
        </c:ser>
        <c:ser>
          <c:idx val="1"/>
          <c:order val="1"/>
          <c:tx>
            <c:strRef>
              <c:f>'8.8'!$K$28</c:f>
              <c:strCache>
                <c:ptCount val="1"/>
                <c:pt idx="0">
                  <c:v>Energetika</c:v>
                </c:pt>
              </c:strCache>
            </c:strRef>
          </c:tx>
          <c:invertIfNegative val="0"/>
          <c:cat>
            <c:strRef>
              <c:f>'8.8'!$L$26:$N$26</c:f>
              <c:strCache>
                <c:ptCount val="3"/>
                <c:pt idx="0">
                  <c:v>Duben</c:v>
                </c:pt>
                <c:pt idx="1">
                  <c:v>Květen</c:v>
                </c:pt>
                <c:pt idx="2">
                  <c:v>Červen</c:v>
                </c:pt>
              </c:strCache>
            </c:strRef>
          </c:cat>
          <c:val>
            <c:numRef>
              <c:f>'8.8'!$L$28:$N$28</c:f>
              <c:numCache>
                <c:formatCode>#,##0.0</c:formatCode>
                <c:ptCount val="3"/>
                <c:pt idx="0">
                  <c:v>62366.032999999996</c:v>
                </c:pt>
                <c:pt idx="1">
                  <c:v>47763.953000000001</c:v>
                </c:pt>
                <c:pt idx="2">
                  <c:v>30361.675999999999</c:v>
                </c:pt>
              </c:numCache>
            </c:numRef>
          </c:val>
        </c:ser>
        <c:ser>
          <c:idx val="2"/>
          <c:order val="2"/>
          <c:tx>
            <c:strRef>
              <c:f>'8.8'!$K$29</c:f>
              <c:strCache>
                <c:ptCount val="1"/>
                <c:pt idx="0">
                  <c:v>Doprava</c:v>
                </c:pt>
              </c:strCache>
            </c:strRef>
          </c:tx>
          <c:invertIfNegative val="0"/>
          <c:cat>
            <c:strRef>
              <c:f>'8.8'!$L$26:$N$26</c:f>
              <c:strCache>
                <c:ptCount val="3"/>
                <c:pt idx="0">
                  <c:v>Duben</c:v>
                </c:pt>
                <c:pt idx="1">
                  <c:v>Květen</c:v>
                </c:pt>
                <c:pt idx="2">
                  <c:v>Červen</c:v>
                </c:pt>
              </c:strCache>
            </c:strRef>
          </c:cat>
          <c:val>
            <c:numRef>
              <c:f>'8.8'!$L$29:$N$29</c:f>
              <c:numCache>
                <c:formatCode>#,##0.0</c:formatCode>
                <c:ptCount val="3"/>
                <c:pt idx="0">
                  <c:v>2867.4159999999997</c:v>
                </c:pt>
                <c:pt idx="1">
                  <c:v>2173.5050000000001</c:v>
                </c:pt>
                <c:pt idx="2">
                  <c:v>357.60700000000003</c:v>
                </c:pt>
              </c:numCache>
            </c:numRef>
          </c:val>
        </c:ser>
        <c:ser>
          <c:idx val="3"/>
          <c:order val="3"/>
          <c:tx>
            <c:strRef>
              <c:f>'8.8'!$K$30</c:f>
              <c:strCache>
                <c:ptCount val="1"/>
                <c:pt idx="0">
                  <c:v>Stavebnictví</c:v>
                </c:pt>
              </c:strCache>
            </c:strRef>
          </c:tx>
          <c:invertIfNegative val="0"/>
          <c:cat>
            <c:strRef>
              <c:f>'8.8'!$L$26:$N$26</c:f>
              <c:strCache>
                <c:ptCount val="3"/>
                <c:pt idx="0">
                  <c:v>Duben</c:v>
                </c:pt>
                <c:pt idx="1">
                  <c:v>Květen</c:v>
                </c:pt>
                <c:pt idx="2">
                  <c:v>Červen</c:v>
                </c:pt>
              </c:strCache>
            </c:strRef>
          </c:cat>
          <c:val>
            <c:numRef>
              <c:f>'8.8'!$L$30:$N$30</c:f>
              <c:numCache>
                <c:formatCode>#,##0.0</c:formatCode>
                <c:ptCount val="3"/>
                <c:pt idx="0">
                  <c:v>5854.0949999999993</c:v>
                </c:pt>
                <c:pt idx="1">
                  <c:v>5359.4920000000002</c:v>
                </c:pt>
                <c:pt idx="2">
                  <c:v>2411.7139999999999</c:v>
                </c:pt>
              </c:numCache>
            </c:numRef>
          </c:val>
        </c:ser>
        <c:ser>
          <c:idx val="4"/>
          <c:order val="4"/>
          <c:tx>
            <c:strRef>
              <c:f>'8.8'!$K$31</c:f>
              <c:strCache>
                <c:ptCount val="1"/>
                <c:pt idx="0">
                  <c:v>Zemědělství a lesnictví</c:v>
                </c:pt>
              </c:strCache>
            </c:strRef>
          </c:tx>
          <c:invertIfNegative val="0"/>
          <c:cat>
            <c:strRef>
              <c:f>'8.8'!$L$26:$N$26</c:f>
              <c:strCache>
                <c:ptCount val="3"/>
                <c:pt idx="0">
                  <c:v>Duben</c:v>
                </c:pt>
                <c:pt idx="1">
                  <c:v>Květen</c:v>
                </c:pt>
                <c:pt idx="2">
                  <c:v>Červen</c:v>
                </c:pt>
              </c:strCache>
            </c:strRef>
          </c:cat>
          <c:val>
            <c:numRef>
              <c:f>'8.8'!$L$31:$N$31</c:f>
              <c:numCache>
                <c:formatCode>#,##0.0</c:formatCode>
                <c:ptCount val="3"/>
                <c:pt idx="0">
                  <c:v>46.6</c:v>
                </c:pt>
                <c:pt idx="1">
                  <c:v>34.200000000000003</c:v>
                </c:pt>
                <c:pt idx="2">
                  <c:v>0</c:v>
                </c:pt>
              </c:numCache>
            </c:numRef>
          </c:val>
        </c:ser>
        <c:ser>
          <c:idx val="5"/>
          <c:order val="5"/>
          <c:tx>
            <c:strRef>
              <c:f>'8.8'!$K$32</c:f>
              <c:strCache>
                <c:ptCount val="1"/>
                <c:pt idx="0">
                  <c:v>Domácnosti</c:v>
                </c:pt>
              </c:strCache>
            </c:strRef>
          </c:tx>
          <c:invertIfNegative val="0"/>
          <c:cat>
            <c:strRef>
              <c:f>'8.8'!$L$26:$N$26</c:f>
              <c:strCache>
                <c:ptCount val="3"/>
                <c:pt idx="0">
                  <c:v>Duben</c:v>
                </c:pt>
                <c:pt idx="1">
                  <c:v>Květen</c:v>
                </c:pt>
                <c:pt idx="2">
                  <c:v>Červen</c:v>
                </c:pt>
              </c:strCache>
            </c:strRef>
          </c:cat>
          <c:val>
            <c:numRef>
              <c:f>'8.8'!$L$32:$N$32</c:f>
              <c:numCache>
                <c:formatCode>#,##0.0</c:formatCode>
                <c:ptCount val="3"/>
                <c:pt idx="0">
                  <c:v>386220.14699999994</c:v>
                </c:pt>
                <c:pt idx="1">
                  <c:v>317330.42199999985</c:v>
                </c:pt>
                <c:pt idx="2">
                  <c:v>119861.01199999999</c:v>
                </c:pt>
              </c:numCache>
            </c:numRef>
          </c:val>
        </c:ser>
        <c:ser>
          <c:idx val="6"/>
          <c:order val="6"/>
          <c:tx>
            <c:strRef>
              <c:f>'8.8'!$K$33</c:f>
              <c:strCache>
                <c:ptCount val="1"/>
                <c:pt idx="0">
                  <c:v>Obchod, služby, školství, zdravotnictví</c:v>
                </c:pt>
              </c:strCache>
            </c:strRef>
          </c:tx>
          <c:invertIfNegative val="0"/>
          <c:cat>
            <c:strRef>
              <c:f>'8.8'!$L$26:$N$26</c:f>
              <c:strCache>
                <c:ptCount val="3"/>
                <c:pt idx="0">
                  <c:v>Duben</c:v>
                </c:pt>
                <c:pt idx="1">
                  <c:v>Květen</c:v>
                </c:pt>
                <c:pt idx="2">
                  <c:v>Červen</c:v>
                </c:pt>
              </c:strCache>
            </c:strRef>
          </c:cat>
          <c:val>
            <c:numRef>
              <c:f>'8.8'!$L$33:$N$33</c:f>
              <c:numCache>
                <c:formatCode>#,##0.0</c:formatCode>
                <c:ptCount val="3"/>
                <c:pt idx="0">
                  <c:v>237333.79599999994</c:v>
                </c:pt>
                <c:pt idx="1">
                  <c:v>186527.91800000003</c:v>
                </c:pt>
                <c:pt idx="2">
                  <c:v>52442.130000000019</c:v>
                </c:pt>
              </c:numCache>
            </c:numRef>
          </c:val>
        </c:ser>
        <c:ser>
          <c:idx val="7"/>
          <c:order val="7"/>
          <c:tx>
            <c:strRef>
              <c:f>'8.8'!$K$34</c:f>
              <c:strCache>
                <c:ptCount val="1"/>
                <c:pt idx="0">
                  <c:v>Ostatní</c:v>
                </c:pt>
              </c:strCache>
            </c:strRef>
          </c:tx>
          <c:invertIfNegative val="0"/>
          <c:cat>
            <c:strRef>
              <c:f>'8.8'!$L$26:$N$26</c:f>
              <c:strCache>
                <c:ptCount val="3"/>
                <c:pt idx="0">
                  <c:v>Duben</c:v>
                </c:pt>
                <c:pt idx="1">
                  <c:v>Květen</c:v>
                </c:pt>
                <c:pt idx="2">
                  <c:v>Červen</c:v>
                </c:pt>
              </c:strCache>
            </c:strRef>
          </c:cat>
          <c:val>
            <c:numRef>
              <c:f>'8.8'!$L$34:$N$34</c:f>
              <c:numCache>
                <c:formatCode>#,##0.0</c:formatCode>
                <c:ptCount val="3"/>
                <c:pt idx="0">
                  <c:v>5596.4760000000006</c:v>
                </c:pt>
                <c:pt idx="1">
                  <c:v>4337.5809999999992</c:v>
                </c:pt>
                <c:pt idx="2">
                  <c:v>1687.8039999999999</c:v>
                </c:pt>
              </c:numCache>
            </c:numRef>
          </c:val>
        </c:ser>
        <c:dLbls>
          <c:showLegendKey val="0"/>
          <c:showVal val="0"/>
          <c:showCatName val="0"/>
          <c:showSerName val="0"/>
          <c:showPercent val="0"/>
          <c:showBubbleSize val="0"/>
        </c:dLbls>
        <c:gapWidth val="150"/>
        <c:overlap val="100"/>
        <c:axId val="195227648"/>
        <c:axId val="195229184"/>
      </c:barChart>
      <c:catAx>
        <c:axId val="195227648"/>
        <c:scaling>
          <c:orientation val="minMax"/>
        </c:scaling>
        <c:delete val="0"/>
        <c:axPos val="b"/>
        <c:numFmt formatCode="General" sourceLinked="1"/>
        <c:majorTickMark val="none"/>
        <c:minorTickMark val="none"/>
        <c:tickLblPos val="nextTo"/>
        <c:txPr>
          <a:bodyPr/>
          <a:lstStyle/>
          <a:p>
            <a:pPr>
              <a:defRPr sz="900"/>
            </a:pPr>
            <a:endParaRPr lang="cs-CZ"/>
          </a:p>
        </c:txPr>
        <c:crossAx val="195229184"/>
        <c:crosses val="autoZero"/>
        <c:auto val="1"/>
        <c:lblAlgn val="ctr"/>
        <c:lblOffset val="100"/>
        <c:noMultiLvlLbl val="0"/>
      </c:catAx>
      <c:valAx>
        <c:axId val="1952291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2276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0.17507736122115136</c:v>
                </c:pt>
              </c:numCache>
            </c:numRef>
          </c:val>
        </c:ser>
        <c:ser>
          <c:idx val="1"/>
          <c:order val="1"/>
          <c:tx>
            <c:strRef>
              <c:f>'8.8'!$L$40</c:f>
              <c:strCache>
                <c:ptCount val="1"/>
                <c:pt idx="0">
                  <c:v>Výroba tepla brutto</c:v>
                </c:pt>
              </c:strCache>
            </c:strRef>
          </c:tx>
          <c:invertIfNegative val="0"/>
          <c:val>
            <c:numRef>
              <c:f>'8.8'!$M$40</c:f>
              <c:numCache>
                <c:formatCode>0.0%</c:formatCode>
                <c:ptCount val="1"/>
                <c:pt idx="0">
                  <c:v>0.18997366312968425</c:v>
                </c:pt>
              </c:numCache>
            </c:numRef>
          </c:val>
        </c:ser>
        <c:ser>
          <c:idx val="2"/>
          <c:order val="2"/>
          <c:tx>
            <c:strRef>
              <c:f>'8.8'!$L$41</c:f>
              <c:strCache>
                <c:ptCount val="1"/>
                <c:pt idx="0">
                  <c:v>Dodávky tepla</c:v>
                </c:pt>
              </c:strCache>
            </c:strRef>
          </c:tx>
          <c:invertIfNegative val="0"/>
          <c:val>
            <c:numRef>
              <c:f>'8.8'!$M$41</c:f>
              <c:numCache>
                <c:formatCode>0.0%</c:formatCode>
                <c:ptCount val="1"/>
                <c:pt idx="0">
                  <c:v>0.16370414064618297</c:v>
                </c:pt>
              </c:numCache>
            </c:numRef>
          </c:val>
        </c:ser>
        <c:dLbls>
          <c:showLegendKey val="0"/>
          <c:showVal val="0"/>
          <c:showCatName val="0"/>
          <c:showSerName val="0"/>
          <c:showPercent val="0"/>
          <c:showBubbleSize val="0"/>
        </c:dLbls>
        <c:gapWidth val="150"/>
        <c:axId val="195320448"/>
        <c:axId val="195330432"/>
      </c:barChart>
      <c:catAx>
        <c:axId val="195320448"/>
        <c:scaling>
          <c:orientation val="maxMin"/>
        </c:scaling>
        <c:delete val="0"/>
        <c:axPos val="l"/>
        <c:numFmt formatCode="General" sourceLinked="1"/>
        <c:majorTickMark val="none"/>
        <c:minorTickMark val="none"/>
        <c:tickLblPos val="none"/>
        <c:crossAx val="195330432"/>
        <c:crosses val="autoZero"/>
        <c:auto val="1"/>
        <c:lblAlgn val="ctr"/>
        <c:lblOffset val="100"/>
        <c:noMultiLvlLbl val="0"/>
      </c:catAx>
      <c:valAx>
        <c:axId val="1953304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53204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Duben</c:v>
                </c:pt>
                <c:pt idx="1">
                  <c:v>Květen</c:v>
                </c:pt>
                <c:pt idx="2">
                  <c:v>Červen</c:v>
                </c:pt>
              </c:strCache>
            </c:strRef>
          </c:cat>
          <c:val>
            <c:numRef>
              <c:f>'8.8'!$L$10:$N$10</c:f>
              <c:numCache>
                <c:formatCode>#,##0.0</c:formatCode>
                <c:ptCount val="3"/>
                <c:pt idx="0">
                  <c:v>84517.221000000005</c:v>
                </c:pt>
                <c:pt idx="1">
                  <c:v>81055.281000000017</c:v>
                </c:pt>
                <c:pt idx="2">
                  <c:v>42405.597000000002</c:v>
                </c:pt>
              </c:numCache>
            </c:numRef>
          </c:val>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Duben</c:v>
                </c:pt>
                <c:pt idx="1">
                  <c:v>Květen</c:v>
                </c:pt>
                <c:pt idx="2">
                  <c:v>Červen</c:v>
                </c:pt>
              </c:strCache>
            </c:strRef>
          </c:cat>
          <c:val>
            <c:numRef>
              <c:f>'8.8'!$L$11:$N$11</c:f>
              <c:numCache>
                <c:formatCode>#,##0.0</c:formatCode>
                <c:ptCount val="3"/>
                <c:pt idx="0">
                  <c:v>46.6</c:v>
                </c:pt>
                <c:pt idx="1">
                  <c:v>34.200000000000003</c:v>
                </c:pt>
                <c:pt idx="2">
                  <c:v>0</c:v>
                </c:pt>
              </c:numCache>
            </c:numRef>
          </c:val>
        </c:ser>
        <c:ser>
          <c:idx val="2"/>
          <c:order val="2"/>
          <c:tx>
            <c:strRef>
              <c:f>'8.8'!$K$12</c:f>
              <c:strCache>
                <c:ptCount val="1"/>
                <c:pt idx="0">
                  <c:v>Černé uhlí</c:v>
                </c:pt>
              </c:strCache>
            </c:strRef>
          </c:tx>
          <c:spPr>
            <a:solidFill>
              <a:schemeClr val="tx1"/>
            </a:solidFill>
          </c:spPr>
          <c:invertIfNegative val="0"/>
          <c:cat>
            <c:strRef>
              <c:f>'8.8'!$L$9:$N$9</c:f>
              <c:strCache>
                <c:ptCount val="3"/>
                <c:pt idx="0">
                  <c:v>Duben</c:v>
                </c:pt>
                <c:pt idx="1">
                  <c:v>Květen</c:v>
                </c:pt>
                <c:pt idx="2">
                  <c:v>Červen</c:v>
                </c:pt>
              </c:strCache>
            </c:strRef>
          </c:cat>
          <c:val>
            <c:numRef>
              <c:f>'8.8'!$L$12:$N$12</c:f>
              <c:numCache>
                <c:formatCode>#,##0.0</c:formatCode>
                <c:ptCount val="3"/>
                <c:pt idx="0">
                  <c:v>608820.90299999993</c:v>
                </c:pt>
                <c:pt idx="1">
                  <c:v>492457.51199999999</c:v>
                </c:pt>
                <c:pt idx="2">
                  <c:v>229475.36300000001</c:v>
                </c:pt>
              </c:numCache>
            </c:numRef>
          </c:val>
        </c:ser>
        <c:ser>
          <c:idx val="3"/>
          <c:order val="3"/>
          <c:tx>
            <c:strRef>
              <c:f>'8.8'!$K$13</c:f>
              <c:strCache>
                <c:ptCount val="1"/>
                <c:pt idx="0">
                  <c:v>Elektrická energie</c:v>
                </c:pt>
              </c:strCache>
            </c:strRef>
          </c:tx>
          <c:invertIfNegative val="0"/>
          <c:cat>
            <c:strRef>
              <c:f>'8.8'!$L$9:$N$9</c:f>
              <c:strCache>
                <c:ptCount val="3"/>
                <c:pt idx="0">
                  <c:v>Duben</c:v>
                </c:pt>
                <c:pt idx="1">
                  <c:v>Květen</c:v>
                </c:pt>
                <c:pt idx="2">
                  <c:v>Červen</c:v>
                </c:pt>
              </c:strCache>
            </c:strRef>
          </c:cat>
          <c:val>
            <c:numRef>
              <c:f>'8.8'!$L$13:$N$13</c:f>
              <c:numCache>
                <c:formatCode>#,##0.0</c:formatCode>
                <c:ptCount val="3"/>
                <c:pt idx="0">
                  <c:v>8</c:v>
                </c:pt>
                <c:pt idx="1">
                  <c:v>0.49</c:v>
                </c:pt>
                <c:pt idx="2">
                  <c:v>14.936</c:v>
                </c:pt>
              </c:numCache>
            </c:numRef>
          </c:val>
        </c:ser>
        <c:ser>
          <c:idx val="4"/>
          <c:order val="4"/>
          <c:tx>
            <c:strRef>
              <c:f>'8.8'!$K$14</c:f>
              <c:strCache>
                <c:ptCount val="1"/>
                <c:pt idx="0">
                  <c:v>Energie prostředí (tepelné čerpadlo)</c:v>
                </c:pt>
              </c:strCache>
            </c:strRef>
          </c:tx>
          <c:invertIfNegative val="0"/>
          <c:cat>
            <c:strRef>
              <c:f>'8.8'!$L$9:$N$9</c:f>
              <c:strCache>
                <c:ptCount val="3"/>
                <c:pt idx="0">
                  <c:v>Duben</c:v>
                </c:pt>
                <c:pt idx="1">
                  <c:v>Květen</c:v>
                </c:pt>
                <c:pt idx="2">
                  <c:v>Červen</c:v>
                </c:pt>
              </c:strCache>
            </c:strRef>
          </c:cat>
          <c:val>
            <c:numRef>
              <c:f>'8.8'!$L$14:$N$14</c:f>
              <c:numCache>
                <c:formatCode>#,##0.0</c:formatCode>
                <c:ptCount val="3"/>
                <c:pt idx="0">
                  <c:v>0</c:v>
                </c:pt>
                <c:pt idx="1">
                  <c:v>0</c:v>
                </c:pt>
                <c:pt idx="2">
                  <c:v>0</c:v>
                </c:pt>
              </c:numCache>
            </c:numRef>
          </c:val>
        </c:ser>
        <c:ser>
          <c:idx val="5"/>
          <c:order val="5"/>
          <c:tx>
            <c:strRef>
              <c:f>'8.8'!$K$15</c:f>
              <c:strCache>
                <c:ptCount val="1"/>
                <c:pt idx="0">
                  <c:v>Energie Slunce (solární kolektor)</c:v>
                </c:pt>
              </c:strCache>
            </c:strRef>
          </c:tx>
          <c:invertIfNegative val="0"/>
          <c:cat>
            <c:strRef>
              <c:f>'8.8'!$L$9:$N$9</c:f>
              <c:strCache>
                <c:ptCount val="3"/>
                <c:pt idx="0">
                  <c:v>Duben</c:v>
                </c:pt>
                <c:pt idx="1">
                  <c:v>Květen</c:v>
                </c:pt>
                <c:pt idx="2">
                  <c:v>Červen</c:v>
                </c:pt>
              </c:strCache>
            </c:strRef>
          </c:cat>
          <c:val>
            <c:numRef>
              <c:f>'8.8'!$L$15:$N$15</c:f>
              <c:numCache>
                <c:formatCode>#,##0.0</c:formatCode>
                <c:ptCount val="3"/>
                <c:pt idx="0">
                  <c:v>0</c:v>
                </c:pt>
                <c:pt idx="1">
                  <c:v>0</c:v>
                </c:pt>
                <c:pt idx="2">
                  <c:v>0</c:v>
                </c:pt>
              </c:numCache>
            </c:numRef>
          </c:val>
        </c:ser>
        <c:ser>
          <c:idx val="6"/>
          <c:order val="6"/>
          <c:tx>
            <c:strRef>
              <c:f>'8.8'!$K$16</c:f>
              <c:strCache>
                <c:ptCount val="1"/>
                <c:pt idx="0">
                  <c:v>Hnědé uhlí</c:v>
                </c:pt>
              </c:strCache>
            </c:strRef>
          </c:tx>
          <c:spPr>
            <a:solidFill>
              <a:srgbClr val="6E4932"/>
            </a:solidFill>
          </c:spPr>
          <c:invertIfNegative val="0"/>
          <c:cat>
            <c:strRef>
              <c:f>'8.8'!$L$9:$N$9</c:f>
              <c:strCache>
                <c:ptCount val="3"/>
                <c:pt idx="0">
                  <c:v>Duben</c:v>
                </c:pt>
                <c:pt idx="1">
                  <c:v>Květen</c:v>
                </c:pt>
                <c:pt idx="2">
                  <c:v>Červen</c:v>
                </c:pt>
              </c:strCache>
            </c:strRef>
          </c:cat>
          <c:val>
            <c:numRef>
              <c:f>'8.8'!$L$16:$N$16</c:f>
              <c:numCache>
                <c:formatCode>#,##0.0</c:formatCode>
                <c:ptCount val="3"/>
                <c:pt idx="0">
                  <c:v>30097.88</c:v>
                </c:pt>
                <c:pt idx="1">
                  <c:v>22829.394</c:v>
                </c:pt>
                <c:pt idx="2">
                  <c:v>6094.8300000000008</c:v>
                </c:pt>
              </c:numCache>
            </c:numRef>
          </c:val>
        </c:ser>
        <c:ser>
          <c:idx val="7"/>
          <c:order val="7"/>
          <c:tx>
            <c:strRef>
              <c:f>'8.8'!$K$17</c:f>
              <c:strCache>
                <c:ptCount val="1"/>
                <c:pt idx="0">
                  <c:v>Jaderné palivo</c:v>
                </c:pt>
              </c:strCache>
            </c:strRef>
          </c:tx>
          <c:invertIfNegative val="0"/>
          <c:cat>
            <c:strRef>
              <c:f>'8.8'!$L$9:$N$9</c:f>
              <c:strCache>
                <c:ptCount val="3"/>
                <c:pt idx="0">
                  <c:v>Duben</c:v>
                </c:pt>
                <c:pt idx="1">
                  <c:v>Květen</c:v>
                </c:pt>
                <c:pt idx="2">
                  <c:v>Červen</c:v>
                </c:pt>
              </c:strCache>
            </c:strRef>
          </c:cat>
          <c:val>
            <c:numRef>
              <c:f>'8.8'!$L$17:$N$17</c:f>
              <c:numCache>
                <c:formatCode>#,##0.0</c:formatCode>
                <c:ptCount val="3"/>
                <c:pt idx="0">
                  <c:v>0</c:v>
                </c:pt>
                <c:pt idx="1">
                  <c:v>0</c:v>
                </c:pt>
                <c:pt idx="2">
                  <c:v>0</c:v>
                </c:pt>
              </c:numCache>
            </c:numRef>
          </c:val>
        </c:ser>
        <c:ser>
          <c:idx val="8"/>
          <c:order val="8"/>
          <c:tx>
            <c:strRef>
              <c:f>'8.8'!$K$18</c:f>
              <c:strCache>
                <c:ptCount val="1"/>
                <c:pt idx="0">
                  <c:v>Koks</c:v>
                </c:pt>
              </c:strCache>
            </c:strRef>
          </c:tx>
          <c:invertIfNegative val="0"/>
          <c:cat>
            <c:strRef>
              <c:f>'8.8'!$L$9:$N$9</c:f>
              <c:strCache>
                <c:ptCount val="3"/>
                <c:pt idx="0">
                  <c:v>Duben</c:v>
                </c:pt>
                <c:pt idx="1">
                  <c:v>Květen</c:v>
                </c:pt>
                <c:pt idx="2">
                  <c:v>Červen</c:v>
                </c:pt>
              </c:strCache>
            </c:strRef>
          </c:cat>
          <c:val>
            <c:numRef>
              <c:f>'8.8'!$L$18:$N$18</c:f>
              <c:numCache>
                <c:formatCode>#,##0.0</c:formatCode>
                <c:ptCount val="3"/>
                <c:pt idx="0">
                  <c:v>24.164999999999999</c:v>
                </c:pt>
                <c:pt idx="1">
                  <c:v>17.574000000000002</c:v>
                </c:pt>
                <c:pt idx="2">
                  <c:v>0</c:v>
                </c:pt>
              </c:numCache>
            </c:numRef>
          </c:val>
        </c:ser>
        <c:ser>
          <c:idx val="9"/>
          <c:order val="9"/>
          <c:tx>
            <c:strRef>
              <c:f>'8.8'!$K$19</c:f>
              <c:strCache>
                <c:ptCount val="1"/>
                <c:pt idx="0">
                  <c:v>Odpadní teplo</c:v>
                </c:pt>
              </c:strCache>
            </c:strRef>
          </c:tx>
          <c:invertIfNegative val="0"/>
          <c:cat>
            <c:strRef>
              <c:f>'8.8'!$L$9:$N$9</c:f>
              <c:strCache>
                <c:ptCount val="3"/>
                <c:pt idx="0">
                  <c:v>Duben</c:v>
                </c:pt>
                <c:pt idx="1">
                  <c:v>Květen</c:v>
                </c:pt>
                <c:pt idx="2">
                  <c:v>Červen</c:v>
                </c:pt>
              </c:strCache>
            </c:strRef>
          </c:cat>
          <c:val>
            <c:numRef>
              <c:f>'8.8'!$L$19:$N$19</c:f>
              <c:numCache>
                <c:formatCode>#,##0.0</c:formatCode>
                <c:ptCount val="3"/>
                <c:pt idx="0">
                  <c:v>12385.24</c:v>
                </c:pt>
                <c:pt idx="1">
                  <c:v>15258.61</c:v>
                </c:pt>
                <c:pt idx="2">
                  <c:v>7175.22</c:v>
                </c:pt>
              </c:numCache>
            </c:numRef>
          </c:val>
        </c:ser>
        <c:ser>
          <c:idx val="10"/>
          <c:order val="10"/>
          <c:tx>
            <c:strRef>
              <c:f>'8.8'!$K$20</c:f>
              <c:strCache>
                <c:ptCount val="1"/>
                <c:pt idx="0">
                  <c:v>Ostatní kapalná paliva</c:v>
                </c:pt>
              </c:strCache>
            </c:strRef>
          </c:tx>
          <c:invertIfNegative val="0"/>
          <c:cat>
            <c:strRef>
              <c:f>'8.8'!$L$9:$N$9</c:f>
              <c:strCache>
                <c:ptCount val="3"/>
                <c:pt idx="0">
                  <c:v>Duben</c:v>
                </c:pt>
                <c:pt idx="1">
                  <c:v>Květen</c:v>
                </c:pt>
                <c:pt idx="2">
                  <c:v>Červen</c:v>
                </c:pt>
              </c:strCache>
            </c:strRef>
          </c:cat>
          <c:val>
            <c:numRef>
              <c:f>'8.8'!$L$20:$N$20</c:f>
              <c:numCache>
                <c:formatCode>#,##0.0</c:formatCode>
                <c:ptCount val="3"/>
                <c:pt idx="0">
                  <c:v>0</c:v>
                </c:pt>
                <c:pt idx="1">
                  <c:v>0</c:v>
                </c:pt>
                <c:pt idx="2">
                  <c:v>0</c:v>
                </c:pt>
              </c:numCache>
            </c:numRef>
          </c:val>
        </c:ser>
        <c:ser>
          <c:idx val="11"/>
          <c:order val="11"/>
          <c:tx>
            <c:strRef>
              <c:f>'8.8'!$K$21</c:f>
              <c:strCache>
                <c:ptCount val="1"/>
                <c:pt idx="0">
                  <c:v>Ostatní pevná paliva</c:v>
                </c:pt>
              </c:strCache>
            </c:strRef>
          </c:tx>
          <c:invertIfNegative val="0"/>
          <c:cat>
            <c:strRef>
              <c:f>'8.8'!$L$9:$N$9</c:f>
              <c:strCache>
                <c:ptCount val="3"/>
                <c:pt idx="0">
                  <c:v>Duben</c:v>
                </c:pt>
                <c:pt idx="1">
                  <c:v>Květen</c:v>
                </c:pt>
                <c:pt idx="2">
                  <c:v>Červen</c:v>
                </c:pt>
              </c:strCache>
            </c:strRef>
          </c:cat>
          <c:val>
            <c:numRef>
              <c:f>'8.8'!$L$21:$N$21</c:f>
              <c:numCache>
                <c:formatCode>#,##0.0</c:formatCode>
                <c:ptCount val="3"/>
                <c:pt idx="0">
                  <c:v>1249</c:v>
                </c:pt>
                <c:pt idx="1">
                  <c:v>1047</c:v>
                </c:pt>
                <c:pt idx="2">
                  <c:v>28</c:v>
                </c:pt>
              </c:numCache>
            </c:numRef>
          </c:val>
        </c:ser>
        <c:ser>
          <c:idx val="12"/>
          <c:order val="12"/>
          <c:tx>
            <c:strRef>
              <c:f>'8.8'!$K$22</c:f>
              <c:strCache>
                <c:ptCount val="1"/>
                <c:pt idx="0">
                  <c:v>Ostatní plyny</c:v>
                </c:pt>
              </c:strCache>
            </c:strRef>
          </c:tx>
          <c:invertIfNegative val="0"/>
          <c:cat>
            <c:strRef>
              <c:f>'8.8'!$L$9:$N$9</c:f>
              <c:strCache>
                <c:ptCount val="3"/>
                <c:pt idx="0">
                  <c:v>Duben</c:v>
                </c:pt>
                <c:pt idx="1">
                  <c:v>Květen</c:v>
                </c:pt>
                <c:pt idx="2">
                  <c:v>Červen</c:v>
                </c:pt>
              </c:strCache>
            </c:strRef>
          </c:cat>
          <c:val>
            <c:numRef>
              <c:f>'8.8'!$L$22:$N$22</c:f>
              <c:numCache>
                <c:formatCode>#,##0.0</c:formatCode>
                <c:ptCount val="3"/>
                <c:pt idx="0">
                  <c:v>234748.014</c:v>
                </c:pt>
                <c:pt idx="1">
                  <c:v>209114.52</c:v>
                </c:pt>
                <c:pt idx="2">
                  <c:v>97865.251000000018</c:v>
                </c:pt>
              </c:numCache>
            </c:numRef>
          </c:val>
        </c:ser>
        <c:ser>
          <c:idx val="13"/>
          <c:order val="13"/>
          <c:tx>
            <c:strRef>
              <c:f>'8.8'!$K$23</c:f>
              <c:strCache>
                <c:ptCount val="1"/>
                <c:pt idx="0">
                  <c:v>Ostatní</c:v>
                </c:pt>
              </c:strCache>
            </c:strRef>
          </c:tx>
          <c:invertIfNegative val="0"/>
          <c:cat>
            <c:strRef>
              <c:f>'8.8'!$L$9:$N$9</c:f>
              <c:strCache>
                <c:ptCount val="3"/>
                <c:pt idx="0">
                  <c:v>Duben</c:v>
                </c:pt>
                <c:pt idx="1">
                  <c:v>Květen</c:v>
                </c:pt>
                <c:pt idx="2">
                  <c:v>Červen</c:v>
                </c:pt>
              </c:strCache>
            </c:strRef>
          </c:cat>
          <c:val>
            <c:numRef>
              <c:f>'8.8'!$L$23:$N$23</c:f>
              <c:numCache>
                <c:formatCode>#,##0.0</c:formatCode>
                <c:ptCount val="3"/>
                <c:pt idx="0">
                  <c:v>0</c:v>
                </c:pt>
                <c:pt idx="1">
                  <c:v>0</c:v>
                </c:pt>
                <c:pt idx="2">
                  <c:v>0</c:v>
                </c:pt>
              </c:numCache>
            </c:numRef>
          </c:val>
        </c:ser>
        <c:ser>
          <c:idx val="14"/>
          <c:order val="14"/>
          <c:tx>
            <c:strRef>
              <c:f>'8.8'!$K$24</c:f>
              <c:strCache>
                <c:ptCount val="1"/>
                <c:pt idx="0">
                  <c:v>Topné oleje</c:v>
                </c:pt>
              </c:strCache>
            </c:strRef>
          </c:tx>
          <c:invertIfNegative val="0"/>
          <c:cat>
            <c:strRef>
              <c:f>'8.8'!$L$9:$N$9</c:f>
              <c:strCache>
                <c:ptCount val="3"/>
                <c:pt idx="0">
                  <c:v>Duben</c:v>
                </c:pt>
                <c:pt idx="1">
                  <c:v>Květen</c:v>
                </c:pt>
                <c:pt idx="2">
                  <c:v>Červen</c:v>
                </c:pt>
              </c:strCache>
            </c:strRef>
          </c:cat>
          <c:val>
            <c:numRef>
              <c:f>'8.8'!$L$24:$N$24</c:f>
              <c:numCache>
                <c:formatCode>#,##0.0</c:formatCode>
                <c:ptCount val="3"/>
                <c:pt idx="0">
                  <c:v>185.03100000000001</c:v>
                </c:pt>
                <c:pt idx="1">
                  <c:v>217.24700000000001</c:v>
                </c:pt>
                <c:pt idx="2">
                  <c:v>118.61</c:v>
                </c:pt>
              </c:numCache>
            </c:numRef>
          </c:val>
        </c:ser>
        <c:ser>
          <c:idx val="15"/>
          <c:order val="15"/>
          <c:tx>
            <c:strRef>
              <c:f>'8.8'!$K$25</c:f>
              <c:strCache>
                <c:ptCount val="1"/>
                <c:pt idx="0">
                  <c:v>Zemní plyn</c:v>
                </c:pt>
              </c:strCache>
            </c:strRef>
          </c:tx>
          <c:spPr>
            <a:solidFill>
              <a:srgbClr val="EBE600"/>
            </a:solidFill>
          </c:spPr>
          <c:invertIfNegative val="0"/>
          <c:cat>
            <c:strRef>
              <c:f>'8.8'!$L$9:$N$9</c:f>
              <c:strCache>
                <c:ptCount val="3"/>
                <c:pt idx="0">
                  <c:v>Duben</c:v>
                </c:pt>
                <c:pt idx="1">
                  <c:v>Květen</c:v>
                </c:pt>
                <c:pt idx="2">
                  <c:v>Červen</c:v>
                </c:pt>
              </c:strCache>
            </c:strRef>
          </c:cat>
          <c:val>
            <c:numRef>
              <c:f>'8.8'!$L$25:$N$25</c:f>
              <c:numCache>
                <c:formatCode>#,##0.0</c:formatCode>
                <c:ptCount val="3"/>
                <c:pt idx="0">
                  <c:v>158130.50999999995</c:v>
                </c:pt>
                <c:pt idx="1">
                  <c:v>143852.84800000003</c:v>
                </c:pt>
                <c:pt idx="2">
                  <c:v>68450.795000000013</c:v>
                </c:pt>
              </c:numCache>
            </c:numRef>
          </c:val>
        </c:ser>
        <c:dLbls>
          <c:showLegendKey val="0"/>
          <c:showVal val="0"/>
          <c:showCatName val="0"/>
          <c:showSerName val="0"/>
          <c:showPercent val="0"/>
          <c:showBubbleSize val="0"/>
        </c:dLbls>
        <c:gapWidth val="150"/>
        <c:overlap val="100"/>
        <c:axId val="195424640"/>
        <c:axId val="195426176"/>
      </c:barChart>
      <c:catAx>
        <c:axId val="195424640"/>
        <c:scaling>
          <c:orientation val="minMax"/>
        </c:scaling>
        <c:delete val="0"/>
        <c:axPos val="b"/>
        <c:numFmt formatCode="General" sourceLinked="1"/>
        <c:majorTickMark val="none"/>
        <c:minorTickMark val="none"/>
        <c:tickLblPos val="nextTo"/>
        <c:txPr>
          <a:bodyPr/>
          <a:lstStyle/>
          <a:p>
            <a:pPr>
              <a:defRPr sz="900"/>
            </a:pPr>
            <a:endParaRPr lang="cs-CZ"/>
          </a:p>
        </c:txPr>
        <c:crossAx val="195426176"/>
        <c:crosses val="autoZero"/>
        <c:auto val="1"/>
        <c:lblAlgn val="ctr"/>
        <c:lblOffset val="100"/>
        <c:noMultiLvlLbl val="0"/>
      </c:catAx>
      <c:valAx>
        <c:axId val="195426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424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'8.8'!$O$10:$O$25</c:f>
              <c:numCache>
                <c:formatCode>0.0%</c:formatCode>
                <c:ptCount val="16"/>
              </c:numCache>
            </c:numRef>
          </c:cat>
          <c:val>
            <c:numRef>
              <c:f>'8.8'!$J$10:$J$25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'8.8'!$O$27:$O$34</c:f>
              <c:numCache>
                <c:formatCode>#,##0.0</c:formatCode>
                <c:ptCount val="8"/>
              </c:numCache>
            </c:numRef>
          </c:cat>
          <c:val>
            <c:numRef>
              <c:f>'8.8'!$J$27:$J$34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5962368"/>
        <c:axId val="195963904"/>
      </c:barChart>
      <c:catAx>
        <c:axId val="195962368"/>
        <c:scaling>
          <c:orientation val="minMax"/>
        </c:scaling>
        <c:delete val="1"/>
        <c:axPos val="b"/>
        <c:numFmt formatCode="General" sourceLinked="1"/>
        <c:majorTickMark val="out"/>
        <c:minorTickMark val="none"/>
        <c:tickLblPos val="nextTo"/>
        <c:crossAx val="195963904"/>
        <c:crosses val="autoZero"/>
        <c:auto val="1"/>
        <c:lblAlgn val="ctr"/>
        <c:lblOffset val="100"/>
        <c:noMultiLvlLbl val="0"/>
      </c:catAx>
      <c:valAx>
        <c:axId val="195963904"/>
        <c:scaling>
          <c:orientation val="minMax"/>
        </c:scaling>
        <c:delete val="1"/>
        <c:axPos val="l"/>
        <c:numFmt formatCode="0%" sourceLinked="1"/>
        <c:majorTickMark val="out"/>
        <c:minorTickMark val="none"/>
        <c:tickLblPos val="nextTo"/>
        <c:crossAx val="1959623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Duben</c:v>
                </c:pt>
                <c:pt idx="1">
                  <c:v>Květen</c:v>
                </c:pt>
                <c:pt idx="2">
                  <c:v>Červen</c:v>
                </c:pt>
              </c:strCache>
            </c:strRef>
          </c:cat>
          <c:val>
            <c:numRef>
              <c:f>'8.9'!$L$27:$N$27</c:f>
              <c:numCache>
                <c:formatCode>#,##0.0</c:formatCode>
                <c:ptCount val="3"/>
                <c:pt idx="0">
                  <c:v>33736.699000000001</c:v>
                </c:pt>
                <c:pt idx="1">
                  <c:v>32255.462</c:v>
                </c:pt>
                <c:pt idx="2">
                  <c:v>20925.78</c:v>
                </c:pt>
              </c:numCache>
            </c:numRef>
          </c:val>
        </c:ser>
        <c:ser>
          <c:idx val="1"/>
          <c:order val="1"/>
          <c:tx>
            <c:strRef>
              <c:f>'8.9'!$K$28</c:f>
              <c:strCache>
                <c:ptCount val="1"/>
                <c:pt idx="0">
                  <c:v>Energetika</c:v>
                </c:pt>
              </c:strCache>
            </c:strRef>
          </c:tx>
          <c:invertIfNegative val="0"/>
          <c:cat>
            <c:strRef>
              <c:f>'8.9'!$L$26:$N$26</c:f>
              <c:strCache>
                <c:ptCount val="3"/>
                <c:pt idx="0">
                  <c:v>Duben</c:v>
                </c:pt>
                <c:pt idx="1">
                  <c:v>Květen</c:v>
                </c:pt>
                <c:pt idx="2">
                  <c:v>Červen</c:v>
                </c:pt>
              </c:strCache>
            </c:strRef>
          </c:cat>
          <c:val>
            <c:numRef>
              <c:f>'8.9'!$L$28:$N$28</c:f>
              <c:numCache>
                <c:formatCode>#,##0.0</c:formatCode>
                <c:ptCount val="3"/>
                <c:pt idx="0">
                  <c:v>0</c:v>
                </c:pt>
                <c:pt idx="1">
                  <c:v>0</c:v>
                </c:pt>
                <c:pt idx="2">
                  <c:v>0</c:v>
                </c:pt>
              </c:numCache>
            </c:numRef>
          </c:val>
        </c:ser>
        <c:ser>
          <c:idx val="2"/>
          <c:order val="2"/>
          <c:tx>
            <c:strRef>
              <c:f>'8.9'!$K$29</c:f>
              <c:strCache>
                <c:ptCount val="1"/>
                <c:pt idx="0">
                  <c:v>Doprava</c:v>
                </c:pt>
              </c:strCache>
            </c:strRef>
          </c:tx>
          <c:invertIfNegative val="0"/>
          <c:cat>
            <c:strRef>
              <c:f>'8.9'!$L$26:$N$26</c:f>
              <c:strCache>
                <c:ptCount val="3"/>
                <c:pt idx="0">
                  <c:v>Duben</c:v>
                </c:pt>
                <c:pt idx="1">
                  <c:v>Květen</c:v>
                </c:pt>
                <c:pt idx="2">
                  <c:v>Červen</c:v>
                </c:pt>
              </c:strCache>
            </c:strRef>
          </c:cat>
          <c:val>
            <c:numRef>
              <c:f>'8.9'!$L$29:$N$29</c:f>
              <c:numCache>
                <c:formatCode>#,##0.0</c:formatCode>
                <c:ptCount val="3"/>
                <c:pt idx="0">
                  <c:v>76.7</c:v>
                </c:pt>
                <c:pt idx="1">
                  <c:v>88.4</c:v>
                </c:pt>
                <c:pt idx="2">
                  <c:v>5.0999999999999996</c:v>
                </c:pt>
              </c:numCache>
            </c:numRef>
          </c:val>
        </c:ser>
        <c:ser>
          <c:idx val="3"/>
          <c:order val="3"/>
          <c:tx>
            <c:strRef>
              <c:f>'8.9'!$K$30</c:f>
              <c:strCache>
                <c:ptCount val="1"/>
                <c:pt idx="0">
                  <c:v>Stavebnictví</c:v>
                </c:pt>
              </c:strCache>
            </c:strRef>
          </c:tx>
          <c:invertIfNegative val="0"/>
          <c:cat>
            <c:strRef>
              <c:f>'8.9'!$L$26:$N$26</c:f>
              <c:strCache>
                <c:ptCount val="3"/>
                <c:pt idx="0">
                  <c:v>Duben</c:v>
                </c:pt>
                <c:pt idx="1">
                  <c:v>Květen</c:v>
                </c:pt>
                <c:pt idx="2">
                  <c:v>Červen</c:v>
                </c:pt>
              </c:strCache>
            </c:strRef>
          </c:cat>
          <c:val>
            <c:numRef>
              <c:f>'8.9'!$L$30:$N$30</c:f>
              <c:numCache>
                <c:formatCode>#,##0.0</c:formatCode>
                <c:ptCount val="3"/>
                <c:pt idx="0">
                  <c:v>1077.088</c:v>
                </c:pt>
                <c:pt idx="1">
                  <c:v>646.01599999999996</c:v>
                </c:pt>
                <c:pt idx="2">
                  <c:v>83.466999999999999</c:v>
                </c:pt>
              </c:numCache>
            </c:numRef>
          </c:val>
        </c:ser>
        <c:ser>
          <c:idx val="4"/>
          <c:order val="4"/>
          <c:tx>
            <c:strRef>
              <c:f>'8.9'!$K$31</c:f>
              <c:strCache>
                <c:ptCount val="1"/>
                <c:pt idx="0">
                  <c:v>Zemědělství a lesnictví</c:v>
                </c:pt>
              </c:strCache>
            </c:strRef>
          </c:tx>
          <c:invertIfNegative val="0"/>
          <c:cat>
            <c:strRef>
              <c:f>'8.9'!$L$26:$N$26</c:f>
              <c:strCache>
                <c:ptCount val="3"/>
                <c:pt idx="0">
                  <c:v>Duben</c:v>
                </c:pt>
                <c:pt idx="1">
                  <c:v>Květen</c:v>
                </c:pt>
                <c:pt idx="2">
                  <c:v>Červen</c:v>
                </c:pt>
              </c:strCache>
            </c:strRef>
          </c:cat>
          <c:val>
            <c:numRef>
              <c:f>'8.9'!$L$31:$N$31</c:f>
              <c:numCache>
                <c:formatCode>#,##0.0</c:formatCode>
                <c:ptCount val="3"/>
                <c:pt idx="0">
                  <c:v>873.798</c:v>
                </c:pt>
                <c:pt idx="1">
                  <c:v>638.34900000000005</c:v>
                </c:pt>
                <c:pt idx="2">
                  <c:v>226.035</c:v>
                </c:pt>
              </c:numCache>
            </c:numRef>
          </c:val>
        </c:ser>
        <c:ser>
          <c:idx val="5"/>
          <c:order val="5"/>
          <c:tx>
            <c:strRef>
              <c:f>'8.9'!$K$32</c:f>
              <c:strCache>
                <c:ptCount val="1"/>
                <c:pt idx="0">
                  <c:v>Domácnosti</c:v>
                </c:pt>
              </c:strCache>
            </c:strRef>
          </c:tx>
          <c:invertIfNegative val="0"/>
          <c:cat>
            <c:strRef>
              <c:f>'8.9'!$L$26:$N$26</c:f>
              <c:strCache>
                <c:ptCount val="3"/>
                <c:pt idx="0">
                  <c:v>Duben</c:v>
                </c:pt>
                <c:pt idx="1">
                  <c:v>Květen</c:v>
                </c:pt>
                <c:pt idx="2">
                  <c:v>Červen</c:v>
                </c:pt>
              </c:strCache>
            </c:strRef>
          </c:cat>
          <c:val>
            <c:numRef>
              <c:f>'8.9'!$L$32:$N$32</c:f>
              <c:numCache>
                <c:formatCode>#,##0.0</c:formatCode>
                <c:ptCount val="3"/>
                <c:pt idx="0">
                  <c:v>105715.577</c:v>
                </c:pt>
                <c:pt idx="1">
                  <c:v>90841.917999999976</c:v>
                </c:pt>
                <c:pt idx="2">
                  <c:v>37946.962</c:v>
                </c:pt>
              </c:numCache>
            </c:numRef>
          </c:val>
        </c:ser>
        <c:ser>
          <c:idx val="6"/>
          <c:order val="6"/>
          <c:tx>
            <c:strRef>
              <c:f>'8.9'!$K$33</c:f>
              <c:strCache>
                <c:ptCount val="1"/>
                <c:pt idx="0">
                  <c:v>Obchod, služby, školství, zdravotnictví</c:v>
                </c:pt>
              </c:strCache>
            </c:strRef>
          </c:tx>
          <c:invertIfNegative val="0"/>
          <c:cat>
            <c:strRef>
              <c:f>'8.9'!$L$26:$N$26</c:f>
              <c:strCache>
                <c:ptCount val="3"/>
                <c:pt idx="0">
                  <c:v>Duben</c:v>
                </c:pt>
                <c:pt idx="1">
                  <c:v>Květen</c:v>
                </c:pt>
                <c:pt idx="2">
                  <c:v>Červen</c:v>
                </c:pt>
              </c:strCache>
            </c:strRef>
          </c:cat>
          <c:val>
            <c:numRef>
              <c:f>'8.9'!$L$33:$N$33</c:f>
              <c:numCache>
                <c:formatCode>#,##0.0</c:formatCode>
                <c:ptCount val="3"/>
                <c:pt idx="0">
                  <c:v>64727.904000000002</c:v>
                </c:pt>
                <c:pt idx="1">
                  <c:v>55477.316000000006</c:v>
                </c:pt>
                <c:pt idx="2">
                  <c:v>32184.628999999997</c:v>
                </c:pt>
              </c:numCache>
            </c:numRef>
          </c:val>
        </c:ser>
        <c:ser>
          <c:idx val="7"/>
          <c:order val="7"/>
          <c:tx>
            <c:strRef>
              <c:f>'8.9'!$K$34</c:f>
              <c:strCache>
                <c:ptCount val="1"/>
                <c:pt idx="0">
                  <c:v>Ostatní</c:v>
                </c:pt>
              </c:strCache>
            </c:strRef>
          </c:tx>
          <c:invertIfNegative val="0"/>
          <c:cat>
            <c:strRef>
              <c:f>'8.9'!$L$26:$N$26</c:f>
              <c:strCache>
                <c:ptCount val="3"/>
                <c:pt idx="0">
                  <c:v>Duben</c:v>
                </c:pt>
                <c:pt idx="1">
                  <c:v>Květen</c:v>
                </c:pt>
                <c:pt idx="2">
                  <c:v>Červen</c:v>
                </c:pt>
              </c:strCache>
            </c:strRef>
          </c:cat>
          <c:val>
            <c:numRef>
              <c:f>'8.9'!$L$34:$N$34</c:f>
              <c:numCache>
                <c:formatCode>#,##0.0</c:formatCode>
                <c:ptCount val="3"/>
                <c:pt idx="0">
                  <c:v>1455.8249999999998</c:v>
                </c:pt>
                <c:pt idx="1">
                  <c:v>1148.7670000000001</c:v>
                </c:pt>
                <c:pt idx="2">
                  <c:v>322.35999999999996</c:v>
                </c:pt>
              </c:numCache>
            </c:numRef>
          </c:val>
        </c:ser>
        <c:dLbls>
          <c:showLegendKey val="0"/>
          <c:showVal val="0"/>
          <c:showCatName val="0"/>
          <c:showSerName val="0"/>
          <c:showPercent val="0"/>
          <c:showBubbleSize val="0"/>
        </c:dLbls>
        <c:gapWidth val="150"/>
        <c:overlap val="100"/>
        <c:axId val="196412160"/>
        <c:axId val="196413696"/>
      </c:barChart>
      <c:catAx>
        <c:axId val="196412160"/>
        <c:scaling>
          <c:orientation val="minMax"/>
        </c:scaling>
        <c:delete val="0"/>
        <c:axPos val="b"/>
        <c:numFmt formatCode="General" sourceLinked="1"/>
        <c:majorTickMark val="none"/>
        <c:minorTickMark val="none"/>
        <c:tickLblPos val="nextTo"/>
        <c:txPr>
          <a:bodyPr/>
          <a:lstStyle/>
          <a:p>
            <a:pPr>
              <a:defRPr sz="900"/>
            </a:pPr>
            <a:endParaRPr lang="cs-CZ"/>
          </a:p>
        </c:txPr>
        <c:crossAx val="196413696"/>
        <c:crosses val="autoZero"/>
        <c:auto val="1"/>
        <c:lblAlgn val="ctr"/>
        <c:lblOffset val="100"/>
        <c:noMultiLvlLbl val="0"/>
      </c:catAx>
      <c:valAx>
        <c:axId val="196413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412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709.20656799999995</c:v>
                </c:pt>
                <c:pt idx="1">
                  <c:v>512.36409900000024</c:v>
                </c:pt>
                <c:pt idx="2">
                  <c:v>448.91716400000001</c:v>
                </c:pt>
                <c:pt idx="3">
                  <c:v>334.16130000000004</c:v>
                </c:pt>
                <c:pt idx="4">
                  <c:v>259.71568199999996</c:v>
                </c:pt>
                <c:pt idx="5">
                  <c:v>129.808468</c:v>
                </c:pt>
                <c:pt idx="6">
                  <c:v>0</c:v>
                </c:pt>
                <c:pt idx="7">
                  <c:v>0</c:v>
                </c:pt>
                <c:pt idx="8">
                  <c:v>0</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796.35935799999993</c:v>
                </c:pt>
                <c:pt idx="1">
                  <c:v>625.98800099999994</c:v>
                </c:pt>
                <c:pt idx="2">
                  <c:v>529.43983699999978</c:v>
                </c:pt>
                <c:pt idx="3">
                  <c:v>366.05111199999988</c:v>
                </c:pt>
                <c:pt idx="4">
                  <c:v>339.28701499999994</c:v>
                </c:pt>
                <c:pt idx="5">
                  <c:v>167.63025699999997</c:v>
                </c:pt>
                <c:pt idx="6">
                  <c:v>0</c:v>
                </c:pt>
                <c:pt idx="7">
                  <c:v>0</c:v>
                </c:pt>
                <c:pt idx="8">
                  <c:v>0</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914.08422900000016</c:v>
                </c:pt>
                <c:pt idx="1">
                  <c:v>684.20491300000015</c:v>
                </c:pt>
                <c:pt idx="2">
                  <c:v>548.65799100000004</c:v>
                </c:pt>
                <c:pt idx="3">
                  <c:v>380.83969400000001</c:v>
                </c:pt>
                <c:pt idx="4">
                  <c:v>352.53021599999994</c:v>
                </c:pt>
                <c:pt idx="5">
                  <c:v>183.69000599999995</c:v>
                </c:pt>
                <c:pt idx="6">
                  <c:v>0</c:v>
                </c:pt>
                <c:pt idx="7">
                  <c:v>0</c:v>
                </c:pt>
                <c:pt idx="8">
                  <c:v>0</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524.26307399999996</c:v>
                </c:pt>
                <c:pt idx="1">
                  <c:v>421.21176899999995</c:v>
                </c:pt>
                <c:pt idx="2">
                  <c:v>373.71198600000002</c:v>
                </c:pt>
                <c:pt idx="3">
                  <c:v>277.37721299999998</c:v>
                </c:pt>
                <c:pt idx="4">
                  <c:v>252.34603300000003</c:v>
                </c:pt>
                <c:pt idx="5">
                  <c:v>98.194845999999984</c:v>
                </c:pt>
                <c:pt idx="6">
                  <c:v>0</c:v>
                </c:pt>
                <c:pt idx="7">
                  <c:v>0</c:v>
                </c:pt>
                <c:pt idx="8">
                  <c:v>0</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248.02457159999997</c:v>
                </c:pt>
                <c:pt idx="1">
                  <c:v>185.77571300000008</c:v>
                </c:pt>
                <c:pt idx="2">
                  <c:v>157.39255800000004</c:v>
                </c:pt>
                <c:pt idx="3">
                  <c:v>108.404268</c:v>
                </c:pt>
                <c:pt idx="4">
                  <c:v>94.173617999999976</c:v>
                </c:pt>
                <c:pt idx="5">
                  <c:v>36.043435000000009</c:v>
                </c:pt>
                <c:pt idx="6">
                  <c:v>0</c:v>
                </c:pt>
                <c:pt idx="7">
                  <c:v>0</c:v>
                </c:pt>
                <c:pt idx="8">
                  <c:v>0</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459.47626892655842</c:v>
                </c:pt>
                <c:pt idx="1">
                  <c:v>367.46108043861381</c:v>
                </c:pt>
                <c:pt idx="2">
                  <c:v>331.99194750337711</c:v>
                </c:pt>
                <c:pt idx="3">
                  <c:v>227.06883999999999</c:v>
                </c:pt>
                <c:pt idx="4">
                  <c:v>206.79075500000005</c:v>
                </c:pt>
                <c:pt idx="5">
                  <c:v>116.65394499999999</c:v>
                </c:pt>
                <c:pt idx="6">
                  <c:v>0</c:v>
                </c:pt>
                <c:pt idx="7">
                  <c:v>0</c:v>
                </c:pt>
                <c:pt idx="8">
                  <c:v>0</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353.3586456680967</c:v>
                </c:pt>
                <c:pt idx="1">
                  <c:v>272.78647714386437</c:v>
                </c:pt>
                <c:pt idx="2">
                  <c:v>244.71333575991449</c:v>
                </c:pt>
                <c:pt idx="3">
                  <c:v>169.89235811392308</c:v>
                </c:pt>
                <c:pt idx="4">
                  <c:v>151.19998124752371</c:v>
                </c:pt>
                <c:pt idx="5">
                  <c:v>63.185280420491708</c:v>
                </c:pt>
                <c:pt idx="6">
                  <c:v>0</c:v>
                </c:pt>
                <c:pt idx="7">
                  <c:v>0</c:v>
                </c:pt>
                <c:pt idx="8">
                  <c:v>0</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2543.5724849999988</c:v>
                </c:pt>
                <c:pt idx="1">
                  <c:v>1866.669395271414</c:v>
                </c:pt>
                <c:pt idx="2">
                  <c:v>1626.7795525060294</c:v>
                </c:pt>
                <c:pt idx="3">
                  <c:v>1130.2125640000002</c:v>
                </c:pt>
                <c:pt idx="4">
                  <c:v>965.88467600000001</c:v>
                </c:pt>
                <c:pt idx="5">
                  <c:v>451.62860200000017</c:v>
                </c:pt>
                <c:pt idx="6">
                  <c:v>0</c:v>
                </c:pt>
                <c:pt idx="7">
                  <c:v>0</c:v>
                </c:pt>
                <c:pt idx="8">
                  <c:v>0</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559.23025200000018</c:v>
                </c:pt>
                <c:pt idx="1">
                  <c:v>428.12044700000007</c:v>
                </c:pt>
                <c:pt idx="2">
                  <c:v>347.56371399999995</c:v>
                </c:pt>
                <c:pt idx="3">
                  <c:v>232.627137</c:v>
                </c:pt>
                <c:pt idx="4">
                  <c:v>203.96998699999997</c:v>
                </c:pt>
                <c:pt idx="5">
                  <c:v>109.43071499999999</c:v>
                </c:pt>
                <c:pt idx="6">
                  <c:v>0</c:v>
                </c:pt>
                <c:pt idx="7">
                  <c:v>0</c:v>
                </c:pt>
                <c:pt idx="8">
                  <c:v>0</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744.62392924133042</c:v>
                </c:pt>
                <c:pt idx="1">
                  <c:v>569.69104948598044</c:v>
                </c:pt>
                <c:pt idx="2">
                  <c:v>465.83189207560685</c:v>
                </c:pt>
                <c:pt idx="3">
                  <c:v>282.72006799999997</c:v>
                </c:pt>
                <c:pt idx="4">
                  <c:v>233.48918099999997</c:v>
                </c:pt>
                <c:pt idx="5">
                  <c:v>73.846597000000003</c:v>
                </c:pt>
                <c:pt idx="6">
                  <c:v>0</c:v>
                </c:pt>
                <c:pt idx="7">
                  <c:v>0</c:v>
                </c:pt>
                <c:pt idx="8">
                  <c:v>0</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698.30699799999991</c:v>
                </c:pt>
                <c:pt idx="1">
                  <c:v>554.48263199999997</c:v>
                </c:pt>
                <c:pt idx="2">
                  <c:v>442.0935990000001</c:v>
                </c:pt>
                <c:pt idx="3">
                  <c:v>338.97681899999998</c:v>
                </c:pt>
                <c:pt idx="4">
                  <c:v>277.60900200000003</c:v>
                </c:pt>
                <c:pt idx="5">
                  <c:v>115.33784800000002</c:v>
                </c:pt>
                <c:pt idx="6">
                  <c:v>0</c:v>
                </c:pt>
                <c:pt idx="7">
                  <c:v>0</c:v>
                </c:pt>
                <c:pt idx="8">
                  <c:v>0</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3033.5265769999992</c:v>
                </c:pt>
                <c:pt idx="1">
                  <c:v>2411.5357329999997</c:v>
                </c:pt>
                <c:pt idx="2">
                  <c:v>2079.1352099999999</c:v>
                </c:pt>
                <c:pt idx="3">
                  <c:v>1468.3171890000003</c:v>
                </c:pt>
                <c:pt idx="4">
                  <c:v>1445.6999090000002</c:v>
                </c:pt>
                <c:pt idx="5">
                  <c:v>832.68319800000006</c:v>
                </c:pt>
                <c:pt idx="6">
                  <c:v>0</c:v>
                </c:pt>
                <c:pt idx="7">
                  <c:v>0</c:v>
                </c:pt>
                <c:pt idx="8">
                  <c:v>0</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1732.2785160000001</c:v>
                </c:pt>
                <c:pt idx="1">
                  <c:v>1432.1009200000008</c:v>
                </c:pt>
                <c:pt idx="2">
                  <c:v>1285.0360950000002</c:v>
                </c:pt>
                <c:pt idx="3">
                  <c:v>952.33659699999987</c:v>
                </c:pt>
                <c:pt idx="4">
                  <c:v>884.42563900000016</c:v>
                </c:pt>
                <c:pt idx="5">
                  <c:v>491.97266699999994</c:v>
                </c:pt>
                <c:pt idx="6">
                  <c:v>0</c:v>
                </c:pt>
                <c:pt idx="7">
                  <c:v>0</c:v>
                </c:pt>
                <c:pt idx="8">
                  <c:v>0</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646.20969509718043</c:v>
                </c:pt>
                <c:pt idx="1">
                  <c:v>514.27275309316406</c:v>
                </c:pt>
                <c:pt idx="2">
                  <c:v>427.68185878466801</c:v>
                </c:pt>
                <c:pt idx="3">
                  <c:v>311.80981996886197</c:v>
                </c:pt>
                <c:pt idx="4">
                  <c:v>281.79644084710861</c:v>
                </c:pt>
                <c:pt idx="5">
                  <c:v>163.17064367713394</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86544896"/>
        <c:axId val="186546432"/>
      </c:barChart>
      <c:catAx>
        <c:axId val="186544896"/>
        <c:scaling>
          <c:orientation val="minMax"/>
        </c:scaling>
        <c:delete val="0"/>
        <c:axPos val="b"/>
        <c:majorTickMark val="none"/>
        <c:minorTickMark val="none"/>
        <c:tickLblPos val="nextTo"/>
        <c:txPr>
          <a:bodyPr/>
          <a:lstStyle/>
          <a:p>
            <a:pPr>
              <a:defRPr sz="900"/>
            </a:pPr>
            <a:endParaRPr lang="cs-CZ"/>
          </a:p>
        </c:txPr>
        <c:crossAx val="186546432"/>
        <c:crosses val="autoZero"/>
        <c:auto val="1"/>
        <c:lblAlgn val="ctr"/>
        <c:lblOffset val="100"/>
        <c:noMultiLvlLbl val="0"/>
      </c:catAx>
      <c:valAx>
        <c:axId val="1865464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65448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3.0844888881395419E-2</c:v>
                </c:pt>
              </c:numCache>
            </c:numRef>
          </c:val>
        </c:ser>
        <c:ser>
          <c:idx val="1"/>
          <c:order val="1"/>
          <c:tx>
            <c:strRef>
              <c:f>'8.9'!$L$40</c:f>
              <c:strCache>
                <c:ptCount val="1"/>
                <c:pt idx="0">
                  <c:v>Výroba tepla brutto</c:v>
                </c:pt>
              </c:strCache>
            </c:strRef>
          </c:tx>
          <c:invertIfNegative val="0"/>
          <c:val>
            <c:numRef>
              <c:f>'8.9'!$M$40</c:f>
              <c:numCache>
                <c:formatCode>0.0%</c:formatCode>
                <c:ptCount val="1"/>
                <c:pt idx="0">
                  <c:v>3.656074477451754E-2</c:v>
                </c:pt>
              </c:numCache>
            </c:numRef>
          </c:val>
        </c:ser>
        <c:ser>
          <c:idx val="2"/>
          <c:order val="2"/>
          <c:tx>
            <c:strRef>
              <c:f>'8.9'!$L$41</c:f>
              <c:strCache>
                <c:ptCount val="1"/>
                <c:pt idx="0">
                  <c:v>Dodávky tepla</c:v>
                </c:pt>
              </c:strCache>
            </c:strRef>
          </c:tx>
          <c:invertIfNegative val="0"/>
          <c:val>
            <c:numRef>
              <c:f>'8.9'!$M$41</c:f>
              <c:numCache>
                <c:formatCode>0.0%</c:formatCode>
                <c:ptCount val="1"/>
                <c:pt idx="0">
                  <c:v>3.5085022367327141E-2</c:v>
                </c:pt>
              </c:numCache>
            </c:numRef>
          </c:val>
        </c:ser>
        <c:dLbls>
          <c:showLegendKey val="0"/>
          <c:showVal val="0"/>
          <c:showCatName val="0"/>
          <c:showSerName val="0"/>
          <c:showPercent val="0"/>
          <c:showBubbleSize val="0"/>
        </c:dLbls>
        <c:gapWidth val="150"/>
        <c:axId val="196443520"/>
        <c:axId val="196461696"/>
      </c:barChart>
      <c:catAx>
        <c:axId val="196443520"/>
        <c:scaling>
          <c:orientation val="maxMin"/>
        </c:scaling>
        <c:delete val="0"/>
        <c:axPos val="l"/>
        <c:numFmt formatCode="General" sourceLinked="1"/>
        <c:majorTickMark val="none"/>
        <c:minorTickMark val="none"/>
        <c:tickLblPos val="none"/>
        <c:crossAx val="196461696"/>
        <c:crosses val="autoZero"/>
        <c:auto val="1"/>
        <c:lblAlgn val="ctr"/>
        <c:lblOffset val="100"/>
        <c:noMultiLvlLbl val="0"/>
      </c:catAx>
      <c:valAx>
        <c:axId val="1964616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6443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Duben</c:v>
                </c:pt>
                <c:pt idx="1">
                  <c:v>Květen</c:v>
                </c:pt>
                <c:pt idx="2">
                  <c:v>Červen</c:v>
                </c:pt>
              </c:strCache>
            </c:strRef>
          </c:cat>
          <c:val>
            <c:numRef>
              <c:f>'8.9'!$L$10:$N$10</c:f>
              <c:numCache>
                <c:formatCode>#,##0.0</c:formatCode>
                <c:ptCount val="3"/>
                <c:pt idx="0">
                  <c:v>3954.3820000000001</c:v>
                </c:pt>
                <c:pt idx="1">
                  <c:v>5955.82</c:v>
                </c:pt>
                <c:pt idx="2">
                  <c:v>5794.1260000000002</c:v>
                </c:pt>
              </c:numCache>
            </c:numRef>
          </c:val>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Duben</c:v>
                </c:pt>
                <c:pt idx="1">
                  <c:v>Květen</c:v>
                </c:pt>
                <c:pt idx="2">
                  <c:v>Červen</c:v>
                </c:pt>
              </c:strCache>
            </c:strRef>
          </c:cat>
          <c:val>
            <c:numRef>
              <c:f>'8.9'!$L$11:$N$11</c:f>
              <c:numCache>
                <c:formatCode>#,##0.0</c:formatCode>
                <c:ptCount val="3"/>
                <c:pt idx="0">
                  <c:v>3017.2819999999997</c:v>
                </c:pt>
                <c:pt idx="1">
                  <c:v>2591.1899999999996</c:v>
                </c:pt>
                <c:pt idx="2">
                  <c:v>1543.3899999999999</c:v>
                </c:pt>
              </c:numCache>
            </c:numRef>
          </c:val>
        </c:ser>
        <c:ser>
          <c:idx val="2"/>
          <c:order val="2"/>
          <c:tx>
            <c:strRef>
              <c:f>'8.9'!$K$12</c:f>
              <c:strCache>
                <c:ptCount val="1"/>
                <c:pt idx="0">
                  <c:v>Černé uhlí</c:v>
                </c:pt>
              </c:strCache>
            </c:strRef>
          </c:tx>
          <c:spPr>
            <a:solidFill>
              <a:schemeClr val="tx1"/>
            </a:solidFill>
          </c:spPr>
          <c:invertIfNegative val="0"/>
          <c:cat>
            <c:strRef>
              <c:f>'8.9'!$L$9:$N$9</c:f>
              <c:strCache>
                <c:ptCount val="3"/>
                <c:pt idx="0">
                  <c:v>Duben</c:v>
                </c:pt>
                <c:pt idx="1">
                  <c:v>Květen</c:v>
                </c:pt>
                <c:pt idx="2">
                  <c:v>Červen</c:v>
                </c:pt>
              </c:strCache>
            </c:strRef>
          </c:cat>
          <c:val>
            <c:numRef>
              <c:f>'8.9'!$L$12:$N$12</c:f>
              <c:numCache>
                <c:formatCode>#,##0.0</c:formatCode>
                <c:ptCount val="3"/>
                <c:pt idx="0">
                  <c:v>53087.949000000001</c:v>
                </c:pt>
                <c:pt idx="1">
                  <c:v>26028.454999999998</c:v>
                </c:pt>
                <c:pt idx="2">
                  <c:v>34537.873</c:v>
                </c:pt>
              </c:numCache>
            </c:numRef>
          </c:val>
        </c:ser>
        <c:ser>
          <c:idx val="3"/>
          <c:order val="3"/>
          <c:tx>
            <c:strRef>
              <c:f>'8.9'!$K$13</c:f>
              <c:strCache>
                <c:ptCount val="1"/>
                <c:pt idx="0">
                  <c:v>Elektrická energie</c:v>
                </c:pt>
              </c:strCache>
            </c:strRef>
          </c:tx>
          <c:invertIfNegative val="0"/>
          <c:cat>
            <c:strRef>
              <c:f>'8.9'!$L$9:$N$9</c:f>
              <c:strCache>
                <c:ptCount val="3"/>
                <c:pt idx="0">
                  <c:v>Duben</c:v>
                </c:pt>
                <c:pt idx="1">
                  <c:v>Květen</c:v>
                </c:pt>
                <c:pt idx="2">
                  <c:v>Červen</c:v>
                </c:pt>
              </c:strCache>
            </c:strRef>
          </c:cat>
          <c:val>
            <c:numRef>
              <c:f>'8.9'!$L$13:$N$13</c:f>
              <c:numCache>
                <c:formatCode>#,##0.0</c:formatCode>
                <c:ptCount val="3"/>
                <c:pt idx="0">
                  <c:v>0</c:v>
                </c:pt>
                <c:pt idx="1">
                  <c:v>0</c:v>
                </c:pt>
                <c:pt idx="2">
                  <c:v>0</c:v>
                </c:pt>
              </c:numCache>
            </c:numRef>
          </c:val>
        </c:ser>
        <c:ser>
          <c:idx val="4"/>
          <c:order val="4"/>
          <c:tx>
            <c:strRef>
              <c:f>'8.9'!$K$14</c:f>
              <c:strCache>
                <c:ptCount val="1"/>
                <c:pt idx="0">
                  <c:v>Energie prostředí (tepelné čerpadlo)</c:v>
                </c:pt>
              </c:strCache>
            </c:strRef>
          </c:tx>
          <c:invertIfNegative val="0"/>
          <c:cat>
            <c:strRef>
              <c:f>'8.9'!$L$9:$N$9</c:f>
              <c:strCache>
                <c:ptCount val="3"/>
                <c:pt idx="0">
                  <c:v>Duben</c:v>
                </c:pt>
                <c:pt idx="1">
                  <c:v>Květen</c:v>
                </c:pt>
                <c:pt idx="2">
                  <c:v>Červen</c:v>
                </c:pt>
              </c:strCache>
            </c:strRef>
          </c:cat>
          <c:val>
            <c:numRef>
              <c:f>'8.9'!$L$14:$N$14</c:f>
              <c:numCache>
                <c:formatCode>#,##0.0</c:formatCode>
                <c:ptCount val="3"/>
                <c:pt idx="0">
                  <c:v>0</c:v>
                </c:pt>
                <c:pt idx="1">
                  <c:v>0</c:v>
                </c:pt>
                <c:pt idx="2">
                  <c:v>0</c:v>
                </c:pt>
              </c:numCache>
            </c:numRef>
          </c:val>
        </c:ser>
        <c:ser>
          <c:idx val="5"/>
          <c:order val="5"/>
          <c:tx>
            <c:strRef>
              <c:f>'8.9'!$K$15</c:f>
              <c:strCache>
                <c:ptCount val="1"/>
                <c:pt idx="0">
                  <c:v>Energie Slunce (solární kolektor)</c:v>
                </c:pt>
              </c:strCache>
            </c:strRef>
          </c:tx>
          <c:invertIfNegative val="0"/>
          <c:cat>
            <c:strRef>
              <c:f>'8.9'!$L$9:$N$9</c:f>
              <c:strCache>
                <c:ptCount val="3"/>
                <c:pt idx="0">
                  <c:v>Duben</c:v>
                </c:pt>
                <c:pt idx="1">
                  <c:v>Květen</c:v>
                </c:pt>
                <c:pt idx="2">
                  <c:v>Červen</c:v>
                </c:pt>
              </c:strCache>
            </c:strRef>
          </c:cat>
          <c:val>
            <c:numRef>
              <c:f>'8.9'!$L$15:$N$15</c:f>
              <c:numCache>
                <c:formatCode>#,##0.0</c:formatCode>
                <c:ptCount val="3"/>
                <c:pt idx="0">
                  <c:v>0</c:v>
                </c:pt>
                <c:pt idx="1">
                  <c:v>0</c:v>
                </c:pt>
                <c:pt idx="2">
                  <c:v>0</c:v>
                </c:pt>
              </c:numCache>
            </c:numRef>
          </c:val>
        </c:ser>
        <c:ser>
          <c:idx val="6"/>
          <c:order val="6"/>
          <c:tx>
            <c:strRef>
              <c:f>'8.9'!$K$16</c:f>
              <c:strCache>
                <c:ptCount val="1"/>
                <c:pt idx="0">
                  <c:v>Hnědé uhlí</c:v>
                </c:pt>
              </c:strCache>
            </c:strRef>
          </c:tx>
          <c:spPr>
            <a:solidFill>
              <a:srgbClr val="6E4932"/>
            </a:solidFill>
          </c:spPr>
          <c:invertIfNegative val="0"/>
          <c:cat>
            <c:strRef>
              <c:f>'8.9'!$L$9:$N$9</c:f>
              <c:strCache>
                <c:ptCount val="3"/>
                <c:pt idx="0">
                  <c:v>Duben</c:v>
                </c:pt>
                <c:pt idx="1">
                  <c:v>Květen</c:v>
                </c:pt>
                <c:pt idx="2">
                  <c:v>Červen</c:v>
                </c:pt>
              </c:strCache>
            </c:strRef>
          </c:cat>
          <c:val>
            <c:numRef>
              <c:f>'8.9'!$L$16:$N$16</c:f>
              <c:numCache>
                <c:formatCode>#,##0.0</c:formatCode>
                <c:ptCount val="3"/>
                <c:pt idx="0">
                  <c:v>117453.587</c:v>
                </c:pt>
                <c:pt idx="1">
                  <c:v>100865.807</c:v>
                </c:pt>
                <c:pt idx="2">
                  <c:v>72.900000000000006</c:v>
                </c:pt>
              </c:numCache>
            </c:numRef>
          </c:val>
        </c:ser>
        <c:ser>
          <c:idx val="7"/>
          <c:order val="7"/>
          <c:tx>
            <c:strRef>
              <c:f>'8.9'!$K$17</c:f>
              <c:strCache>
                <c:ptCount val="1"/>
                <c:pt idx="0">
                  <c:v>Jaderné palivo</c:v>
                </c:pt>
              </c:strCache>
            </c:strRef>
          </c:tx>
          <c:invertIfNegative val="0"/>
          <c:cat>
            <c:strRef>
              <c:f>'8.9'!$L$9:$N$9</c:f>
              <c:strCache>
                <c:ptCount val="3"/>
                <c:pt idx="0">
                  <c:v>Duben</c:v>
                </c:pt>
                <c:pt idx="1">
                  <c:v>Květen</c:v>
                </c:pt>
                <c:pt idx="2">
                  <c:v>Červen</c:v>
                </c:pt>
              </c:strCache>
            </c:strRef>
          </c:cat>
          <c:val>
            <c:numRef>
              <c:f>'8.9'!$L$17:$N$17</c:f>
              <c:numCache>
                <c:formatCode>#,##0.0</c:formatCode>
                <c:ptCount val="3"/>
                <c:pt idx="0">
                  <c:v>0</c:v>
                </c:pt>
                <c:pt idx="1">
                  <c:v>0</c:v>
                </c:pt>
                <c:pt idx="2">
                  <c:v>0</c:v>
                </c:pt>
              </c:numCache>
            </c:numRef>
          </c:val>
        </c:ser>
        <c:ser>
          <c:idx val="8"/>
          <c:order val="8"/>
          <c:tx>
            <c:strRef>
              <c:f>'8.9'!$K$18</c:f>
              <c:strCache>
                <c:ptCount val="1"/>
                <c:pt idx="0">
                  <c:v>Koks</c:v>
                </c:pt>
              </c:strCache>
            </c:strRef>
          </c:tx>
          <c:invertIfNegative val="0"/>
          <c:cat>
            <c:strRef>
              <c:f>'8.9'!$L$9:$N$9</c:f>
              <c:strCache>
                <c:ptCount val="3"/>
                <c:pt idx="0">
                  <c:v>Duben</c:v>
                </c:pt>
                <c:pt idx="1">
                  <c:v>Květen</c:v>
                </c:pt>
                <c:pt idx="2">
                  <c:v>Červen</c:v>
                </c:pt>
              </c:strCache>
            </c:strRef>
          </c:cat>
          <c:val>
            <c:numRef>
              <c:f>'8.9'!$L$18:$N$18</c:f>
              <c:numCache>
                <c:formatCode>#,##0.0</c:formatCode>
                <c:ptCount val="3"/>
                <c:pt idx="0">
                  <c:v>0</c:v>
                </c:pt>
                <c:pt idx="1">
                  <c:v>0</c:v>
                </c:pt>
                <c:pt idx="2">
                  <c:v>0</c:v>
                </c:pt>
              </c:numCache>
            </c:numRef>
          </c:val>
        </c:ser>
        <c:ser>
          <c:idx val="9"/>
          <c:order val="9"/>
          <c:tx>
            <c:strRef>
              <c:f>'8.9'!$K$19</c:f>
              <c:strCache>
                <c:ptCount val="1"/>
                <c:pt idx="0">
                  <c:v>Odpadní teplo</c:v>
                </c:pt>
              </c:strCache>
            </c:strRef>
          </c:tx>
          <c:invertIfNegative val="0"/>
          <c:cat>
            <c:strRef>
              <c:f>'8.9'!$L$9:$N$9</c:f>
              <c:strCache>
                <c:ptCount val="3"/>
                <c:pt idx="0">
                  <c:v>Duben</c:v>
                </c:pt>
                <c:pt idx="1">
                  <c:v>Květen</c:v>
                </c:pt>
                <c:pt idx="2">
                  <c:v>Červen</c:v>
                </c:pt>
              </c:strCache>
            </c:strRef>
          </c:cat>
          <c:val>
            <c:numRef>
              <c:f>'8.9'!$L$19:$N$19</c:f>
              <c:numCache>
                <c:formatCode>#,##0.0</c:formatCode>
                <c:ptCount val="3"/>
                <c:pt idx="0">
                  <c:v>0</c:v>
                </c:pt>
                <c:pt idx="1">
                  <c:v>0</c:v>
                </c:pt>
                <c:pt idx="2">
                  <c:v>0</c:v>
                </c:pt>
              </c:numCache>
            </c:numRef>
          </c:val>
        </c:ser>
        <c:ser>
          <c:idx val="10"/>
          <c:order val="10"/>
          <c:tx>
            <c:strRef>
              <c:f>'8.9'!$K$20</c:f>
              <c:strCache>
                <c:ptCount val="1"/>
                <c:pt idx="0">
                  <c:v>Ostatní kapalná paliva</c:v>
                </c:pt>
              </c:strCache>
            </c:strRef>
          </c:tx>
          <c:invertIfNegative val="0"/>
          <c:cat>
            <c:strRef>
              <c:f>'8.9'!$L$9:$N$9</c:f>
              <c:strCache>
                <c:ptCount val="3"/>
                <c:pt idx="0">
                  <c:v>Duben</c:v>
                </c:pt>
                <c:pt idx="1">
                  <c:v>Květen</c:v>
                </c:pt>
                <c:pt idx="2">
                  <c:v>Červen</c:v>
                </c:pt>
              </c:strCache>
            </c:strRef>
          </c:cat>
          <c:val>
            <c:numRef>
              <c:f>'8.9'!$L$20:$N$20</c:f>
              <c:numCache>
                <c:formatCode>#,##0.0</c:formatCode>
                <c:ptCount val="3"/>
                <c:pt idx="0">
                  <c:v>1627.5630000000001</c:v>
                </c:pt>
                <c:pt idx="1">
                  <c:v>0</c:v>
                </c:pt>
                <c:pt idx="2">
                  <c:v>0</c:v>
                </c:pt>
              </c:numCache>
            </c:numRef>
          </c:val>
        </c:ser>
        <c:ser>
          <c:idx val="11"/>
          <c:order val="11"/>
          <c:tx>
            <c:strRef>
              <c:f>'8.9'!$K$21</c:f>
              <c:strCache>
                <c:ptCount val="1"/>
                <c:pt idx="0">
                  <c:v>Ostatní pevná paliva</c:v>
                </c:pt>
              </c:strCache>
            </c:strRef>
          </c:tx>
          <c:invertIfNegative val="0"/>
          <c:cat>
            <c:strRef>
              <c:f>'8.9'!$L$9:$N$9</c:f>
              <c:strCache>
                <c:ptCount val="3"/>
                <c:pt idx="0">
                  <c:v>Duben</c:v>
                </c:pt>
                <c:pt idx="1">
                  <c:v>Květen</c:v>
                </c:pt>
                <c:pt idx="2">
                  <c:v>Červen</c:v>
                </c:pt>
              </c:strCache>
            </c:strRef>
          </c:cat>
          <c:val>
            <c:numRef>
              <c:f>'8.9'!$L$21:$N$21</c:f>
              <c:numCache>
                <c:formatCode>#,##0.0</c:formatCode>
                <c:ptCount val="3"/>
                <c:pt idx="0">
                  <c:v>0</c:v>
                </c:pt>
                <c:pt idx="1">
                  <c:v>0</c:v>
                </c:pt>
                <c:pt idx="2">
                  <c:v>0</c:v>
                </c:pt>
              </c:numCache>
            </c:numRef>
          </c:val>
        </c:ser>
        <c:ser>
          <c:idx val="12"/>
          <c:order val="12"/>
          <c:tx>
            <c:strRef>
              <c:f>'8.9'!$K$22</c:f>
              <c:strCache>
                <c:ptCount val="1"/>
                <c:pt idx="0">
                  <c:v>Ostatní plyny</c:v>
                </c:pt>
              </c:strCache>
            </c:strRef>
          </c:tx>
          <c:invertIfNegative val="0"/>
          <c:cat>
            <c:strRef>
              <c:f>'8.9'!$L$9:$N$9</c:f>
              <c:strCache>
                <c:ptCount val="3"/>
                <c:pt idx="0">
                  <c:v>Duben</c:v>
                </c:pt>
                <c:pt idx="1">
                  <c:v>Květen</c:v>
                </c:pt>
                <c:pt idx="2">
                  <c:v>Červen</c:v>
                </c:pt>
              </c:strCache>
            </c:strRef>
          </c:cat>
          <c:val>
            <c:numRef>
              <c:f>'8.9'!$L$22:$N$22</c:f>
              <c:numCache>
                <c:formatCode>#,##0.0</c:formatCode>
                <c:ptCount val="3"/>
                <c:pt idx="0">
                  <c:v>0</c:v>
                </c:pt>
                <c:pt idx="1">
                  <c:v>0</c:v>
                </c:pt>
                <c:pt idx="2">
                  <c:v>0</c:v>
                </c:pt>
              </c:numCache>
            </c:numRef>
          </c:val>
        </c:ser>
        <c:ser>
          <c:idx val="13"/>
          <c:order val="13"/>
          <c:tx>
            <c:strRef>
              <c:f>'8.9'!$K$23</c:f>
              <c:strCache>
                <c:ptCount val="1"/>
                <c:pt idx="0">
                  <c:v>Ostatní</c:v>
                </c:pt>
              </c:strCache>
            </c:strRef>
          </c:tx>
          <c:invertIfNegative val="0"/>
          <c:cat>
            <c:strRef>
              <c:f>'8.9'!$L$9:$N$9</c:f>
              <c:strCache>
                <c:ptCount val="3"/>
                <c:pt idx="0">
                  <c:v>Duben</c:v>
                </c:pt>
                <c:pt idx="1">
                  <c:v>Květen</c:v>
                </c:pt>
                <c:pt idx="2">
                  <c:v>Červen</c:v>
                </c:pt>
              </c:strCache>
            </c:strRef>
          </c:cat>
          <c:val>
            <c:numRef>
              <c:f>'8.9'!$L$23:$N$23</c:f>
              <c:numCache>
                <c:formatCode>#,##0.0</c:formatCode>
                <c:ptCount val="3"/>
                <c:pt idx="0">
                  <c:v>0</c:v>
                </c:pt>
                <c:pt idx="1">
                  <c:v>0</c:v>
                </c:pt>
                <c:pt idx="2">
                  <c:v>0</c:v>
                </c:pt>
              </c:numCache>
            </c:numRef>
          </c:val>
        </c:ser>
        <c:ser>
          <c:idx val="14"/>
          <c:order val="14"/>
          <c:tx>
            <c:strRef>
              <c:f>'8.9'!$K$24</c:f>
              <c:strCache>
                <c:ptCount val="1"/>
                <c:pt idx="0">
                  <c:v>Topné oleje</c:v>
                </c:pt>
              </c:strCache>
            </c:strRef>
          </c:tx>
          <c:invertIfNegative val="0"/>
          <c:cat>
            <c:strRef>
              <c:f>'8.9'!$L$9:$N$9</c:f>
              <c:strCache>
                <c:ptCount val="3"/>
                <c:pt idx="0">
                  <c:v>Duben</c:v>
                </c:pt>
                <c:pt idx="1">
                  <c:v>Květen</c:v>
                </c:pt>
                <c:pt idx="2">
                  <c:v>Červen</c:v>
                </c:pt>
              </c:strCache>
            </c:strRef>
          </c:cat>
          <c:val>
            <c:numRef>
              <c:f>'8.9'!$L$24:$N$24</c:f>
              <c:numCache>
                <c:formatCode>#,##0.0</c:formatCode>
                <c:ptCount val="3"/>
                <c:pt idx="0">
                  <c:v>1411.2090000000001</c:v>
                </c:pt>
                <c:pt idx="1">
                  <c:v>3064.6889999999999</c:v>
                </c:pt>
                <c:pt idx="2">
                  <c:v>24673.927</c:v>
                </c:pt>
              </c:numCache>
            </c:numRef>
          </c:val>
        </c:ser>
        <c:ser>
          <c:idx val="15"/>
          <c:order val="15"/>
          <c:tx>
            <c:strRef>
              <c:f>'8.9'!$K$25</c:f>
              <c:strCache>
                <c:ptCount val="1"/>
                <c:pt idx="0">
                  <c:v>Zemní plyn</c:v>
                </c:pt>
              </c:strCache>
            </c:strRef>
          </c:tx>
          <c:spPr>
            <a:solidFill>
              <a:srgbClr val="EBE600"/>
            </a:solidFill>
          </c:spPr>
          <c:invertIfNegative val="0"/>
          <c:cat>
            <c:strRef>
              <c:f>'8.9'!$L$9:$N$9</c:f>
              <c:strCache>
                <c:ptCount val="3"/>
                <c:pt idx="0">
                  <c:v>Duben</c:v>
                </c:pt>
                <c:pt idx="1">
                  <c:v>Květen</c:v>
                </c:pt>
                <c:pt idx="2">
                  <c:v>Červen</c:v>
                </c:pt>
              </c:strCache>
            </c:strRef>
          </c:cat>
          <c:val>
            <c:numRef>
              <c:f>'8.9'!$L$25:$N$25</c:f>
              <c:numCache>
                <c:formatCode>#,##0.0</c:formatCode>
                <c:ptCount val="3"/>
                <c:pt idx="0">
                  <c:v>52075.165000000001</c:v>
                </c:pt>
                <c:pt idx="1">
                  <c:v>65464.026000000005</c:v>
                </c:pt>
                <c:pt idx="2">
                  <c:v>42808.499000000003</c:v>
                </c:pt>
              </c:numCache>
            </c:numRef>
          </c:val>
        </c:ser>
        <c:dLbls>
          <c:showLegendKey val="0"/>
          <c:showVal val="0"/>
          <c:showCatName val="0"/>
          <c:showSerName val="0"/>
          <c:showPercent val="0"/>
          <c:showBubbleSize val="0"/>
        </c:dLbls>
        <c:gapWidth val="150"/>
        <c:overlap val="100"/>
        <c:axId val="191296640"/>
        <c:axId val="191298176"/>
      </c:barChart>
      <c:catAx>
        <c:axId val="191296640"/>
        <c:scaling>
          <c:orientation val="minMax"/>
        </c:scaling>
        <c:delete val="0"/>
        <c:axPos val="b"/>
        <c:numFmt formatCode="General" sourceLinked="1"/>
        <c:majorTickMark val="none"/>
        <c:minorTickMark val="none"/>
        <c:tickLblPos val="nextTo"/>
        <c:txPr>
          <a:bodyPr/>
          <a:lstStyle/>
          <a:p>
            <a:pPr>
              <a:defRPr sz="900"/>
            </a:pPr>
            <a:endParaRPr lang="cs-CZ"/>
          </a:p>
        </c:txPr>
        <c:crossAx val="191298176"/>
        <c:crosses val="autoZero"/>
        <c:auto val="1"/>
        <c:lblAlgn val="ctr"/>
        <c:lblOffset val="100"/>
        <c:noMultiLvlLbl val="0"/>
      </c:catAx>
      <c:valAx>
        <c:axId val="191298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129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'8.9'!$O$10:$O$25</c:f>
              <c:numCache>
                <c:formatCode>0.0%</c:formatCode>
                <c:ptCount val="16"/>
              </c:numCache>
            </c:numRef>
          </c:cat>
          <c:val>
            <c:numRef>
              <c:f>'8.9'!$J$10:$J$25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'8.9'!$O$27:$O$34</c:f>
              <c:numCache>
                <c:formatCode>#,##0.0</c:formatCode>
                <c:ptCount val="8"/>
              </c:numCache>
            </c:numRef>
          </c:cat>
          <c:val>
            <c:numRef>
              <c:f>'8.9'!$J$27:$J$34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7662976"/>
        <c:axId val="197664768"/>
      </c:barChart>
      <c:catAx>
        <c:axId val="197662976"/>
        <c:scaling>
          <c:orientation val="minMax"/>
        </c:scaling>
        <c:delete val="1"/>
        <c:axPos val="b"/>
        <c:numFmt formatCode="General" sourceLinked="1"/>
        <c:majorTickMark val="out"/>
        <c:minorTickMark val="none"/>
        <c:tickLblPos val="nextTo"/>
        <c:crossAx val="197664768"/>
        <c:crosses val="autoZero"/>
        <c:auto val="1"/>
        <c:lblAlgn val="ctr"/>
        <c:lblOffset val="100"/>
        <c:noMultiLvlLbl val="0"/>
      </c:catAx>
      <c:valAx>
        <c:axId val="197664768"/>
        <c:scaling>
          <c:orientation val="minMax"/>
        </c:scaling>
        <c:delete val="1"/>
        <c:axPos val="l"/>
        <c:numFmt formatCode="0%" sourceLinked="1"/>
        <c:majorTickMark val="out"/>
        <c:minorTickMark val="none"/>
        <c:tickLblPos val="nextTo"/>
        <c:crossAx val="1976629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Duben</c:v>
                </c:pt>
                <c:pt idx="1">
                  <c:v>Květen</c:v>
                </c:pt>
                <c:pt idx="2">
                  <c:v>Červen</c:v>
                </c:pt>
              </c:strCache>
            </c:strRef>
          </c:cat>
          <c:val>
            <c:numRef>
              <c:f>'8.10'!$L$28:$N$28</c:f>
              <c:numCache>
                <c:formatCode>#,##0.0</c:formatCode>
                <c:ptCount val="3"/>
                <c:pt idx="0">
                  <c:v>31096.377</c:v>
                </c:pt>
                <c:pt idx="1">
                  <c:v>25340.065000000002</c:v>
                </c:pt>
                <c:pt idx="2">
                  <c:v>7756.107</c:v>
                </c:pt>
              </c:numCache>
            </c:numRef>
          </c:val>
        </c:ser>
        <c:ser>
          <c:idx val="1"/>
          <c:order val="1"/>
          <c:tx>
            <c:strRef>
              <c:f>'8.10'!$K$29</c:f>
              <c:strCache>
                <c:ptCount val="1"/>
                <c:pt idx="0">
                  <c:v>Energetika</c:v>
                </c:pt>
              </c:strCache>
            </c:strRef>
          </c:tx>
          <c:invertIfNegative val="0"/>
          <c:cat>
            <c:strRef>
              <c:f>'8.10'!$L$27:$N$27</c:f>
              <c:strCache>
                <c:ptCount val="3"/>
                <c:pt idx="0">
                  <c:v>Duben</c:v>
                </c:pt>
                <c:pt idx="1">
                  <c:v>Květen</c:v>
                </c:pt>
                <c:pt idx="2">
                  <c:v>Červen</c:v>
                </c:pt>
              </c:strCache>
            </c:strRef>
          </c:cat>
          <c:val>
            <c:numRef>
              <c:f>'8.10'!$L$29:$N$29</c:f>
              <c:numCache>
                <c:formatCode>#,##0.0</c:formatCode>
                <c:ptCount val="3"/>
                <c:pt idx="0">
                  <c:v>392.7</c:v>
                </c:pt>
                <c:pt idx="1">
                  <c:v>257.5</c:v>
                </c:pt>
                <c:pt idx="2">
                  <c:v>70.099999999999994</c:v>
                </c:pt>
              </c:numCache>
            </c:numRef>
          </c:val>
        </c:ser>
        <c:ser>
          <c:idx val="2"/>
          <c:order val="2"/>
          <c:tx>
            <c:strRef>
              <c:f>'8.10'!$K$30</c:f>
              <c:strCache>
                <c:ptCount val="1"/>
                <c:pt idx="0">
                  <c:v>Doprava</c:v>
                </c:pt>
              </c:strCache>
            </c:strRef>
          </c:tx>
          <c:invertIfNegative val="0"/>
          <c:cat>
            <c:strRef>
              <c:f>'8.10'!$L$27:$N$27</c:f>
              <c:strCache>
                <c:ptCount val="3"/>
                <c:pt idx="0">
                  <c:v>Duben</c:v>
                </c:pt>
                <c:pt idx="1">
                  <c:v>Květen</c:v>
                </c:pt>
                <c:pt idx="2">
                  <c:v>Červen</c:v>
                </c:pt>
              </c:strCache>
            </c:strRef>
          </c:cat>
          <c:val>
            <c:numRef>
              <c:f>'8.10'!$L$30:$N$30</c:f>
              <c:numCache>
                <c:formatCode>#,##0.0</c:formatCode>
                <c:ptCount val="3"/>
                <c:pt idx="0">
                  <c:v>3987.44</c:v>
                </c:pt>
                <c:pt idx="1">
                  <c:v>3039.1</c:v>
                </c:pt>
                <c:pt idx="2">
                  <c:v>453.81</c:v>
                </c:pt>
              </c:numCache>
            </c:numRef>
          </c:val>
        </c:ser>
        <c:ser>
          <c:idx val="3"/>
          <c:order val="3"/>
          <c:tx>
            <c:strRef>
              <c:f>'8.10'!$K$31</c:f>
              <c:strCache>
                <c:ptCount val="1"/>
                <c:pt idx="0">
                  <c:v>Stavebnictví</c:v>
                </c:pt>
              </c:strCache>
            </c:strRef>
          </c:tx>
          <c:invertIfNegative val="0"/>
          <c:cat>
            <c:strRef>
              <c:f>'8.10'!$L$27:$N$27</c:f>
              <c:strCache>
                <c:ptCount val="3"/>
                <c:pt idx="0">
                  <c:v>Duben</c:v>
                </c:pt>
                <c:pt idx="1">
                  <c:v>Květen</c:v>
                </c:pt>
                <c:pt idx="2">
                  <c:v>Červen</c:v>
                </c:pt>
              </c:strCache>
            </c:strRef>
          </c:cat>
          <c:val>
            <c:numRef>
              <c:f>'8.10'!$L$31:$N$31</c:f>
              <c:numCache>
                <c:formatCode>#,##0.0</c:formatCode>
                <c:ptCount val="3"/>
                <c:pt idx="0">
                  <c:v>1627.527</c:v>
                </c:pt>
                <c:pt idx="1">
                  <c:v>1270.6020000000001</c:v>
                </c:pt>
                <c:pt idx="2">
                  <c:v>443.851</c:v>
                </c:pt>
              </c:numCache>
            </c:numRef>
          </c:val>
        </c:ser>
        <c:ser>
          <c:idx val="4"/>
          <c:order val="4"/>
          <c:tx>
            <c:strRef>
              <c:f>'8.10'!$K$32</c:f>
              <c:strCache>
                <c:ptCount val="1"/>
                <c:pt idx="0">
                  <c:v>Zemědělství a lesnictví</c:v>
                </c:pt>
              </c:strCache>
            </c:strRef>
          </c:tx>
          <c:invertIfNegative val="0"/>
          <c:cat>
            <c:strRef>
              <c:f>'8.10'!$L$27:$N$27</c:f>
              <c:strCache>
                <c:ptCount val="3"/>
                <c:pt idx="0">
                  <c:v>Duben</c:v>
                </c:pt>
                <c:pt idx="1">
                  <c:v>Květen</c:v>
                </c:pt>
                <c:pt idx="2">
                  <c:v>Červen</c:v>
                </c:pt>
              </c:strCache>
            </c:strRef>
          </c:cat>
          <c:val>
            <c:numRef>
              <c:f>'8.10'!$L$32:$N$32</c:f>
              <c:numCache>
                <c:formatCode>#,##0.0</c:formatCode>
                <c:ptCount val="3"/>
                <c:pt idx="0">
                  <c:v>4670.2500000000009</c:v>
                </c:pt>
                <c:pt idx="1">
                  <c:v>4113.63</c:v>
                </c:pt>
                <c:pt idx="2">
                  <c:v>1249.4699999999998</c:v>
                </c:pt>
              </c:numCache>
            </c:numRef>
          </c:val>
        </c:ser>
        <c:ser>
          <c:idx val="5"/>
          <c:order val="5"/>
          <c:tx>
            <c:strRef>
              <c:f>'8.10'!$K$33</c:f>
              <c:strCache>
                <c:ptCount val="1"/>
                <c:pt idx="0">
                  <c:v>Domácnosti</c:v>
                </c:pt>
              </c:strCache>
            </c:strRef>
          </c:tx>
          <c:invertIfNegative val="0"/>
          <c:cat>
            <c:strRef>
              <c:f>'8.10'!$L$27:$N$27</c:f>
              <c:strCache>
                <c:ptCount val="3"/>
                <c:pt idx="0">
                  <c:v>Duben</c:v>
                </c:pt>
                <c:pt idx="1">
                  <c:v>Květen</c:v>
                </c:pt>
                <c:pt idx="2">
                  <c:v>Červen</c:v>
                </c:pt>
              </c:strCache>
            </c:strRef>
          </c:cat>
          <c:val>
            <c:numRef>
              <c:f>'8.10'!$L$33:$N$33</c:f>
              <c:numCache>
                <c:formatCode>#,##0.0</c:formatCode>
                <c:ptCount val="3"/>
                <c:pt idx="0">
                  <c:v>83281.496000000014</c:v>
                </c:pt>
                <c:pt idx="1">
                  <c:v>71615.859000000011</c:v>
                </c:pt>
                <c:pt idx="2">
                  <c:v>26759.495000000003</c:v>
                </c:pt>
              </c:numCache>
            </c:numRef>
          </c:val>
        </c:ser>
        <c:ser>
          <c:idx val="6"/>
          <c:order val="6"/>
          <c:tx>
            <c:strRef>
              <c:f>'8.10'!$K$34</c:f>
              <c:strCache>
                <c:ptCount val="1"/>
                <c:pt idx="0">
                  <c:v>Obchod, služby, školství, zdravotnictví</c:v>
                </c:pt>
              </c:strCache>
            </c:strRef>
          </c:tx>
          <c:invertIfNegative val="0"/>
          <c:cat>
            <c:strRef>
              <c:f>'8.10'!$L$27:$N$27</c:f>
              <c:strCache>
                <c:ptCount val="3"/>
                <c:pt idx="0">
                  <c:v>Duben</c:v>
                </c:pt>
                <c:pt idx="1">
                  <c:v>Květen</c:v>
                </c:pt>
                <c:pt idx="2">
                  <c:v>Červen</c:v>
                </c:pt>
              </c:strCache>
            </c:strRef>
          </c:cat>
          <c:val>
            <c:numRef>
              <c:f>'8.10'!$L$34:$N$34</c:f>
              <c:numCache>
                <c:formatCode>#,##0.0</c:formatCode>
                <c:ptCount val="3"/>
                <c:pt idx="0">
                  <c:v>53734.715000000004</c:v>
                </c:pt>
                <c:pt idx="1">
                  <c:v>43307.896999999997</c:v>
                </c:pt>
                <c:pt idx="2">
                  <c:v>11106.987999999999</c:v>
                </c:pt>
              </c:numCache>
            </c:numRef>
          </c:val>
        </c:ser>
        <c:ser>
          <c:idx val="7"/>
          <c:order val="7"/>
          <c:tx>
            <c:strRef>
              <c:f>'8.10'!$K$35</c:f>
              <c:strCache>
                <c:ptCount val="1"/>
                <c:pt idx="0">
                  <c:v>Ostatní</c:v>
                </c:pt>
              </c:strCache>
            </c:strRef>
          </c:tx>
          <c:invertIfNegative val="0"/>
          <c:cat>
            <c:strRef>
              <c:f>'8.10'!$L$27:$N$27</c:f>
              <c:strCache>
                <c:ptCount val="3"/>
                <c:pt idx="0">
                  <c:v>Duben</c:v>
                </c:pt>
                <c:pt idx="1">
                  <c:v>Květen</c:v>
                </c:pt>
                <c:pt idx="2">
                  <c:v>Červen</c:v>
                </c:pt>
              </c:strCache>
            </c:strRef>
          </c:cat>
          <c:val>
            <c:numRef>
              <c:f>'8.10'!$L$35:$N$35</c:f>
              <c:numCache>
                <c:formatCode>#,##0.0</c:formatCode>
                <c:ptCount val="3"/>
                <c:pt idx="0">
                  <c:v>13486.213000000002</c:v>
                </c:pt>
                <c:pt idx="1">
                  <c:v>10429.487999999999</c:v>
                </c:pt>
                <c:pt idx="2">
                  <c:v>2174.0609999999997</c:v>
                </c:pt>
              </c:numCache>
            </c:numRef>
          </c:val>
        </c:ser>
        <c:dLbls>
          <c:showLegendKey val="0"/>
          <c:showVal val="0"/>
          <c:showCatName val="0"/>
          <c:showSerName val="0"/>
          <c:showPercent val="0"/>
          <c:showBubbleSize val="0"/>
        </c:dLbls>
        <c:gapWidth val="150"/>
        <c:overlap val="100"/>
        <c:axId val="198051328"/>
        <c:axId val="198052864"/>
      </c:barChart>
      <c:catAx>
        <c:axId val="198051328"/>
        <c:scaling>
          <c:orientation val="minMax"/>
        </c:scaling>
        <c:delete val="0"/>
        <c:axPos val="b"/>
        <c:numFmt formatCode="General" sourceLinked="1"/>
        <c:majorTickMark val="none"/>
        <c:minorTickMark val="none"/>
        <c:tickLblPos val="nextTo"/>
        <c:txPr>
          <a:bodyPr/>
          <a:lstStyle/>
          <a:p>
            <a:pPr>
              <a:defRPr sz="900"/>
            </a:pPr>
            <a:endParaRPr lang="cs-CZ"/>
          </a:p>
        </c:txPr>
        <c:crossAx val="198052864"/>
        <c:crosses val="autoZero"/>
        <c:auto val="1"/>
        <c:lblAlgn val="ctr"/>
        <c:lblOffset val="100"/>
        <c:noMultiLvlLbl val="0"/>
      </c:catAx>
      <c:valAx>
        <c:axId val="198052864"/>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8051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8.8707100963293026E-2</c:v>
                </c:pt>
              </c:numCache>
            </c:numRef>
          </c:val>
        </c:ser>
        <c:ser>
          <c:idx val="1"/>
          <c:order val="1"/>
          <c:tx>
            <c:strRef>
              <c:f>'8.10'!$L$41</c:f>
              <c:strCache>
                <c:ptCount val="1"/>
                <c:pt idx="0">
                  <c:v>Výroba tepla brutto</c:v>
                </c:pt>
              </c:strCache>
            </c:strRef>
          </c:tx>
          <c:invertIfNegative val="0"/>
          <c:val>
            <c:numRef>
              <c:f>'8.10'!$M$41</c:f>
              <c:numCache>
                <c:formatCode>0.0%</c:formatCode>
                <c:ptCount val="1"/>
                <c:pt idx="0">
                  <c:v>3.7542088707378338E-2</c:v>
                </c:pt>
              </c:numCache>
            </c:numRef>
          </c:val>
        </c:ser>
        <c:ser>
          <c:idx val="2"/>
          <c:order val="2"/>
          <c:tx>
            <c:strRef>
              <c:f>'8.10'!$L$42</c:f>
              <c:strCache>
                <c:ptCount val="1"/>
                <c:pt idx="0">
                  <c:v>Dodávky tepla</c:v>
                </c:pt>
              </c:strCache>
            </c:strRef>
          </c:tx>
          <c:invertIfNegative val="0"/>
          <c:val>
            <c:numRef>
              <c:f>'8.10'!$M$42</c:f>
              <c:numCache>
                <c:formatCode>0.0%</c:formatCode>
                <c:ptCount val="1"/>
                <c:pt idx="0">
                  <c:v>3.7914042245164974E-2</c:v>
                </c:pt>
              </c:numCache>
            </c:numRef>
          </c:val>
        </c:ser>
        <c:dLbls>
          <c:showLegendKey val="0"/>
          <c:showVal val="0"/>
          <c:showCatName val="0"/>
          <c:showSerName val="0"/>
          <c:showPercent val="0"/>
          <c:showBubbleSize val="0"/>
        </c:dLbls>
        <c:gapWidth val="150"/>
        <c:axId val="198070656"/>
        <c:axId val="198072192"/>
      </c:barChart>
      <c:catAx>
        <c:axId val="198070656"/>
        <c:scaling>
          <c:orientation val="maxMin"/>
        </c:scaling>
        <c:delete val="0"/>
        <c:axPos val="l"/>
        <c:numFmt formatCode="General" sourceLinked="1"/>
        <c:majorTickMark val="none"/>
        <c:minorTickMark val="none"/>
        <c:tickLblPos val="none"/>
        <c:crossAx val="198072192"/>
        <c:crosses val="autoZero"/>
        <c:auto val="1"/>
        <c:lblAlgn val="ctr"/>
        <c:lblOffset val="100"/>
        <c:noMultiLvlLbl val="0"/>
      </c:catAx>
      <c:valAx>
        <c:axId val="1980721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80706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Duben</c:v>
                </c:pt>
                <c:pt idx="1">
                  <c:v>Květen</c:v>
                </c:pt>
                <c:pt idx="2">
                  <c:v>Červen</c:v>
                </c:pt>
              </c:strCache>
            </c:strRef>
          </c:cat>
          <c:val>
            <c:numRef>
              <c:f>'8.10'!$L$10:$N$10</c:f>
              <c:numCache>
                <c:formatCode>#,##0.0</c:formatCode>
                <c:ptCount val="3"/>
                <c:pt idx="0">
                  <c:v>2693.1640000000002</c:v>
                </c:pt>
                <c:pt idx="1">
                  <c:v>1714.864</c:v>
                </c:pt>
                <c:pt idx="2">
                  <c:v>498.51100000000002</c:v>
                </c:pt>
              </c:numCache>
            </c:numRef>
          </c:val>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Duben</c:v>
                </c:pt>
                <c:pt idx="1">
                  <c:v>Květen</c:v>
                </c:pt>
                <c:pt idx="2">
                  <c:v>Červen</c:v>
                </c:pt>
              </c:strCache>
            </c:strRef>
          </c:cat>
          <c:val>
            <c:numRef>
              <c:f>'8.10'!$L$11:$N$11</c:f>
              <c:numCache>
                <c:formatCode>#,##0.0</c:formatCode>
                <c:ptCount val="3"/>
                <c:pt idx="0">
                  <c:v>4890.0500000000011</c:v>
                </c:pt>
                <c:pt idx="1">
                  <c:v>4303.4480000000003</c:v>
                </c:pt>
                <c:pt idx="2">
                  <c:v>1380.1269999999997</c:v>
                </c:pt>
              </c:numCache>
            </c:numRef>
          </c:val>
        </c:ser>
        <c:ser>
          <c:idx val="2"/>
          <c:order val="2"/>
          <c:tx>
            <c:strRef>
              <c:f>'8.10'!$K$12</c:f>
              <c:strCache>
                <c:ptCount val="1"/>
                <c:pt idx="0">
                  <c:v>Černé uhlí</c:v>
                </c:pt>
              </c:strCache>
            </c:strRef>
          </c:tx>
          <c:spPr>
            <a:solidFill>
              <a:schemeClr val="tx1"/>
            </a:solidFill>
          </c:spPr>
          <c:invertIfNegative val="0"/>
          <c:cat>
            <c:strRef>
              <c:f>'8.10'!$L$9:$N$9</c:f>
              <c:strCache>
                <c:ptCount val="3"/>
                <c:pt idx="0">
                  <c:v>Duben</c:v>
                </c:pt>
                <c:pt idx="1">
                  <c:v>Květen</c:v>
                </c:pt>
                <c:pt idx="2">
                  <c:v>Červen</c:v>
                </c:pt>
              </c:strCache>
            </c:strRef>
          </c:cat>
          <c:val>
            <c:numRef>
              <c:f>'8.10'!$L$12:$N$12</c:f>
              <c:numCache>
                <c:formatCode>#,##0.0</c:formatCode>
                <c:ptCount val="3"/>
                <c:pt idx="0">
                  <c:v>8906</c:v>
                </c:pt>
                <c:pt idx="1">
                  <c:v>5296</c:v>
                </c:pt>
                <c:pt idx="2">
                  <c:v>1755</c:v>
                </c:pt>
              </c:numCache>
            </c:numRef>
          </c:val>
        </c:ser>
        <c:ser>
          <c:idx val="3"/>
          <c:order val="3"/>
          <c:tx>
            <c:strRef>
              <c:f>'8.10'!$K$13</c:f>
              <c:strCache>
                <c:ptCount val="1"/>
                <c:pt idx="0">
                  <c:v>Elektrická energie</c:v>
                </c:pt>
              </c:strCache>
            </c:strRef>
          </c:tx>
          <c:invertIfNegative val="0"/>
          <c:cat>
            <c:strRef>
              <c:f>'8.10'!$L$9:$N$9</c:f>
              <c:strCache>
                <c:ptCount val="3"/>
                <c:pt idx="0">
                  <c:v>Duben</c:v>
                </c:pt>
                <c:pt idx="1">
                  <c:v>Květen</c:v>
                </c:pt>
                <c:pt idx="2">
                  <c:v>Červen</c:v>
                </c:pt>
              </c:strCache>
            </c:strRef>
          </c:cat>
          <c:val>
            <c:numRef>
              <c:f>'8.10'!$L$13:$N$13</c:f>
              <c:numCache>
                <c:formatCode>#,##0.0</c:formatCode>
                <c:ptCount val="3"/>
                <c:pt idx="0">
                  <c:v>0</c:v>
                </c:pt>
                <c:pt idx="1">
                  <c:v>0</c:v>
                </c:pt>
                <c:pt idx="2">
                  <c:v>0</c:v>
                </c:pt>
              </c:numCache>
            </c:numRef>
          </c:val>
        </c:ser>
        <c:ser>
          <c:idx val="4"/>
          <c:order val="4"/>
          <c:tx>
            <c:strRef>
              <c:f>'8.10'!$K$14</c:f>
              <c:strCache>
                <c:ptCount val="1"/>
                <c:pt idx="0">
                  <c:v>Energie prostředí (tepelné čerpadlo)</c:v>
                </c:pt>
              </c:strCache>
            </c:strRef>
          </c:tx>
          <c:invertIfNegative val="0"/>
          <c:cat>
            <c:strRef>
              <c:f>'8.10'!$L$9:$N$9</c:f>
              <c:strCache>
                <c:ptCount val="3"/>
                <c:pt idx="0">
                  <c:v>Duben</c:v>
                </c:pt>
                <c:pt idx="1">
                  <c:v>Květen</c:v>
                </c:pt>
                <c:pt idx="2">
                  <c:v>Červen</c:v>
                </c:pt>
              </c:strCache>
            </c:strRef>
          </c:cat>
          <c:val>
            <c:numRef>
              <c:f>'8.10'!$L$14:$N$14</c:f>
              <c:numCache>
                <c:formatCode>#,##0.0</c:formatCode>
                <c:ptCount val="3"/>
                <c:pt idx="0">
                  <c:v>0</c:v>
                </c:pt>
                <c:pt idx="1">
                  <c:v>0</c:v>
                </c:pt>
                <c:pt idx="2">
                  <c:v>0</c:v>
                </c:pt>
              </c:numCache>
            </c:numRef>
          </c:val>
        </c:ser>
        <c:ser>
          <c:idx val="5"/>
          <c:order val="5"/>
          <c:tx>
            <c:strRef>
              <c:f>'8.10'!$K$15</c:f>
              <c:strCache>
                <c:ptCount val="1"/>
                <c:pt idx="0">
                  <c:v>Energie Slunce (solární kolektor)</c:v>
                </c:pt>
              </c:strCache>
            </c:strRef>
          </c:tx>
          <c:invertIfNegative val="0"/>
          <c:cat>
            <c:strRef>
              <c:f>'8.10'!$L$9:$N$9</c:f>
              <c:strCache>
                <c:ptCount val="3"/>
                <c:pt idx="0">
                  <c:v>Duben</c:v>
                </c:pt>
                <c:pt idx="1">
                  <c:v>Květen</c:v>
                </c:pt>
                <c:pt idx="2">
                  <c:v>Červen</c:v>
                </c:pt>
              </c:strCache>
            </c:strRef>
          </c:cat>
          <c:val>
            <c:numRef>
              <c:f>'8.10'!$L$15:$N$15</c:f>
              <c:numCache>
                <c:formatCode>#,##0.0</c:formatCode>
                <c:ptCount val="3"/>
                <c:pt idx="0">
                  <c:v>0</c:v>
                </c:pt>
                <c:pt idx="1">
                  <c:v>0</c:v>
                </c:pt>
                <c:pt idx="2">
                  <c:v>0</c:v>
                </c:pt>
              </c:numCache>
            </c:numRef>
          </c:val>
        </c:ser>
        <c:ser>
          <c:idx val="6"/>
          <c:order val="6"/>
          <c:tx>
            <c:strRef>
              <c:f>'8.10'!$K$16</c:f>
              <c:strCache>
                <c:ptCount val="1"/>
                <c:pt idx="0">
                  <c:v>Hnědé uhlí</c:v>
                </c:pt>
              </c:strCache>
            </c:strRef>
          </c:tx>
          <c:spPr>
            <a:solidFill>
              <a:srgbClr val="6E4932"/>
            </a:solidFill>
          </c:spPr>
          <c:invertIfNegative val="0"/>
          <c:cat>
            <c:strRef>
              <c:f>'8.10'!$L$9:$N$9</c:f>
              <c:strCache>
                <c:ptCount val="3"/>
                <c:pt idx="0">
                  <c:v>Duben</c:v>
                </c:pt>
                <c:pt idx="1">
                  <c:v>Květen</c:v>
                </c:pt>
                <c:pt idx="2">
                  <c:v>Červen</c:v>
                </c:pt>
              </c:strCache>
            </c:strRef>
          </c:cat>
          <c:val>
            <c:numRef>
              <c:f>'8.10'!$L$16:$N$16</c:f>
              <c:numCache>
                <c:formatCode>#,##0.0</c:formatCode>
                <c:ptCount val="3"/>
                <c:pt idx="0">
                  <c:v>236910.079</c:v>
                </c:pt>
                <c:pt idx="1">
                  <c:v>198875.85800000001</c:v>
                </c:pt>
                <c:pt idx="2">
                  <c:v>59480.189999999995</c:v>
                </c:pt>
              </c:numCache>
            </c:numRef>
          </c:val>
        </c:ser>
        <c:ser>
          <c:idx val="7"/>
          <c:order val="7"/>
          <c:tx>
            <c:strRef>
              <c:f>'8.10'!$K$17</c:f>
              <c:strCache>
                <c:ptCount val="1"/>
                <c:pt idx="0">
                  <c:v>Jaderné palivo</c:v>
                </c:pt>
              </c:strCache>
            </c:strRef>
          </c:tx>
          <c:invertIfNegative val="0"/>
          <c:cat>
            <c:strRef>
              <c:f>'8.10'!$L$9:$N$9</c:f>
              <c:strCache>
                <c:ptCount val="3"/>
                <c:pt idx="0">
                  <c:v>Duben</c:v>
                </c:pt>
                <c:pt idx="1">
                  <c:v>Květen</c:v>
                </c:pt>
                <c:pt idx="2">
                  <c:v>Červen</c:v>
                </c:pt>
              </c:strCache>
            </c:strRef>
          </c:cat>
          <c:val>
            <c:numRef>
              <c:f>'8.10'!$L$17:$N$17</c:f>
              <c:numCache>
                <c:formatCode>#,##0.0</c:formatCode>
                <c:ptCount val="3"/>
                <c:pt idx="0">
                  <c:v>0</c:v>
                </c:pt>
                <c:pt idx="1">
                  <c:v>0</c:v>
                </c:pt>
                <c:pt idx="2">
                  <c:v>0</c:v>
                </c:pt>
              </c:numCache>
            </c:numRef>
          </c:val>
        </c:ser>
        <c:ser>
          <c:idx val="8"/>
          <c:order val="8"/>
          <c:tx>
            <c:strRef>
              <c:f>'8.10'!$K$18</c:f>
              <c:strCache>
                <c:ptCount val="1"/>
                <c:pt idx="0">
                  <c:v>Koks</c:v>
                </c:pt>
              </c:strCache>
            </c:strRef>
          </c:tx>
          <c:invertIfNegative val="0"/>
          <c:cat>
            <c:strRef>
              <c:f>'8.10'!$L$9:$N$9</c:f>
              <c:strCache>
                <c:ptCount val="3"/>
                <c:pt idx="0">
                  <c:v>Duben</c:v>
                </c:pt>
                <c:pt idx="1">
                  <c:v>Květen</c:v>
                </c:pt>
                <c:pt idx="2">
                  <c:v>Červen</c:v>
                </c:pt>
              </c:strCache>
            </c:strRef>
          </c:cat>
          <c:val>
            <c:numRef>
              <c:f>'8.10'!$L$18:$N$18</c:f>
              <c:numCache>
                <c:formatCode>#,##0.0</c:formatCode>
                <c:ptCount val="3"/>
                <c:pt idx="0">
                  <c:v>0</c:v>
                </c:pt>
                <c:pt idx="1">
                  <c:v>0</c:v>
                </c:pt>
                <c:pt idx="2">
                  <c:v>0</c:v>
                </c:pt>
              </c:numCache>
            </c:numRef>
          </c:val>
        </c:ser>
        <c:ser>
          <c:idx val="9"/>
          <c:order val="9"/>
          <c:tx>
            <c:strRef>
              <c:f>'8.10'!$K$19</c:f>
              <c:strCache>
                <c:ptCount val="1"/>
                <c:pt idx="0">
                  <c:v>Odpadní teplo</c:v>
                </c:pt>
              </c:strCache>
            </c:strRef>
          </c:tx>
          <c:invertIfNegative val="0"/>
          <c:cat>
            <c:strRef>
              <c:f>'8.10'!$L$9:$N$9</c:f>
              <c:strCache>
                <c:ptCount val="3"/>
                <c:pt idx="0">
                  <c:v>Duben</c:v>
                </c:pt>
                <c:pt idx="1">
                  <c:v>Květen</c:v>
                </c:pt>
                <c:pt idx="2">
                  <c:v>Červen</c:v>
                </c:pt>
              </c:strCache>
            </c:strRef>
          </c:cat>
          <c:val>
            <c:numRef>
              <c:f>'8.10'!$L$19:$N$19</c:f>
              <c:numCache>
                <c:formatCode>#,##0.0</c:formatCode>
                <c:ptCount val="3"/>
                <c:pt idx="0">
                  <c:v>1831</c:v>
                </c:pt>
                <c:pt idx="1">
                  <c:v>2589</c:v>
                </c:pt>
                <c:pt idx="2">
                  <c:v>1085</c:v>
                </c:pt>
              </c:numCache>
            </c:numRef>
          </c:val>
        </c:ser>
        <c:ser>
          <c:idx val="10"/>
          <c:order val="10"/>
          <c:tx>
            <c:strRef>
              <c:f>'8.10'!$K$20</c:f>
              <c:strCache>
                <c:ptCount val="1"/>
                <c:pt idx="0">
                  <c:v>Ostatní kapalná paliva</c:v>
                </c:pt>
              </c:strCache>
            </c:strRef>
          </c:tx>
          <c:invertIfNegative val="0"/>
          <c:cat>
            <c:strRef>
              <c:f>'8.10'!$L$9:$N$9</c:f>
              <c:strCache>
                <c:ptCount val="3"/>
                <c:pt idx="0">
                  <c:v>Duben</c:v>
                </c:pt>
                <c:pt idx="1">
                  <c:v>Květen</c:v>
                </c:pt>
                <c:pt idx="2">
                  <c:v>Červen</c:v>
                </c:pt>
              </c:strCache>
            </c:strRef>
          </c:cat>
          <c:val>
            <c:numRef>
              <c:f>'8.10'!$L$20:$N$20</c:f>
              <c:numCache>
                <c:formatCode>#,##0.0</c:formatCode>
                <c:ptCount val="3"/>
                <c:pt idx="0">
                  <c:v>0</c:v>
                </c:pt>
                <c:pt idx="1">
                  <c:v>0</c:v>
                </c:pt>
                <c:pt idx="2">
                  <c:v>0</c:v>
                </c:pt>
              </c:numCache>
            </c:numRef>
          </c:val>
        </c:ser>
        <c:ser>
          <c:idx val="11"/>
          <c:order val="11"/>
          <c:tx>
            <c:strRef>
              <c:f>'8.10'!$K$21</c:f>
              <c:strCache>
                <c:ptCount val="1"/>
                <c:pt idx="0">
                  <c:v>Ostatní pevná paliva</c:v>
                </c:pt>
              </c:strCache>
            </c:strRef>
          </c:tx>
          <c:invertIfNegative val="0"/>
          <c:cat>
            <c:strRef>
              <c:f>'8.10'!$L$9:$N$9</c:f>
              <c:strCache>
                <c:ptCount val="3"/>
                <c:pt idx="0">
                  <c:v>Duben</c:v>
                </c:pt>
                <c:pt idx="1">
                  <c:v>Květen</c:v>
                </c:pt>
                <c:pt idx="2">
                  <c:v>Červen</c:v>
                </c:pt>
              </c:strCache>
            </c:strRef>
          </c:cat>
          <c:val>
            <c:numRef>
              <c:f>'8.10'!$L$21:$N$21</c:f>
              <c:numCache>
                <c:formatCode>#,##0.0</c:formatCode>
                <c:ptCount val="3"/>
                <c:pt idx="0">
                  <c:v>0</c:v>
                </c:pt>
                <c:pt idx="1">
                  <c:v>0</c:v>
                </c:pt>
                <c:pt idx="2">
                  <c:v>0</c:v>
                </c:pt>
              </c:numCache>
            </c:numRef>
          </c:val>
        </c:ser>
        <c:ser>
          <c:idx val="12"/>
          <c:order val="12"/>
          <c:tx>
            <c:strRef>
              <c:f>'8.10'!$K$22</c:f>
              <c:strCache>
                <c:ptCount val="1"/>
                <c:pt idx="0">
                  <c:v>Ostatní plyny</c:v>
                </c:pt>
              </c:strCache>
            </c:strRef>
          </c:tx>
          <c:invertIfNegative val="0"/>
          <c:cat>
            <c:strRef>
              <c:f>'8.10'!$L$9:$N$9</c:f>
              <c:strCache>
                <c:ptCount val="3"/>
                <c:pt idx="0">
                  <c:v>Duben</c:v>
                </c:pt>
                <c:pt idx="1">
                  <c:v>Květen</c:v>
                </c:pt>
                <c:pt idx="2">
                  <c:v>Červen</c:v>
                </c:pt>
              </c:strCache>
            </c:strRef>
          </c:cat>
          <c:val>
            <c:numRef>
              <c:f>'8.10'!$L$22:$N$22</c:f>
              <c:numCache>
                <c:formatCode>#,##0.0</c:formatCode>
                <c:ptCount val="3"/>
                <c:pt idx="0">
                  <c:v>0</c:v>
                </c:pt>
                <c:pt idx="1">
                  <c:v>0</c:v>
                </c:pt>
                <c:pt idx="2">
                  <c:v>0</c:v>
                </c:pt>
              </c:numCache>
            </c:numRef>
          </c:val>
        </c:ser>
        <c:ser>
          <c:idx val="13"/>
          <c:order val="13"/>
          <c:tx>
            <c:strRef>
              <c:f>'8.10'!$K$23</c:f>
              <c:strCache>
                <c:ptCount val="1"/>
                <c:pt idx="0">
                  <c:v>Ostatní</c:v>
                </c:pt>
              </c:strCache>
            </c:strRef>
          </c:tx>
          <c:invertIfNegative val="0"/>
          <c:cat>
            <c:strRef>
              <c:f>'8.10'!$L$9:$N$9</c:f>
              <c:strCache>
                <c:ptCount val="3"/>
                <c:pt idx="0">
                  <c:v>Duben</c:v>
                </c:pt>
                <c:pt idx="1">
                  <c:v>Květen</c:v>
                </c:pt>
                <c:pt idx="2">
                  <c:v>Červen</c:v>
                </c:pt>
              </c:strCache>
            </c:strRef>
          </c:cat>
          <c:val>
            <c:numRef>
              <c:f>'8.10'!$L$23:$N$23</c:f>
              <c:numCache>
                <c:formatCode>#,##0.0</c:formatCode>
                <c:ptCount val="3"/>
                <c:pt idx="0">
                  <c:v>0</c:v>
                </c:pt>
                <c:pt idx="1">
                  <c:v>0</c:v>
                </c:pt>
                <c:pt idx="2">
                  <c:v>0</c:v>
                </c:pt>
              </c:numCache>
            </c:numRef>
          </c:val>
        </c:ser>
        <c:ser>
          <c:idx val="14"/>
          <c:order val="14"/>
          <c:tx>
            <c:strRef>
              <c:f>'8.10'!$K$24</c:f>
              <c:strCache>
                <c:ptCount val="1"/>
                <c:pt idx="0">
                  <c:v>Topné oleje</c:v>
                </c:pt>
              </c:strCache>
            </c:strRef>
          </c:tx>
          <c:invertIfNegative val="0"/>
          <c:cat>
            <c:strRef>
              <c:f>'8.10'!$L$9:$N$9</c:f>
              <c:strCache>
                <c:ptCount val="3"/>
                <c:pt idx="0">
                  <c:v>Duben</c:v>
                </c:pt>
                <c:pt idx="1">
                  <c:v>Květen</c:v>
                </c:pt>
                <c:pt idx="2">
                  <c:v>Červen</c:v>
                </c:pt>
              </c:strCache>
            </c:strRef>
          </c:cat>
          <c:val>
            <c:numRef>
              <c:f>'8.10'!$L$24:$N$24</c:f>
              <c:numCache>
                <c:formatCode>#,##0.0</c:formatCode>
                <c:ptCount val="3"/>
                <c:pt idx="0">
                  <c:v>57.519999999999996</c:v>
                </c:pt>
                <c:pt idx="1">
                  <c:v>33.700000000000003</c:v>
                </c:pt>
                <c:pt idx="2">
                  <c:v>3.31</c:v>
                </c:pt>
              </c:numCache>
            </c:numRef>
          </c:val>
        </c:ser>
        <c:ser>
          <c:idx val="15"/>
          <c:order val="15"/>
          <c:tx>
            <c:strRef>
              <c:f>'8.10'!$K$25</c:f>
              <c:strCache>
                <c:ptCount val="1"/>
                <c:pt idx="0">
                  <c:v>Zemní plyn</c:v>
                </c:pt>
              </c:strCache>
            </c:strRef>
          </c:tx>
          <c:spPr>
            <a:solidFill>
              <a:srgbClr val="EBE600"/>
            </a:solidFill>
          </c:spPr>
          <c:invertIfNegative val="0"/>
          <c:cat>
            <c:strRef>
              <c:f>'8.10'!$L$9:$N$9</c:f>
              <c:strCache>
                <c:ptCount val="3"/>
                <c:pt idx="0">
                  <c:v>Duben</c:v>
                </c:pt>
                <c:pt idx="1">
                  <c:v>Květen</c:v>
                </c:pt>
                <c:pt idx="2">
                  <c:v>Červen</c:v>
                </c:pt>
              </c:strCache>
            </c:strRef>
          </c:cat>
          <c:val>
            <c:numRef>
              <c:f>'8.10'!$L$25:$N$25</c:f>
              <c:numCache>
                <c:formatCode>#,##0.0</c:formatCode>
                <c:ptCount val="3"/>
                <c:pt idx="0">
                  <c:v>27432.255000000001</c:v>
                </c:pt>
                <c:pt idx="1">
                  <c:v>20676.311000000002</c:v>
                </c:pt>
                <c:pt idx="2">
                  <c:v>9644.4590000000007</c:v>
                </c:pt>
              </c:numCache>
            </c:numRef>
          </c:val>
        </c:ser>
        <c:dLbls>
          <c:showLegendKey val="0"/>
          <c:showVal val="0"/>
          <c:showCatName val="0"/>
          <c:showSerName val="0"/>
          <c:showPercent val="0"/>
          <c:showBubbleSize val="0"/>
        </c:dLbls>
        <c:gapWidth val="150"/>
        <c:overlap val="100"/>
        <c:axId val="198174592"/>
        <c:axId val="198176128"/>
      </c:barChart>
      <c:catAx>
        <c:axId val="198174592"/>
        <c:scaling>
          <c:orientation val="minMax"/>
        </c:scaling>
        <c:delete val="0"/>
        <c:axPos val="b"/>
        <c:numFmt formatCode="General" sourceLinked="1"/>
        <c:majorTickMark val="none"/>
        <c:minorTickMark val="none"/>
        <c:tickLblPos val="nextTo"/>
        <c:txPr>
          <a:bodyPr/>
          <a:lstStyle/>
          <a:p>
            <a:pPr>
              <a:defRPr sz="900"/>
            </a:pPr>
            <a:endParaRPr lang="cs-CZ"/>
          </a:p>
        </c:txPr>
        <c:crossAx val="198176128"/>
        <c:crosses val="autoZero"/>
        <c:auto val="1"/>
        <c:lblAlgn val="ctr"/>
        <c:lblOffset val="100"/>
        <c:noMultiLvlLbl val="0"/>
      </c:catAx>
      <c:valAx>
        <c:axId val="1981761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1745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'8.10'!$O$28:$O$35</c:f>
              <c:numCache>
                <c:formatCode>#,##0.0</c:formatCode>
                <c:ptCount val="8"/>
              </c:numCache>
            </c:numRef>
          </c:cat>
          <c:val>
            <c:numRef>
              <c:f>'8.10'!$J$28:$J$35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8298624"/>
        <c:axId val="198304512"/>
      </c:barChart>
      <c:catAx>
        <c:axId val="198298624"/>
        <c:scaling>
          <c:orientation val="minMax"/>
        </c:scaling>
        <c:delete val="1"/>
        <c:axPos val="b"/>
        <c:numFmt formatCode="General" sourceLinked="1"/>
        <c:majorTickMark val="out"/>
        <c:minorTickMark val="none"/>
        <c:tickLblPos val="nextTo"/>
        <c:crossAx val="198304512"/>
        <c:crosses val="autoZero"/>
        <c:auto val="1"/>
        <c:lblAlgn val="ctr"/>
        <c:lblOffset val="100"/>
        <c:noMultiLvlLbl val="0"/>
      </c:catAx>
      <c:valAx>
        <c:axId val="198304512"/>
        <c:scaling>
          <c:orientation val="minMax"/>
        </c:scaling>
        <c:delete val="1"/>
        <c:axPos val="l"/>
        <c:numFmt formatCode="0%" sourceLinked="1"/>
        <c:majorTickMark val="out"/>
        <c:minorTickMark val="none"/>
        <c:tickLblPos val="nextTo"/>
        <c:crossAx val="1982986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186593664"/>
        <c:axId val="186595200"/>
      </c:barChart>
      <c:catAx>
        <c:axId val="186593664"/>
        <c:scaling>
          <c:orientation val="minMax"/>
        </c:scaling>
        <c:delete val="1"/>
        <c:axPos val="b"/>
        <c:numFmt formatCode="General" sourceLinked="1"/>
        <c:majorTickMark val="out"/>
        <c:minorTickMark val="none"/>
        <c:tickLblPos val="nextTo"/>
        <c:crossAx val="186595200"/>
        <c:crosses val="autoZero"/>
        <c:auto val="1"/>
        <c:lblAlgn val="ctr"/>
        <c:lblOffset val="100"/>
        <c:noMultiLvlLbl val="0"/>
      </c:catAx>
      <c:valAx>
        <c:axId val="186595200"/>
        <c:scaling>
          <c:orientation val="minMax"/>
        </c:scaling>
        <c:delete val="1"/>
        <c:axPos val="l"/>
        <c:numFmt formatCode="General" sourceLinked="1"/>
        <c:majorTickMark val="out"/>
        <c:minorTickMark val="none"/>
        <c:tickLblPos val="nextTo"/>
        <c:crossAx val="1865936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Duben</c:v>
                </c:pt>
                <c:pt idx="1">
                  <c:v>Květen</c:v>
                </c:pt>
                <c:pt idx="2">
                  <c:v>Červen</c:v>
                </c:pt>
              </c:strCache>
            </c:strRef>
          </c:cat>
          <c:val>
            <c:numRef>
              <c:f>'8.11'!$L$27:$N$27</c:f>
              <c:numCache>
                <c:formatCode>#,##0.0</c:formatCode>
                <c:ptCount val="3"/>
                <c:pt idx="0">
                  <c:v>32549.014999999996</c:v>
                </c:pt>
                <c:pt idx="1">
                  <c:v>22659.75</c:v>
                </c:pt>
                <c:pt idx="2">
                  <c:v>8315.2799999999988</c:v>
                </c:pt>
              </c:numCache>
            </c:numRef>
          </c:val>
        </c:ser>
        <c:ser>
          <c:idx val="1"/>
          <c:order val="1"/>
          <c:tx>
            <c:strRef>
              <c:f>'8.11'!$K$28</c:f>
              <c:strCache>
                <c:ptCount val="1"/>
                <c:pt idx="0">
                  <c:v>Energetika</c:v>
                </c:pt>
              </c:strCache>
            </c:strRef>
          </c:tx>
          <c:invertIfNegative val="0"/>
          <c:cat>
            <c:strRef>
              <c:f>'8.11'!$L$26:$N$26</c:f>
              <c:strCache>
                <c:ptCount val="3"/>
                <c:pt idx="0">
                  <c:v>Duben</c:v>
                </c:pt>
                <c:pt idx="1">
                  <c:v>Květen</c:v>
                </c:pt>
                <c:pt idx="2">
                  <c:v>Červen</c:v>
                </c:pt>
              </c:strCache>
            </c:strRef>
          </c:cat>
          <c:val>
            <c:numRef>
              <c:f>'8.11'!$L$28:$N$28</c:f>
              <c:numCache>
                <c:formatCode>#,##0.0</c:formatCode>
                <c:ptCount val="3"/>
                <c:pt idx="0">
                  <c:v>1580</c:v>
                </c:pt>
                <c:pt idx="1">
                  <c:v>1201</c:v>
                </c:pt>
                <c:pt idx="2">
                  <c:v>1725</c:v>
                </c:pt>
              </c:numCache>
            </c:numRef>
          </c:val>
        </c:ser>
        <c:ser>
          <c:idx val="2"/>
          <c:order val="2"/>
          <c:tx>
            <c:strRef>
              <c:f>'8.11'!$K$29</c:f>
              <c:strCache>
                <c:ptCount val="1"/>
                <c:pt idx="0">
                  <c:v>Doprava</c:v>
                </c:pt>
              </c:strCache>
            </c:strRef>
          </c:tx>
          <c:invertIfNegative val="0"/>
          <c:cat>
            <c:strRef>
              <c:f>'8.11'!$L$26:$N$26</c:f>
              <c:strCache>
                <c:ptCount val="3"/>
                <c:pt idx="0">
                  <c:v>Duben</c:v>
                </c:pt>
                <c:pt idx="1">
                  <c:v>Květen</c:v>
                </c:pt>
                <c:pt idx="2">
                  <c:v>Červen</c:v>
                </c:pt>
              </c:strCache>
            </c:strRef>
          </c:cat>
          <c:val>
            <c:numRef>
              <c:f>'8.11'!$L$29:$N$29</c:f>
              <c:numCache>
                <c:formatCode>#,##0.0</c:formatCode>
                <c:ptCount val="3"/>
                <c:pt idx="0">
                  <c:v>435.33</c:v>
                </c:pt>
                <c:pt idx="1">
                  <c:v>299.40999999999997</c:v>
                </c:pt>
                <c:pt idx="2">
                  <c:v>52.7</c:v>
                </c:pt>
              </c:numCache>
            </c:numRef>
          </c:val>
        </c:ser>
        <c:ser>
          <c:idx val="3"/>
          <c:order val="3"/>
          <c:tx>
            <c:strRef>
              <c:f>'8.11'!$K$30</c:f>
              <c:strCache>
                <c:ptCount val="1"/>
                <c:pt idx="0">
                  <c:v>Stavebnictví</c:v>
                </c:pt>
              </c:strCache>
            </c:strRef>
          </c:tx>
          <c:invertIfNegative val="0"/>
          <c:cat>
            <c:strRef>
              <c:f>'8.11'!$L$26:$N$26</c:f>
              <c:strCache>
                <c:ptCount val="3"/>
                <c:pt idx="0">
                  <c:v>Duben</c:v>
                </c:pt>
                <c:pt idx="1">
                  <c:v>Květen</c:v>
                </c:pt>
                <c:pt idx="2">
                  <c:v>Červen</c:v>
                </c:pt>
              </c:strCache>
            </c:strRef>
          </c:cat>
          <c:val>
            <c:numRef>
              <c:f>'8.11'!$L$30:$N$30</c:f>
              <c:numCache>
                <c:formatCode>#,##0.0</c:formatCode>
                <c:ptCount val="3"/>
                <c:pt idx="0">
                  <c:v>201.87</c:v>
                </c:pt>
                <c:pt idx="1">
                  <c:v>145.22999999999999</c:v>
                </c:pt>
                <c:pt idx="2">
                  <c:v>15.86</c:v>
                </c:pt>
              </c:numCache>
            </c:numRef>
          </c:val>
        </c:ser>
        <c:ser>
          <c:idx val="4"/>
          <c:order val="4"/>
          <c:tx>
            <c:strRef>
              <c:f>'8.11'!$K$31</c:f>
              <c:strCache>
                <c:ptCount val="1"/>
                <c:pt idx="0">
                  <c:v>Zemědělství a lesnictví</c:v>
                </c:pt>
              </c:strCache>
            </c:strRef>
          </c:tx>
          <c:invertIfNegative val="0"/>
          <c:cat>
            <c:strRef>
              <c:f>'8.11'!$L$26:$N$26</c:f>
              <c:strCache>
                <c:ptCount val="3"/>
                <c:pt idx="0">
                  <c:v>Duben</c:v>
                </c:pt>
                <c:pt idx="1">
                  <c:v>Květen</c:v>
                </c:pt>
                <c:pt idx="2">
                  <c:v>Červen</c:v>
                </c:pt>
              </c:strCache>
            </c:strRef>
          </c:cat>
          <c:val>
            <c:numRef>
              <c:f>'8.11'!$L$31:$N$31</c:f>
              <c:numCache>
                <c:formatCode>#,##0.0</c:formatCode>
                <c:ptCount val="3"/>
                <c:pt idx="0">
                  <c:v>4185.7</c:v>
                </c:pt>
                <c:pt idx="1">
                  <c:v>2315.09</c:v>
                </c:pt>
                <c:pt idx="2">
                  <c:v>1061.3000000000002</c:v>
                </c:pt>
              </c:numCache>
            </c:numRef>
          </c:val>
        </c:ser>
        <c:ser>
          <c:idx val="5"/>
          <c:order val="5"/>
          <c:tx>
            <c:strRef>
              <c:f>'8.11'!$K$32</c:f>
              <c:strCache>
                <c:ptCount val="1"/>
                <c:pt idx="0">
                  <c:v>Domácnosti</c:v>
                </c:pt>
              </c:strCache>
            </c:strRef>
          </c:tx>
          <c:invertIfNegative val="0"/>
          <c:cat>
            <c:strRef>
              <c:f>'8.11'!$L$26:$N$26</c:f>
              <c:strCache>
                <c:ptCount val="3"/>
                <c:pt idx="0">
                  <c:v>Duben</c:v>
                </c:pt>
                <c:pt idx="1">
                  <c:v>Květen</c:v>
                </c:pt>
                <c:pt idx="2">
                  <c:v>Červen</c:v>
                </c:pt>
              </c:strCache>
            </c:strRef>
          </c:cat>
          <c:val>
            <c:numRef>
              <c:f>'8.11'!$L$32:$N$32</c:f>
              <c:numCache>
                <c:formatCode>#,##0.0</c:formatCode>
                <c:ptCount val="3"/>
                <c:pt idx="0">
                  <c:v>144286.20700000002</c:v>
                </c:pt>
                <c:pt idx="1">
                  <c:v>131822.02000000002</c:v>
                </c:pt>
                <c:pt idx="2">
                  <c:v>42284.399999999994</c:v>
                </c:pt>
              </c:numCache>
            </c:numRef>
          </c:val>
        </c:ser>
        <c:ser>
          <c:idx val="6"/>
          <c:order val="6"/>
          <c:tx>
            <c:strRef>
              <c:f>'8.11'!$K$33</c:f>
              <c:strCache>
                <c:ptCount val="1"/>
                <c:pt idx="0">
                  <c:v>Obchod, služby, školství, zdravotnictví</c:v>
                </c:pt>
              </c:strCache>
            </c:strRef>
          </c:tx>
          <c:invertIfNegative val="0"/>
          <c:cat>
            <c:strRef>
              <c:f>'8.11'!$L$26:$N$26</c:f>
              <c:strCache>
                <c:ptCount val="3"/>
                <c:pt idx="0">
                  <c:v>Duben</c:v>
                </c:pt>
                <c:pt idx="1">
                  <c:v>Květen</c:v>
                </c:pt>
                <c:pt idx="2">
                  <c:v>Červen</c:v>
                </c:pt>
              </c:strCache>
            </c:strRef>
          </c:cat>
          <c:val>
            <c:numRef>
              <c:f>'8.11'!$L$33:$N$33</c:f>
              <c:numCache>
                <c:formatCode>#,##0.0</c:formatCode>
                <c:ptCount val="3"/>
                <c:pt idx="0">
                  <c:v>99408.625</c:v>
                </c:pt>
                <c:pt idx="1">
                  <c:v>67833.861999999994</c:v>
                </c:pt>
                <c:pt idx="2">
                  <c:v>22803.206999999999</c:v>
                </c:pt>
              </c:numCache>
            </c:numRef>
          </c:val>
        </c:ser>
        <c:ser>
          <c:idx val="7"/>
          <c:order val="7"/>
          <c:tx>
            <c:strRef>
              <c:f>'8.11'!$K$34</c:f>
              <c:strCache>
                <c:ptCount val="1"/>
                <c:pt idx="0">
                  <c:v>Ostatní</c:v>
                </c:pt>
              </c:strCache>
            </c:strRef>
          </c:tx>
          <c:invertIfNegative val="0"/>
          <c:cat>
            <c:strRef>
              <c:f>'8.11'!$L$26:$N$26</c:f>
              <c:strCache>
                <c:ptCount val="3"/>
                <c:pt idx="0">
                  <c:v>Duben</c:v>
                </c:pt>
                <c:pt idx="1">
                  <c:v>Květen</c:v>
                </c:pt>
                <c:pt idx="2">
                  <c:v>Červen</c:v>
                </c:pt>
              </c:strCache>
            </c:strRef>
          </c:cat>
          <c:val>
            <c:numRef>
              <c:f>'8.11'!$L$34:$N$34</c:f>
              <c:numCache>
                <c:formatCode>#,##0.0</c:formatCode>
                <c:ptCount val="3"/>
                <c:pt idx="0">
                  <c:v>4227.2979999999998</c:v>
                </c:pt>
                <c:pt idx="1">
                  <c:v>3643.4760000000001</c:v>
                </c:pt>
                <c:pt idx="2">
                  <c:v>1254.597</c:v>
                </c:pt>
              </c:numCache>
            </c:numRef>
          </c:val>
        </c:ser>
        <c:dLbls>
          <c:showLegendKey val="0"/>
          <c:showVal val="0"/>
          <c:showCatName val="0"/>
          <c:showSerName val="0"/>
          <c:showPercent val="0"/>
          <c:showBubbleSize val="0"/>
        </c:dLbls>
        <c:gapWidth val="150"/>
        <c:overlap val="100"/>
        <c:axId val="199825664"/>
        <c:axId val="199843840"/>
      </c:barChart>
      <c:catAx>
        <c:axId val="199825664"/>
        <c:scaling>
          <c:orientation val="minMax"/>
        </c:scaling>
        <c:delete val="0"/>
        <c:axPos val="b"/>
        <c:numFmt formatCode="General" sourceLinked="1"/>
        <c:majorTickMark val="none"/>
        <c:minorTickMark val="none"/>
        <c:tickLblPos val="nextTo"/>
        <c:txPr>
          <a:bodyPr/>
          <a:lstStyle/>
          <a:p>
            <a:pPr>
              <a:defRPr sz="900"/>
            </a:pPr>
            <a:endParaRPr lang="cs-CZ"/>
          </a:p>
        </c:txPr>
        <c:crossAx val="199843840"/>
        <c:crosses val="autoZero"/>
        <c:auto val="1"/>
        <c:lblAlgn val="ctr"/>
        <c:lblOffset val="100"/>
        <c:noMultiLvlLbl val="0"/>
      </c:catAx>
      <c:valAx>
        <c:axId val="19984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8256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2.8562198236738931E-2</c:v>
                </c:pt>
              </c:numCache>
            </c:numRef>
          </c:val>
        </c:ser>
        <c:ser>
          <c:idx val="1"/>
          <c:order val="1"/>
          <c:tx>
            <c:strRef>
              <c:f>'8.11'!$L$40</c:f>
              <c:strCache>
                <c:ptCount val="1"/>
                <c:pt idx="0">
                  <c:v>Výroba tepla brutto</c:v>
                </c:pt>
              </c:strCache>
            </c:strRef>
          </c:tx>
          <c:invertIfNegative val="0"/>
          <c:val>
            <c:numRef>
              <c:f>'8.11'!$M$40</c:f>
              <c:numCache>
                <c:formatCode>0.0%</c:formatCode>
                <c:ptCount val="1"/>
                <c:pt idx="0">
                  <c:v>3.2962082886767392E-2</c:v>
                </c:pt>
              </c:numCache>
            </c:numRef>
          </c:val>
        </c:ser>
        <c:ser>
          <c:idx val="2"/>
          <c:order val="2"/>
          <c:tx>
            <c:strRef>
              <c:f>'8.11'!$L$41</c:f>
              <c:strCache>
                <c:ptCount val="1"/>
                <c:pt idx="0">
                  <c:v>Dodávky tepla</c:v>
                </c:pt>
              </c:strCache>
            </c:strRef>
          </c:tx>
          <c:invertIfNegative val="0"/>
          <c:val>
            <c:numRef>
              <c:f>'8.11'!$M$41</c:f>
              <c:numCache>
                <c:formatCode>0.0%</c:formatCode>
                <c:ptCount val="1"/>
                <c:pt idx="0">
                  <c:v>4.7029760140198905E-2</c:v>
                </c:pt>
              </c:numCache>
            </c:numRef>
          </c:val>
        </c:ser>
        <c:dLbls>
          <c:showLegendKey val="0"/>
          <c:showVal val="0"/>
          <c:showCatName val="0"/>
          <c:showSerName val="0"/>
          <c:showPercent val="0"/>
          <c:showBubbleSize val="0"/>
        </c:dLbls>
        <c:gapWidth val="150"/>
        <c:axId val="199865472"/>
        <c:axId val="199867008"/>
      </c:barChart>
      <c:catAx>
        <c:axId val="199865472"/>
        <c:scaling>
          <c:orientation val="maxMin"/>
        </c:scaling>
        <c:delete val="0"/>
        <c:axPos val="l"/>
        <c:numFmt formatCode="General" sourceLinked="1"/>
        <c:majorTickMark val="none"/>
        <c:minorTickMark val="none"/>
        <c:tickLblPos val="none"/>
        <c:crossAx val="199867008"/>
        <c:crosses val="autoZero"/>
        <c:auto val="1"/>
        <c:lblAlgn val="ctr"/>
        <c:lblOffset val="100"/>
        <c:noMultiLvlLbl val="0"/>
      </c:catAx>
      <c:valAx>
        <c:axId val="1998670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8654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Duben</c:v>
                </c:pt>
                <c:pt idx="1">
                  <c:v>Květen</c:v>
                </c:pt>
                <c:pt idx="2">
                  <c:v>Červen</c:v>
                </c:pt>
              </c:strCache>
            </c:strRef>
          </c:cat>
          <c:val>
            <c:numRef>
              <c:f>'8.11'!$L$10:$N$10</c:f>
              <c:numCache>
                <c:formatCode>#,##0.0</c:formatCode>
                <c:ptCount val="3"/>
                <c:pt idx="0">
                  <c:v>40654.716</c:v>
                </c:pt>
                <c:pt idx="1">
                  <c:v>51274.805</c:v>
                </c:pt>
                <c:pt idx="2">
                  <c:v>15418.448</c:v>
                </c:pt>
              </c:numCache>
            </c:numRef>
          </c:val>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Duben</c:v>
                </c:pt>
                <c:pt idx="1">
                  <c:v>Květen</c:v>
                </c:pt>
                <c:pt idx="2">
                  <c:v>Červen</c:v>
                </c:pt>
              </c:strCache>
            </c:strRef>
          </c:cat>
          <c:val>
            <c:numRef>
              <c:f>'8.11'!$L$11:$N$11</c:f>
              <c:numCache>
                <c:formatCode>#,##0.0</c:formatCode>
                <c:ptCount val="3"/>
                <c:pt idx="0">
                  <c:v>5851.4480000000003</c:v>
                </c:pt>
                <c:pt idx="1">
                  <c:v>5582.3519999999999</c:v>
                </c:pt>
                <c:pt idx="2">
                  <c:v>2525.5939999999996</c:v>
                </c:pt>
              </c:numCache>
            </c:numRef>
          </c:val>
        </c:ser>
        <c:ser>
          <c:idx val="2"/>
          <c:order val="2"/>
          <c:tx>
            <c:strRef>
              <c:f>'8.11'!$K$12</c:f>
              <c:strCache>
                <c:ptCount val="1"/>
                <c:pt idx="0">
                  <c:v>Černé uhlí</c:v>
                </c:pt>
              </c:strCache>
            </c:strRef>
          </c:tx>
          <c:spPr>
            <a:solidFill>
              <a:schemeClr val="tx1"/>
            </a:solidFill>
          </c:spPr>
          <c:invertIfNegative val="0"/>
          <c:cat>
            <c:strRef>
              <c:f>'8.11'!$L$9:$N$9</c:f>
              <c:strCache>
                <c:ptCount val="3"/>
                <c:pt idx="0">
                  <c:v>Duben</c:v>
                </c:pt>
                <c:pt idx="1">
                  <c:v>Květen</c:v>
                </c:pt>
                <c:pt idx="2">
                  <c:v>Červen</c:v>
                </c:pt>
              </c:strCache>
            </c:strRef>
          </c:cat>
          <c:val>
            <c:numRef>
              <c:f>'8.11'!$L$12:$N$12</c:f>
              <c:numCache>
                <c:formatCode>#,##0.0</c:formatCode>
                <c:ptCount val="3"/>
                <c:pt idx="0">
                  <c:v>0</c:v>
                </c:pt>
                <c:pt idx="1">
                  <c:v>0</c:v>
                </c:pt>
                <c:pt idx="2">
                  <c:v>0</c:v>
                </c:pt>
              </c:numCache>
            </c:numRef>
          </c:val>
        </c:ser>
        <c:ser>
          <c:idx val="3"/>
          <c:order val="3"/>
          <c:tx>
            <c:strRef>
              <c:f>'8.11'!$K$13</c:f>
              <c:strCache>
                <c:ptCount val="1"/>
                <c:pt idx="0">
                  <c:v>Elektrická energie</c:v>
                </c:pt>
              </c:strCache>
            </c:strRef>
          </c:tx>
          <c:invertIfNegative val="0"/>
          <c:cat>
            <c:strRef>
              <c:f>'8.11'!$L$9:$N$9</c:f>
              <c:strCache>
                <c:ptCount val="3"/>
                <c:pt idx="0">
                  <c:v>Duben</c:v>
                </c:pt>
                <c:pt idx="1">
                  <c:v>Květen</c:v>
                </c:pt>
                <c:pt idx="2">
                  <c:v>Červen</c:v>
                </c:pt>
              </c:strCache>
            </c:strRef>
          </c:cat>
          <c:val>
            <c:numRef>
              <c:f>'8.11'!$L$13:$N$13</c:f>
              <c:numCache>
                <c:formatCode>#,##0.0</c:formatCode>
                <c:ptCount val="3"/>
                <c:pt idx="0">
                  <c:v>186.36</c:v>
                </c:pt>
                <c:pt idx="1">
                  <c:v>213.77</c:v>
                </c:pt>
                <c:pt idx="2">
                  <c:v>245.67</c:v>
                </c:pt>
              </c:numCache>
            </c:numRef>
          </c:val>
        </c:ser>
        <c:ser>
          <c:idx val="4"/>
          <c:order val="4"/>
          <c:tx>
            <c:strRef>
              <c:f>'8.11'!$K$14</c:f>
              <c:strCache>
                <c:ptCount val="1"/>
                <c:pt idx="0">
                  <c:v>Energie prostředí (tepelné čerpadlo)</c:v>
                </c:pt>
              </c:strCache>
            </c:strRef>
          </c:tx>
          <c:invertIfNegative val="0"/>
          <c:cat>
            <c:strRef>
              <c:f>'8.11'!$L$9:$N$9</c:f>
              <c:strCache>
                <c:ptCount val="3"/>
                <c:pt idx="0">
                  <c:v>Duben</c:v>
                </c:pt>
                <c:pt idx="1">
                  <c:v>Květen</c:v>
                </c:pt>
                <c:pt idx="2">
                  <c:v>Červen</c:v>
                </c:pt>
              </c:strCache>
            </c:strRef>
          </c:cat>
          <c:val>
            <c:numRef>
              <c:f>'8.11'!$L$14:$N$14</c:f>
              <c:numCache>
                <c:formatCode>#,##0.0</c:formatCode>
                <c:ptCount val="3"/>
                <c:pt idx="0">
                  <c:v>0</c:v>
                </c:pt>
                <c:pt idx="1">
                  <c:v>0</c:v>
                </c:pt>
                <c:pt idx="2">
                  <c:v>0</c:v>
                </c:pt>
              </c:numCache>
            </c:numRef>
          </c:val>
        </c:ser>
        <c:ser>
          <c:idx val="5"/>
          <c:order val="5"/>
          <c:tx>
            <c:strRef>
              <c:f>'8.11'!$K$15</c:f>
              <c:strCache>
                <c:ptCount val="1"/>
                <c:pt idx="0">
                  <c:v>Energie Slunce (solární kolektor)</c:v>
                </c:pt>
              </c:strCache>
            </c:strRef>
          </c:tx>
          <c:invertIfNegative val="0"/>
          <c:cat>
            <c:strRef>
              <c:f>'8.11'!$L$9:$N$9</c:f>
              <c:strCache>
                <c:ptCount val="3"/>
                <c:pt idx="0">
                  <c:v>Duben</c:v>
                </c:pt>
                <c:pt idx="1">
                  <c:v>Květen</c:v>
                </c:pt>
                <c:pt idx="2">
                  <c:v>Červen</c:v>
                </c:pt>
              </c:strCache>
            </c:strRef>
          </c:cat>
          <c:val>
            <c:numRef>
              <c:f>'8.11'!$L$15:$N$15</c:f>
              <c:numCache>
                <c:formatCode>#,##0.0</c:formatCode>
                <c:ptCount val="3"/>
                <c:pt idx="0">
                  <c:v>0</c:v>
                </c:pt>
                <c:pt idx="1">
                  <c:v>0</c:v>
                </c:pt>
                <c:pt idx="2">
                  <c:v>0</c:v>
                </c:pt>
              </c:numCache>
            </c:numRef>
          </c:val>
        </c:ser>
        <c:ser>
          <c:idx val="6"/>
          <c:order val="6"/>
          <c:tx>
            <c:strRef>
              <c:f>'8.11'!$K$16</c:f>
              <c:strCache>
                <c:ptCount val="1"/>
                <c:pt idx="0">
                  <c:v>Hnědé uhlí</c:v>
                </c:pt>
              </c:strCache>
            </c:strRef>
          </c:tx>
          <c:spPr>
            <a:solidFill>
              <a:srgbClr val="6E4932"/>
            </a:solidFill>
          </c:spPr>
          <c:invertIfNegative val="0"/>
          <c:cat>
            <c:strRef>
              <c:f>'8.11'!$L$9:$N$9</c:f>
              <c:strCache>
                <c:ptCount val="3"/>
                <c:pt idx="0">
                  <c:v>Duben</c:v>
                </c:pt>
                <c:pt idx="1">
                  <c:v>Květen</c:v>
                </c:pt>
                <c:pt idx="2">
                  <c:v>Červen</c:v>
                </c:pt>
              </c:strCache>
            </c:strRef>
          </c:cat>
          <c:val>
            <c:numRef>
              <c:f>'8.11'!$L$16:$N$16</c:f>
              <c:numCache>
                <c:formatCode>#,##0.0</c:formatCode>
                <c:ptCount val="3"/>
                <c:pt idx="0">
                  <c:v>216652.69599999997</c:v>
                </c:pt>
                <c:pt idx="1">
                  <c:v>172306.22200000001</c:v>
                </c:pt>
                <c:pt idx="2">
                  <c:v>74919.183000000005</c:v>
                </c:pt>
              </c:numCache>
            </c:numRef>
          </c:val>
        </c:ser>
        <c:ser>
          <c:idx val="7"/>
          <c:order val="7"/>
          <c:tx>
            <c:strRef>
              <c:f>'8.11'!$K$17</c:f>
              <c:strCache>
                <c:ptCount val="1"/>
                <c:pt idx="0">
                  <c:v>Jaderné palivo</c:v>
                </c:pt>
              </c:strCache>
            </c:strRef>
          </c:tx>
          <c:invertIfNegative val="0"/>
          <c:cat>
            <c:strRef>
              <c:f>'8.11'!$L$9:$N$9</c:f>
              <c:strCache>
                <c:ptCount val="3"/>
                <c:pt idx="0">
                  <c:v>Duben</c:v>
                </c:pt>
                <c:pt idx="1">
                  <c:v>Květen</c:v>
                </c:pt>
                <c:pt idx="2">
                  <c:v>Červen</c:v>
                </c:pt>
              </c:strCache>
            </c:strRef>
          </c:cat>
          <c:val>
            <c:numRef>
              <c:f>'8.11'!$L$17:$N$17</c:f>
              <c:numCache>
                <c:formatCode>#,##0.0</c:formatCode>
                <c:ptCount val="3"/>
                <c:pt idx="0">
                  <c:v>0</c:v>
                </c:pt>
                <c:pt idx="1">
                  <c:v>0</c:v>
                </c:pt>
                <c:pt idx="2">
                  <c:v>0</c:v>
                </c:pt>
              </c:numCache>
            </c:numRef>
          </c:val>
        </c:ser>
        <c:ser>
          <c:idx val="8"/>
          <c:order val="8"/>
          <c:tx>
            <c:strRef>
              <c:f>'8.11'!$K$18</c:f>
              <c:strCache>
                <c:ptCount val="1"/>
                <c:pt idx="0">
                  <c:v>Koks</c:v>
                </c:pt>
              </c:strCache>
            </c:strRef>
          </c:tx>
          <c:invertIfNegative val="0"/>
          <c:cat>
            <c:strRef>
              <c:f>'8.11'!$L$9:$N$9</c:f>
              <c:strCache>
                <c:ptCount val="3"/>
                <c:pt idx="0">
                  <c:v>Duben</c:v>
                </c:pt>
                <c:pt idx="1">
                  <c:v>Květen</c:v>
                </c:pt>
                <c:pt idx="2">
                  <c:v>Červen</c:v>
                </c:pt>
              </c:strCache>
            </c:strRef>
          </c:cat>
          <c:val>
            <c:numRef>
              <c:f>'8.11'!$L$18:$N$18</c:f>
              <c:numCache>
                <c:formatCode>#,##0.0</c:formatCode>
                <c:ptCount val="3"/>
                <c:pt idx="0">
                  <c:v>0</c:v>
                </c:pt>
                <c:pt idx="1">
                  <c:v>0</c:v>
                </c:pt>
                <c:pt idx="2">
                  <c:v>0</c:v>
                </c:pt>
              </c:numCache>
            </c:numRef>
          </c:val>
        </c:ser>
        <c:ser>
          <c:idx val="9"/>
          <c:order val="9"/>
          <c:tx>
            <c:strRef>
              <c:f>'8.11'!$K$19</c:f>
              <c:strCache>
                <c:ptCount val="1"/>
                <c:pt idx="0">
                  <c:v>Odpadní teplo</c:v>
                </c:pt>
              </c:strCache>
            </c:strRef>
          </c:tx>
          <c:invertIfNegative val="0"/>
          <c:cat>
            <c:strRef>
              <c:f>'8.11'!$L$9:$N$9</c:f>
              <c:strCache>
                <c:ptCount val="3"/>
                <c:pt idx="0">
                  <c:v>Duben</c:v>
                </c:pt>
                <c:pt idx="1">
                  <c:v>Květen</c:v>
                </c:pt>
                <c:pt idx="2">
                  <c:v>Červen</c:v>
                </c:pt>
              </c:strCache>
            </c:strRef>
          </c:cat>
          <c:val>
            <c:numRef>
              <c:f>'8.11'!$L$19:$N$19</c:f>
              <c:numCache>
                <c:formatCode>#,##0.0</c:formatCode>
                <c:ptCount val="3"/>
                <c:pt idx="0">
                  <c:v>0</c:v>
                </c:pt>
                <c:pt idx="1">
                  <c:v>0</c:v>
                </c:pt>
                <c:pt idx="2">
                  <c:v>0</c:v>
                </c:pt>
              </c:numCache>
            </c:numRef>
          </c:val>
        </c:ser>
        <c:ser>
          <c:idx val="10"/>
          <c:order val="10"/>
          <c:tx>
            <c:strRef>
              <c:f>'8.11'!$K$20</c:f>
              <c:strCache>
                <c:ptCount val="1"/>
                <c:pt idx="0">
                  <c:v>Ostatní kapalná paliva</c:v>
                </c:pt>
              </c:strCache>
            </c:strRef>
          </c:tx>
          <c:invertIfNegative val="0"/>
          <c:cat>
            <c:strRef>
              <c:f>'8.11'!$L$9:$N$9</c:f>
              <c:strCache>
                <c:ptCount val="3"/>
                <c:pt idx="0">
                  <c:v>Duben</c:v>
                </c:pt>
                <c:pt idx="1">
                  <c:v>Květen</c:v>
                </c:pt>
                <c:pt idx="2">
                  <c:v>Červen</c:v>
                </c:pt>
              </c:strCache>
            </c:strRef>
          </c:cat>
          <c:val>
            <c:numRef>
              <c:f>'8.11'!$L$20:$N$20</c:f>
              <c:numCache>
                <c:formatCode>#,##0.0</c:formatCode>
                <c:ptCount val="3"/>
                <c:pt idx="0">
                  <c:v>0</c:v>
                </c:pt>
                <c:pt idx="1">
                  <c:v>0</c:v>
                </c:pt>
                <c:pt idx="2">
                  <c:v>0</c:v>
                </c:pt>
              </c:numCache>
            </c:numRef>
          </c:val>
        </c:ser>
        <c:ser>
          <c:idx val="11"/>
          <c:order val="11"/>
          <c:tx>
            <c:strRef>
              <c:f>'8.11'!$K$21</c:f>
              <c:strCache>
                <c:ptCount val="1"/>
                <c:pt idx="0">
                  <c:v>Ostatní pevná paliva</c:v>
                </c:pt>
              </c:strCache>
            </c:strRef>
          </c:tx>
          <c:invertIfNegative val="0"/>
          <c:cat>
            <c:strRef>
              <c:f>'8.11'!$L$9:$N$9</c:f>
              <c:strCache>
                <c:ptCount val="3"/>
                <c:pt idx="0">
                  <c:v>Duben</c:v>
                </c:pt>
                <c:pt idx="1">
                  <c:v>Květen</c:v>
                </c:pt>
                <c:pt idx="2">
                  <c:v>Červen</c:v>
                </c:pt>
              </c:strCache>
            </c:strRef>
          </c:cat>
          <c:val>
            <c:numRef>
              <c:f>'8.11'!$L$21:$N$21</c:f>
              <c:numCache>
                <c:formatCode>#,##0.0</c:formatCode>
                <c:ptCount val="3"/>
                <c:pt idx="0">
                  <c:v>23070.34</c:v>
                </c:pt>
                <c:pt idx="1">
                  <c:v>2713.6019999999999</c:v>
                </c:pt>
                <c:pt idx="2">
                  <c:v>1822.8</c:v>
                </c:pt>
              </c:numCache>
            </c:numRef>
          </c:val>
        </c:ser>
        <c:ser>
          <c:idx val="12"/>
          <c:order val="12"/>
          <c:tx>
            <c:strRef>
              <c:f>'8.11'!$K$22</c:f>
              <c:strCache>
                <c:ptCount val="1"/>
                <c:pt idx="0">
                  <c:v>Ostatní plyny</c:v>
                </c:pt>
              </c:strCache>
            </c:strRef>
          </c:tx>
          <c:invertIfNegative val="0"/>
          <c:cat>
            <c:strRef>
              <c:f>'8.11'!$L$9:$N$9</c:f>
              <c:strCache>
                <c:ptCount val="3"/>
                <c:pt idx="0">
                  <c:v>Duben</c:v>
                </c:pt>
                <c:pt idx="1">
                  <c:v>Květen</c:v>
                </c:pt>
                <c:pt idx="2">
                  <c:v>Červen</c:v>
                </c:pt>
              </c:strCache>
            </c:strRef>
          </c:cat>
          <c:val>
            <c:numRef>
              <c:f>'8.11'!$L$22:$N$22</c:f>
              <c:numCache>
                <c:formatCode>#,##0.0</c:formatCode>
                <c:ptCount val="3"/>
                <c:pt idx="0">
                  <c:v>30</c:v>
                </c:pt>
                <c:pt idx="1">
                  <c:v>60</c:v>
                </c:pt>
                <c:pt idx="2">
                  <c:v>5</c:v>
                </c:pt>
              </c:numCache>
            </c:numRef>
          </c:val>
        </c:ser>
        <c:ser>
          <c:idx val="13"/>
          <c:order val="13"/>
          <c:tx>
            <c:strRef>
              <c:f>'8.11'!$K$23</c:f>
              <c:strCache>
                <c:ptCount val="1"/>
                <c:pt idx="0">
                  <c:v>Ostatní</c:v>
                </c:pt>
              </c:strCache>
            </c:strRef>
          </c:tx>
          <c:invertIfNegative val="0"/>
          <c:cat>
            <c:strRef>
              <c:f>'8.11'!$L$9:$N$9</c:f>
              <c:strCache>
                <c:ptCount val="3"/>
                <c:pt idx="0">
                  <c:v>Duben</c:v>
                </c:pt>
                <c:pt idx="1">
                  <c:v>Květen</c:v>
                </c:pt>
                <c:pt idx="2">
                  <c:v>Červen</c:v>
                </c:pt>
              </c:strCache>
            </c:strRef>
          </c:cat>
          <c:val>
            <c:numRef>
              <c:f>'8.11'!$L$23:$N$23</c:f>
              <c:numCache>
                <c:formatCode>#,##0.0</c:formatCode>
                <c:ptCount val="3"/>
                <c:pt idx="0">
                  <c:v>0</c:v>
                </c:pt>
                <c:pt idx="1">
                  <c:v>0</c:v>
                </c:pt>
                <c:pt idx="2">
                  <c:v>0</c:v>
                </c:pt>
              </c:numCache>
            </c:numRef>
          </c:val>
        </c:ser>
        <c:ser>
          <c:idx val="14"/>
          <c:order val="14"/>
          <c:tx>
            <c:strRef>
              <c:f>'8.11'!$K$24</c:f>
              <c:strCache>
                <c:ptCount val="1"/>
                <c:pt idx="0">
                  <c:v>Topné oleje</c:v>
                </c:pt>
              </c:strCache>
            </c:strRef>
          </c:tx>
          <c:invertIfNegative val="0"/>
          <c:cat>
            <c:strRef>
              <c:f>'8.11'!$L$9:$N$9</c:f>
              <c:strCache>
                <c:ptCount val="3"/>
                <c:pt idx="0">
                  <c:v>Duben</c:v>
                </c:pt>
                <c:pt idx="1">
                  <c:v>Květen</c:v>
                </c:pt>
                <c:pt idx="2">
                  <c:v>Červen</c:v>
                </c:pt>
              </c:strCache>
            </c:strRef>
          </c:cat>
          <c:val>
            <c:numRef>
              <c:f>'8.11'!$L$24:$N$24</c:f>
              <c:numCache>
                <c:formatCode>#,##0.0</c:formatCode>
                <c:ptCount val="3"/>
                <c:pt idx="0">
                  <c:v>313.28800000000001</c:v>
                </c:pt>
                <c:pt idx="1">
                  <c:v>0</c:v>
                </c:pt>
                <c:pt idx="2">
                  <c:v>0</c:v>
                </c:pt>
              </c:numCache>
            </c:numRef>
          </c:val>
        </c:ser>
        <c:ser>
          <c:idx val="15"/>
          <c:order val="15"/>
          <c:tx>
            <c:strRef>
              <c:f>'8.11'!$K$25</c:f>
              <c:strCache>
                <c:ptCount val="1"/>
                <c:pt idx="0">
                  <c:v>Zemní plyn</c:v>
                </c:pt>
              </c:strCache>
            </c:strRef>
          </c:tx>
          <c:spPr>
            <a:solidFill>
              <a:srgbClr val="EBE600"/>
            </a:solidFill>
          </c:spPr>
          <c:invertIfNegative val="0"/>
          <c:cat>
            <c:strRef>
              <c:f>'8.11'!$L$9:$N$9</c:f>
              <c:strCache>
                <c:ptCount val="3"/>
                <c:pt idx="0">
                  <c:v>Duben</c:v>
                </c:pt>
                <c:pt idx="1">
                  <c:v>Květen</c:v>
                </c:pt>
                <c:pt idx="2">
                  <c:v>Červen</c:v>
                </c:pt>
              </c:strCache>
            </c:strRef>
          </c:cat>
          <c:val>
            <c:numRef>
              <c:f>'8.11'!$L$25:$N$25</c:f>
              <c:numCache>
                <c:formatCode>#,##0.0</c:formatCode>
                <c:ptCount val="3"/>
                <c:pt idx="0">
                  <c:v>52217.97099999999</c:v>
                </c:pt>
                <c:pt idx="1">
                  <c:v>45458.250999999989</c:v>
                </c:pt>
                <c:pt idx="2">
                  <c:v>20401.153000000002</c:v>
                </c:pt>
              </c:numCache>
            </c:numRef>
          </c:val>
        </c:ser>
        <c:dLbls>
          <c:showLegendKey val="0"/>
          <c:showVal val="0"/>
          <c:showCatName val="0"/>
          <c:showSerName val="0"/>
          <c:showPercent val="0"/>
          <c:showBubbleSize val="0"/>
        </c:dLbls>
        <c:gapWidth val="150"/>
        <c:overlap val="100"/>
        <c:axId val="200014464"/>
        <c:axId val="200159616"/>
      </c:barChart>
      <c:catAx>
        <c:axId val="200014464"/>
        <c:scaling>
          <c:orientation val="minMax"/>
        </c:scaling>
        <c:delete val="0"/>
        <c:axPos val="b"/>
        <c:numFmt formatCode="General" sourceLinked="1"/>
        <c:majorTickMark val="none"/>
        <c:minorTickMark val="none"/>
        <c:tickLblPos val="nextTo"/>
        <c:txPr>
          <a:bodyPr/>
          <a:lstStyle/>
          <a:p>
            <a:pPr>
              <a:defRPr sz="900"/>
            </a:pPr>
            <a:endParaRPr lang="cs-CZ"/>
          </a:p>
        </c:txPr>
        <c:crossAx val="200159616"/>
        <c:crosses val="autoZero"/>
        <c:auto val="1"/>
        <c:lblAlgn val="ctr"/>
        <c:lblOffset val="100"/>
        <c:noMultiLvlLbl val="0"/>
      </c:catAx>
      <c:valAx>
        <c:axId val="200159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0144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'8.11'!$O$10:$O$25</c:f>
              <c:numCache>
                <c:formatCode>0.0%</c:formatCode>
                <c:ptCount val="16"/>
              </c:numCache>
            </c:numRef>
          </c:cat>
          <c:val>
            <c:numRef>
              <c:f>'8.11'!$J$10:$J$25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'8.11'!$O$27:$O$34</c:f>
              <c:numCache>
                <c:formatCode>#,##0.0</c:formatCode>
                <c:ptCount val="8"/>
              </c:numCache>
            </c:numRef>
          </c:cat>
          <c:val>
            <c:numRef>
              <c:f>'8.11'!$J$27:$J$34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2817536"/>
        <c:axId val="202819072"/>
      </c:barChart>
      <c:catAx>
        <c:axId val="202817536"/>
        <c:scaling>
          <c:orientation val="minMax"/>
        </c:scaling>
        <c:delete val="1"/>
        <c:axPos val="b"/>
        <c:numFmt formatCode="General" sourceLinked="1"/>
        <c:majorTickMark val="out"/>
        <c:minorTickMark val="none"/>
        <c:tickLblPos val="nextTo"/>
        <c:crossAx val="202819072"/>
        <c:crosses val="autoZero"/>
        <c:auto val="1"/>
        <c:lblAlgn val="ctr"/>
        <c:lblOffset val="100"/>
        <c:noMultiLvlLbl val="0"/>
      </c:catAx>
      <c:valAx>
        <c:axId val="202819072"/>
        <c:scaling>
          <c:orientation val="minMax"/>
        </c:scaling>
        <c:delete val="1"/>
        <c:axPos val="l"/>
        <c:numFmt formatCode="0%" sourceLinked="1"/>
        <c:majorTickMark val="out"/>
        <c:minorTickMark val="none"/>
        <c:tickLblPos val="nextTo"/>
        <c:crossAx val="2028175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Duben</c:v>
                </c:pt>
                <c:pt idx="1">
                  <c:v>Květen</c:v>
                </c:pt>
                <c:pt idx="2">
                  <c:v>Červen</c:v>
                </c:pt>
              </c:strCache>
            </c:strRef>
          </c:cat>
          <c:val>
            <c:numRef>
              <c:f>'8.12'!$L$28:$N$28</c:f>
              <c:numCache>
                <c:formatCode>#,##0.0</c:formatCode>
                <c:ptCount val="3"/>
                <c:pt idx="0">
                  <c:v>414021.23099999997</c:v>
                </c:pt>
                <c:pt idx="1">
                  <c:v>510017.89600000001</c:v>
                </c:pt>
                <c:pt idx="2">
                  <c:v>418077.16100000002</c:v>
                </c:pt>
              </c:numCache>
            </c:numRef>
          </c:val>
        </c:ser>
        <c:ser>
          <c:idx val="1"/>
          <c:order val="1"/>
          <c:tx>
            <c:strRef>
              <c:f>'8.12'!$K$29</c:f>
              <c:strCache>
                <c:ptCount val="1"/>
                <c:pt idx="0">
                  <c:v>Energetika</c:v>
                </c:pt>
              </c:strCache>
            </c:strRef>
          </c:tx>
          <c:invertIfNegative val="0"/>
          <c:cat>
            <c:strRef>
              <c:f>'8.12'!$L$27:$N$27</c:f>
              <c:strCache>
                <c:ptCount val="3"/>
                <c:pt idx="0">
                  <c:v>Duben</c:v>
                </c:pt>
                <c:pt idx="1">
                  <c:v>Květen</c:v>
                </c:pt>
                <c:pt idx="2">
                  <c:v>Červen</c:v>
                </c:pt>
              </c:strCache>
            </c:strRef>
          </c:cat>
          <c:val>
            <c:numRef>
              <c:f>'8.12'!$L$29:$N$29</c:f>
              <c:numCache>
                <c:formatCode>#,##0.0</c:formatCode>
                <c:ptCount val="3"/>
                <c:pt idx="0">
                  <c:v>9769.75</c:v>
                </c:pt>
                <c:pt idx="1">
                  <c:v>10882.12</c:v>
                </c:pt>
                <c:pt idx="2">
                  <c:v>3892.91</c:v>
                </c:pt>
              </c:numCache>
            </c:numRef>
          </c:val>
        </c:ser>
        <c:ser>
          <c:idx val="2"/>
          <c:order val="2"/>
          <c:tx>
            <c:strRef>
              <c:f>'8.12'!$K$30</c:f>
              <c:strCache>
                <c:ptCount val="1"/>
                <c:pt idx="0">
                  <c:v>Doprava</c:v>
                </c:pt>
              </c:strCache>
            </c:strRef>
          </c:tx>
          <c:invertIfNegative val="0"/>
          <c:cat>
            <c:strRef>
              <c:f>'8.12'!$L$27:$N$27</c:f>
              <c:strCache>
                <c:ptCount val="3"/>
                <c:pt idx="0">
                  <c:v>Duben</c:v>
                </c:pt>
                <c:pt idx="1">
                  <c:v>Květen</c:v>
                </c:pt>
                <c:pt idx="2">
                  <c:v>Červen</c:v>
                </c:pt>
              </c:strCache>
            </c:strRef>
          </c:cat>
          <c:val>
            <c:numRef>
              <c:f>'8.12'!$L$30:$N$30</c:f>
              <c:numCache>
                <c:formatCode>#,##0.0</c:formatCode>
                <c:ptCount val="3"/>
                <c:pt idx="0">
                  <c:v>1767.02</c:v>
                </c:pt>
                <c:pt idx="1">
                  <c:v>1425.66</c:v>
                </c:pt>
                <c:pt idx="2">
                  <c:v>361.98999999999995</c:v>
                </c:pt>
              </c:numCache>
            </c:numRef>
          </c:val>
        </c:ser>
        <c:ser>
          <c:idx val="3"/>
          <c:order val="3"/>
          <c:tx>
            <c:strRef>
              <c:f>'8.12'!$K$31</c:f>
              <c:strCache>
                <c:ptCount val="1"/>
                <c:pt idx="0">
                  <c:v>Stavebnictví</c:v>
                </c:pt>
              </c:strCache>
            </c:strRef>
          </c:tx>
          <c:invertIfNegative val="0"/>
          <c:cat>
            <c:strRef>
              <c:f>'8.12'!$L$27:$N$27</c:f>
              <c:strCache>
                <c:ptCount val="3"/>
                <c:pt idx="0">
                  <c:v>Duben</c:v>
                </c:pt>
                <c:pt idx="1">
                  <c:v>Květen</c:v>
                </c:pt>
                <c:pt idx="2">
                  <c:v>Červen</c:v>
                </c:pt>
              </c:strCache>
            </c:strRef>
          </c:cat>
          <c:val>
            <c:numRef>
              <c:f>'8.12'!$L$31:$N$31</c:f>
              <c:numCache>
                <c:formatCode>#,##0.0</c:formatCode>
                <c:ptCount val="3"/>
                <c:pt idx="0">
                  <c:v>14694.310000000001</c:v>
                </c:pt>
                <c:pt idx="1">
                  <c:v>16379.579</c:v>
                </c:pt>
                <c:pt idx="2">
                  <c:v>5844.87</c:v>
                </c:pt>
              </c:numCache>
            </c:numRef>
          </c:val>
        </c:ser>
        <c:ser>
          <c:idx val="4"/>
          <c:order val="4"/>
          <c:tx>
            <c:strRef>
              <c:f>'8.12'!$K$32</c:f>
              <c:strCache>
                <c:ptCount val="1"/>
                <c:pt idx="0">
                  <c:v>Zemědělství a lesnictví</c:v>
                </c:pt>
              </c:strCache>
            </c:strRef>
          </c:tx>
          <c:invertIfNegative val="0"/>
          <c:cat>
            <c:strRef>
              <c:f>'8.12'!$L$27:$N$27</c:f>
              <c:strCache>
                <c:ptCount val="3"/>
                <c:pt idx="0">
                  <c:v>Duben</c:v>
                </c:pt>
                <c:pt idx="1">
                  <c:v>Květen</c:v>
                </c:pt>
                <c:pt idx="2">
                  <c:v>Červen</c:v>
                </c:pt>
              </c:strCache>
            </c:strRef>
          </c:cat>
          <c:val>
            <c:numRef>
              <c:f>'8.12'!$L$32:$N$32</c:f>
              <c:numCache>
                <c:formatCode>#,##0.0</c:formatCode>
                <c:ptCount val="3"/>
                <c:pt idx="0">
                  <c:v>810.63900000000001</c:v>
                </c:pt>
                <c:pt idx="1">
                  <c:v>589.80200000000002</c:v>
                </c:pt>
                <c:pt idx="2">
                  <c:v>809.37599999999998</c:v>
                </c:pt>
              </c:numCache>
            </c:numRef>
          </c:val>
        </c:ser>
        <c:ser>
          <c:idx val="5"/>
          <c:order val="5"/>
          <c:tx>
            <c:strRef>
              <c:f>'8.12'!$K$33</c:f>
              <c:strCache>
                <c:ptCount val="1"/>
                <c:pt idx="0">
                  <c:v>Domácnosti</c:v>
                </c:pt>
              </c:strCache>
            </c:strRef>
          </c:tx>
          <c:invertIfNegative val="0"/>
          <c:cat>
            <c:strRef>
              <c:f>'8.12'!$L$27:$N$27</c:f>
              <c:strCache>
                <c:ptCount val="3"/>
                <c:pt idx="0">
                  <c:v>Duben</c:v>
                </c:pt>
                <c:pt idx="1">
                  <c:v>Květen</c:v>
                </c:pt>
                <c:pt idx="2">
                  <c:v>Červen</c:v>
                </c:pt>
              </c:strCache>
            </c:strRef>
          </c:cat>
          <c:val>
            <c:numRef>
              <c:f>'8.12'!$L$33:$N$33</c:f>
              <c:numCache>
                <c:formatCode>#,##0.0</c:formatCode>
                <c:ptCount val="3"/>
                <c:pt idx="0">
                  <c:v>190709.71299999999</c:v>
                </c:pt>
                <c:pt idx="1">
                  <c:v>166525.30899999998</c:v>
                </c:pt>
                <c:pt idx="2">
                  <c:v>64466.42500000001</c:v>
                </c:pt>
              </c:numCache>
            </c:numRef>
          </c:val>
        </c:ser>
        <c:ser>
          <c:idx val="6"/>
          <c:order val="6"/>
          <c:tx>
            <c:strRef>
              <c:f>'8.12'!$K$34</c:f>
              <c:strCache>
                <c:ptCount val="1"/>
                <c:pt idx="0">
                  <c:v>Obchod, služby, školství, zdravotnictví</c:v>
                </c:pt>
              </c:strCache>
            </c:strRef>
          </c:tx>
          <c:invertIfNegative val="0"/>
          <c:cat>
            <c:strRef>
              <c:f>'8.12'!$L$27:$N$27</c:f>
              <c:strCache>
                <c:ptCount val="3"/>
                <c:pt idx="0">
                  <c:v>Duben</c:v>
                </c:pt>
                <c:pt idx="1">
                  <c:v>Květen</c:v>
                </c:pt>
                <c:pt idx="2">
                  <c:v>Červen</c:v>
                </c:pt>
              </c:strCache>
            </c:strRef>
          </c:cat>
          <c:val>
            <c:numRef>
              <c:f>'8.12'!$L$34:$N$34</c:f>
              <c:numCache>
                <c:formatCode>#,##0.0</c:formatCode>
                <c:ptCount val="3"/>
                <c:pt idx="0">
                  <c:v>80556.781000000017</c:v>
                </c:pt>
                <c:pt idx="1">
                  <c:v>65779.415000000008</c:v>
                </c:pt>
                <c:pt idx="2">
                  <c:v>20383.960999999996</c:v>
                </c:pt>
              </c:numCache>
            </c:numRef>
          </c:val>
        </c:ser>
        <c:ser>
          <c:idx val="7"/>
          <c:order val="7"/>
          <c:tx>
            <c:strRef>
              <c:f>'8.12'!$K$35</c:f>
              <c:strCache>
                <c:ptCount val="1"/>
                <c:pt idx="0">
                  <c:v>Ostatní</c:v>
                </c:pt>
              </c:strCache>
            </c:strRef>
          </c:tx>
          <c:invertIfNegative val="0"/>
          <c:cat>
            <c:strRef>
              <c:f>'8.12'!$L$27:$N$27</c:f>
              <c:strCache>
                <c:ptCount val="3"/>
                <c:pt idx="0">
                  <c:v>Duben</c:v>
                </c:pt>
                <c:pt idx="1">
                  <c:v>Květen</c:v>
                </c:pt>
                <c:pt idx="2">
                  <c:v>Červen</c:v>
                </c:pt>
              </c:strCache>
            </c:strRef>
          </c:cat>
          <c:val>
            <c:numRef>
              <c:f>'8.12'!$L$35:$N$35</c:f>
              <c:numCache>
                <c:formatCode>#,##0.0</c:formatCode>
                <c:ptCount val="3"/>
                <c:pt idx="0">
                  <c:v>3009.3250000000003</c:v>
                </c:pt>
                <c:pt idx="1">
                  <c:v>2226.1160000000004</c:v>
                </c:pt>
                <c:pt idx="2">
                  <c:v>456.7</c:v>
                </c:pt>
              </c:numCache>
            </c:numRef>
          </c:val>
        </c:ser>
        <c:dLbls>
          <c:showLegendKey val="0"/>
          <c:showVal val="0"/>
          <c:showCatName val="0"/>
          <c:showSerName val="0"/>
          <c:showPercent val="0"/>
          <c:showBubbleSize val="0"/>
        </c:dLbls>
        <c:gapWidth val="150"/>
        <c:overlap val="100"/>
        <c:axId val="202755072"/>
        <c:axId val="202756864"/>
      </c:barChart>
      <c:catAx>
        <c:axId val="202755072"/>
        <c:scaling>
          <c:orientation val="minMax"/>
        </c:scaling>
        <c:delete val="0"/>
        <c:axPos val="b"/>
        <c:numFmt formatCode="General" sourceLinked="1"/>
        <c:majorTickMark val="none"/>
        <c:minorTickMark val="none"/>
        <c:tickLblPos val="nextTo"/>
        <c:txPr>
          <a:bodyPr/>
          <a:lstStyle/>
          <a:p>
            <a:pPr>
              <a:defRPr sz="900"/>
            </a:pPr>
            <a:endParaRPr lang="cs-CZ"/>
          </a:p>
        </c:txPr>
        <c:crossAx val="202756864"/>
        <c:crosses val="autoZero"/>
        <c:auto val="1"/>
        <c:lblAlgn val="ctr"/>
        <c:lblOffset val="100"/>
        <c:noMultiLvlLbl val="0"/>
      </c:catAx>
      <c:valAx>
        <c:axId val="202756864"/>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275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0.10993202605120253</c:v>
                </c:pt>
              </c:numCache>
            </c:numRef>
          </c:val>
        </c:ser>
        <c:ser>
          <c:idx val="1"/>
          <c:order val="1"/>
          <c:tx>
            <c:strRef>
              <c:f>'8.12'!$L$41</c:f>
              <c:strCache>
                <c:ptCount val="1"/>
                <c:pt idx="0">
                  <c:v>Výroba tepla brutto</c:v>
                </c:pt>
              </c:strCache>
            </c:strRef>
          </c:tx>
          <c:invertIfNegative val="0"/>
          <c:val>
            <c:numRef>
              <c:f>'8.12'!$M$41</c:f>
              <c:numCache>
                <c:formatCode>0.0%</c:formatCode>
                <c:ptCount val="1"/>
                <c:pt idx="0">
                  <c:v>0.16224270515302164</c:v>
                </c:pt>
              </c:numCache>
            </c:numRef>
          </c:val>
        </c:ser>
        <c:ser>
          <c:idx val="2"/>
          <c:order val="2"/>
          <c:tx>
            <c:strRef>
              <c:f>'8.12'!$L$42</c:f>
              <c:strCache>
                <c:ptCount val="1"/>
                <c:pt idx="0">
                  <c:v>Dodávky tepla</c:v>
                </c:pt>
              </c:strCache>
            </c:strRef>
          </c:tx>
          <c:invertIfNegative val="0"/>
          <c:val>
            <c:numRef>
              <c:f>'8.12'!$M$42</c:f>
              <c:numCache>
                <c:formatCode>0.0%</c:formatCode>
                <c:ptCount val="1"/>
                <c:pt idx="0">
                  <c:v>0.2407442520322324</c:v>
                </c:pt>
              </c:numCache>
            </c:numRef>
          </c:val>
        </c:ser>
        <c:dLbls>
          <c:showLegendKey val="0"/>
          <c:showVal val="0"/>
          <c:showCatName val="0"/>
          <c:showSerName val="0"/>
          <c:showPercent val="0"/>
          <c:showBubbleSize val="0"/>
        </c:dLbls>
        <c:gapWidth val="150"/>
        <c:axId val="203323264"/>
        <c:axId val="203324800"/>
      </c:barChart>
      <c:catAx>
        <c:axId val="203323264"/>
        <c:scaling>
          <c:orientation val="maxMin"/>
        </c:scaling>
        <c:delete val="0"/>
        <c:axPos val="l"/>
        <c:numFmt formatCode="General" sourceLinked="1"/>
        <c:majorTickMark val="none"/>
        <c:minorTickMark val="none"/>
        <c:tickLblPos val="none"/>
        <c:crossAx val="203324800"/>
        <c:crosses val="autoZero"/>
        <c:auto val="1"/>
        <c:lblAlgn val="ctr"/>
        <c:lblOffset val="100"/>
        <c:noMultiLvlLbl val="0"/>
      </c:catAx>
      <c:valAx>
        <c:axId val="2033248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33232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Duben</c:v>
                </c:pt>
                <c:pt idx="1">
                  <c:v>Květen</c:v>
                </c:pt>
                <c:pt idx="2">
                  <c:v>Červen</c:v>
                </c:pt>
              </c:strCache>
            </c:strRef>
          </c:cat>
          <c:val>
            <c:numRef>
              <c:f>'8.12'!$L$10:$N$10</c:f>
              <c:numCache>
                <c:formatCode>#,##0.0</c:formatCode>
                <c:ptCount val="3"/>
                <c:pt idx="0">
                  <c:v>55443.588000000003</c:v>
                </c:pt>
                <c:pt idx="1">
                  <c:v>48773.065999999999</c:v>
                </c:pt>
                <c:pt idx="2">
                  <c:v>20189.322</c:v>
                </c:pt>
              </c:numCache>
            </c:numRef>
          </c:val>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Duben</c:v>
                </c:pt>
                <c:pt idx="1">
                  <c:v>Květen</c:v>
                </c:pt>
                <c:pt idx="2">
                  <c:v>Červen</c:v>
                </c:pt>
              </c:strCache>
            </c:strRef>
          </c:cat>
          <c:val>
            <c:numRef>
              <c:f>'8.12'!$L$11:$N$11</c:f>
              <c:numCache>
                <c:formatCode>#,##0.0</c:formatCode>
                <c:ptCount val="3"/>
                <c:pt idx="0">
                  <c:v>2859.4079999999999</c:v>
                </c:pt>
                <c:pt idx="1">
                  <c:v>2322.9</c:v>
                </c:pt>
                <c:pt idx="2">
                  <c:v>1798.2080000000001</c:v>
                </c:pt>
              </c:numCache>
            </c:numRef>
          </c:val>
        </c:ser>
        <c:ser>
          <c:idx val="2"/>
          <c:order val="2"/>
          <c:tx>
            <c:strRef>
              <c:f>'8.12'!$K$12</c:f>
              <c:strCache>
                <c:ptCount val="1"/>
                <c:pt idx="0">
                  <c:v>Černé uhlí</c:v>
                </c:pt>
              </c:strCache>
            </c:strRef>
          </c:tx>
          <c:spPr>
            <a:solidFill>
              <a:schemeClr val="tx1"/>
            </a:solidFill>
          </c:spPr>
          <c:invertIfNegative val="0"/>
          <c:cat>
            <c:strRef>
              <c:f>'8.12'!$L$9:$N$9</c:f>
              <c:strCache>
                <c:ptCount val="3"/>
                <c:pt idx="0">
                  <c:v>Duben</c:v>
                </c:pt>
                <c:pt idx="1">
                  <c:v>Květen</c:v>
                </c:pt>
                <c:pt idx="2">
                  <c:v>Červen</c:v>
                </c:pt>
              </c:strCache>
            </c:strRef>
          </c:cat>
          <c:val>
            <c:numRef>
              <c:f>'8.12'!$L$12:$N$12</c:f>
              <c:numCache>
                <c:formatCode>#,##0.0</c:formatCode>
                <c:ptCount val="3"/>
                <c:pt idx="0">
                  <c:v>0</c:v>
                </c:pt>
                <c:pt idx="1">
                  <c:v>0</c:v>
                </c:pt>
                <c:pt idx="2">
                  <c:v>0</c:v>
                </c:pt>
              </c:numCache>
            </c:numRef>
          </c:val>
        </c:ser>
        <c:ser>
          <c:idx val="3"/>
          <c:order val="3"/>
          <c:tx>
            <c:strRef>
              <c:f>'8.12'!$K$13</c:f>
              <c:strCache>
                <c:ptCount val="1"/>
                <c:pt idx="0">
                  <c:v>Elektrická energie</c:v>
                </c:pt>
              </c:strCache>
            </c:strRef>
          </c:tx>
          <c:invertIfNegative val="0"/>
          <c:cat>
            <c:strRef>
              <c:f>'8.12'!$L$9:$N$9</c:f>
              <c:strCache>
                <c:ptCount val="3"/>
                <c:pt idx="0">
                  <c:v>Duben</c:v>
                </c:pt>
                <c:pt idx="1">
                  <c:v>Květen</c:v>
                </c:pt>
                <c:pt idx="2">
                  <c:v>Červen</c:v>
                </c:pt>
              </c:strCache>
            </c:strRef>
          </c:cat>
          <c:val>
            <c:numRef>
              <c:f>'8.12'!$L$13:$N$13</c:f>
              <c:numCache>
                <c:formatCode>#,##0.0</c:formatCode>
                <c:ptCount val="3"/>
                <c:pt idx="0">
                  <c:v>0</c:v>
                </c:pt>
                <c:pt idx="1">
                  <c:v>0</c:v>
                </c:pt>
                <c:pt idx="2">
                  <c:v>0</c:v>
                </c:pt>
              </c:numCache>
            </c:numRef>
          </c:val>
        </c:ser>
        <c:ser>
          <c:idx val="4"/>
          <c:order val="4"/>
          <c:tx>
            <c:strRef>
              <c:f>'8.12'!$K$14</c:f>
              <c:strCache>
                <c:ptCount val="1"/>
                <c:pt idx="0">
                  <c:v>Energie prostředí (tepelné čerpadlo)</c:v>
                </c:pt>
              </c:strCache>
            </c:strRef>
          </c:tx>
          <c:invertIfNegative val="0"/>
          <c:cat>
            <c:strRef>
              <c:f>'8.12'!$L$9:$N$9</c:f>
              <c:strCache>
                <c:ptCount val="3"/>
                <c:pt idx="0">
                  <c:v>Duben</c:v>
                </c:pt>
                <c:pt idx="1">
                  <c:v>Květen</c:v>
                </c:pt>
                <c:pt idx="2">
                  <c:v>Červen</c:v>
                </c:pt>
              </c:strCache>
            </c:strRef>
          </c:cat>
          <c:val>
            <c:numRef>
              <c:f>'8.12'!$L$14:$N$14</c:f>
              <c:numCache>
                <c:formatCode>#,##0.0</c:formatCode>
                <c:ptCount val="3"/>
                <c:pt idx="0">
                  <c:v>0</c:v>
                </c:pt>
                <c:pt idx="1">
                  <c:v>0</c:v>
                </c:pt>
                <c:pt idx="2">
                  <c:v>0</c:v>
                </c:pt>
              </c:numCache>
            </c:numRef>
          </c:val>
        </c:ser>
        <c:ser>
          <c:idx val="5"/>
          <c:order val="5"/>
          <c:tx>
            <c:strRef>
              <c:f>'8.12'!$K$15</c:f>
              <c:strCache>
                <c:ptCount val="1"/>
                <c:pt idx="0">
                  <c:v>Energie Slunce (solární kolektor)</c:v>
                </c:pt>
              </c:strCache>
            </c:strRef>
          </c:tx>
          <c:invertIfNegative val="0"/>
          <c:cat>
            <c:strRef>
              <c:f>'8.12'!$L$9:$N$9</c:f>
              <c:strCache>
                <c:ptCount val="3"/>
                <c:pt idx="0">
                  <c:v>Duben</c:v>
                </c:pt>
                <c:pt idx="1">
                  <c:v>Květen</c:v>
                </c:pt>
                <c:pt idx="2">
                  <c:v>Červen</c:v>
                </c:pt>
              </c:strCache>
            </c:strRef>
          </c:cat>
          <c:val>
            <c:numRef>
              <c:f>'8.12'!$L$15:$N$15</c:f>
              <c:numCache>
                <c:formatCode>#,##0.0</c:formatCode>
                <c:ptCount val="3"/>
                <c:pt idx="0">
                  <c:v>0</c:v>
                </c:pt>
                <c:pt idx="1">
                  <c:v>0</c:v>
                </c:pt>
                <c:pt idx="2">
                  <c:v>0</c:v>
                </c:pt>
              </c:numCache>
            </c:numRef>
          </c:val>
        </c:ser>
        <c:ser>
          <c:idx val="6"/>
          <c:order val="6"/>
          <c:tx>
            <c:strRef>
              <c:f>'8.12'!$K$16</c:f>
              <c:strCache>
                <c:ptCount val="1"/>
                <c:pt idx="0">
                  <c:v>Hnědé uhlí</c:v>
                </c:pt>
              </c:strCache>
            </c:strRef>
          </c:tx>
          <c:spPr>
            <a:solidFill>
              <a:srgbClr val="6E4932"/>
            </a:solidFill>
          </c:spPr>
          <c:invertIfNegative val="0"/>
          <c:cat>
            <c:strRef>
              <c:f>'8.12'!$L$9:$N$9</c:f>
              <c:strCache>
                <c:ptCount val="3"/>
                <c:pt idx="0">
                  <c:v>Duben</c:v>
                </c:pt>
                <c:pt idx="1">
                  <c:v>Květen</c:v>
                </c:pt>
                <c:pt idx="2">
                  <c:v>Červen</c:v>
                </c:pt>
              </c:strCache>
            </c:strRef>
          </c:cat>
          <c:val>
            <c:numRef>
              <c:f>'8.12'!$L$16:$N$16</c:f>
              <c:numCache>
                <c:formatCode>#,##0.0</c:formatCode>
                <c:ptCount val="3"/>
                <c:pt idx="0">
                  <c:v>993910.58900000004</c:v>
                </c:pt>
                <c:pt idx="1">
                  <c:v>872658.94400000002</c:v>
                </c:pt>
                <c:pt idx="2">
                  <c:v>338342.56099999993</c:v>
                </c:pt>
              </c:numCache>
            </c:numRef>
          </c:val>
        </c:ser>
        <c:ser>
          <c:idx val="7"/>
          <c:order val="7"/>
          <c:tx>
            <c:strRef>
              <c:f>'8.12'!$K$17</c:f>
              <c:strCache>
                <c:ptCount val="1"/>
                <c:pt idx="0">
                  <c:v>Jaderné palivo</c:v>
                </c:pt>
              </c:strCache>
            </c:strRef>
          </c:tx>
          <c:invertIfNegative val="0"/>
          <c:cat>
            <c:strRef>
              <c:f>'8.12'!$L$9:$N$9</c:f>
              <c:strCache>
                <c:ptCount val="3"/>
                <c:pt idx="0">
                  <c:v>Duben</c:v>
                </c:pt>
                <c:pt idx="1">
                  <c:v>Květen</c:v>
                </c:pt>
                <c:pt idx="2">
                  <c:v>Červen</c:v>
                </c:pt>
              </c:strCache>
            </c:strRef>
          </c:cat>
          <c:val>
            <c:numRef>
              <c:f>'8.12'!$L$17:$N$17</c:f>
              <c:numCache>
                <c:formatCode>#,##0.0</c:formatCode>
                <c:ptCount val="3"/>
                <c:pt idx="0">
                  <c:v>0</c:v>
                </c:pt>
                <c:pt idx="1">
                  <c:v>0</c:v>
                </c:pt>
                <c:pt idx="2">
                  <c:v>0</c:v>
                </c:pt>
              </c:numCache>
            </c:numRef>
          </c:val>
        </c:ser>
        <c:ser>
          <c:idx val="8"/>
          <c:order val="8"/>
          <c:tx>
            <c:strRef>
              <c:f>'8.12'!$K$18</c:f>
              <c:strCache>
                <c:ptCount val="1"/>
                <c:pt idx="0">
                  <c:v>Koks</c:v>
                </c:pt>
              </c:strCache>
            </c:strRef>
          </c:tx>
          <c:invertIfNegative val="0"/>
          <c:cat>
            <c:strRef>
              <c:f>'8.12'!$L$9:$N$9</c:f>
              <c:strCache>
                <c:ptCount val="3"/>
                <c:pt idx="0">
                  <c:v>Duben</c:v>
                </c:pt>
                <c:pt idx="1">
                  <c:v>Květen</c:v>
                </c:pt>
                <c:pt idx="2">
                  <c:v>Červen</c:v>
                </c:pt>
              </c:strCache>
            </c:strRef>
          </c:cat>
          <c:val>
            <c:numRef>
              <c:f>'8.12'!$L$18:$N$18</c:f>
              <c:numCache>
                <c:formatCode>#,##0.0</c:formatCode>
                <c:ptCount val="3"/>
                <c:pt idx="0">
                  <c:v>0</c:v>
                </c:pt>
                <c:pt idx="1">
                  <c:v>0</c:v>
                </c:pt>
                <c:pt idx="2">
                  <c:v>0</c:v>
                </c:pt>
              </c:numCache>
            </c:numRef>
          </c:val>
        </c:ser>
        <c:ser>
          <c:idx val="9"/>
          <c:order val="9"/>
          <c:tx>
            <c:strRef>
              <c:f>'8.12'!$K$19</c:f>
              <c:strCache>
                <c:ptCount val="1"/>
                <c:pt idx="0">
                  <c:v>Odpadní teplo</c:v>
                </c:pt>
              </c:strCache>
            </c:strRef>
          </c:tx>
          <c:invertIfNegative val="0"/>
          <c:cat>
            <c:strRef>
              <c:f>'8.12'!$L$9:$N$9</c:f>
              <c:strCache>
                <c:ptCount val="3"/>
                <c:pt idx="0">
                  <c:v>Duben</c:v>
                </c:pt>
                <c:pt idx="1">
                  <c:v>Květen</c:v>
                </c:pt>
                <c:pt idx="2">
                  <c:v>Červen</c:v>
                </c:pt>
              </c:strCache>
            </c:strRef>
          </c:cat>
          <c:val>
            <c:numRef>
              <c:f>'8.12'!$L$19:$N$19</c:f>
              <c:numCache>
                <c:formatCode>#,##0.0</c:formatCode>
                <c:ptCount val="3"/>
                <c:pt idx="0">
                  <c:v>32148</c:v>
                </c:pt>
                <c:pt idx="1">
                  <c:v>24252</c:v>
                </c:pt>
                <c:pt idx="2">
                  <c:v>14672</c:v>
                </c:pt>
              </c:numCache>
            </c:numRef>
          </c:val>
        </c:ser>
        <c:ser>
          <c:idx val="10"/>
          <c:order val="10"/>
          <c:tx>
            <c:strRef>
              <c:f>'8.12'!$K$20</c:f>
              <c:strCache>
                <c:ptCount val="1"/>
                <c:pt idx="0">
                  <c:v>Ostatní kapalná paliva</c:v>
                </c:pt>
              </c:strCache>
            </c:strRef>
          </c:tx>
          <c:invertIfNegative val="0"/>
          <c:cat>
            <c:strRef>
              <c:f>'8.12'!$L$9:$N$9</c:f>
              <c:strCache>
                <c:ptCount val="3"/>
                <c:pt idx="0">
                  <c:v>Duben</c:v>
                </c:pt>
                <c:pt idx="1">
                  <c:v>Květen</c:v>
                </c:pt>
                <c:pt idx="2">
                  <c:v>Červen</c:v>
                </c:pt>
              </c:strCache>
            </c:strRef>
          </c:cat>
          <c:val>
            <c:numRef>
              <c:f>'8.12'!$L$20:$N$20</c:f>
              <c:numCache>
                <c:formatCode>#,##0.0</c:formatCode>
                <c:ptCount val="3"/>
                <c:pt idx="0">
                  <c:v>489.57400000000001</c:v>
                </c:pt>
                <c:pt idx="1">
                  <c:v>1784.4559999999999</c:v>
                </c:pt>
                <c:pt idx="2">
                  <c:v>639</c:v>
                </c:pt>
              </c:numCache>
            </c:numRef>
          </c:val>
        </c:ser>
        <c:ser>
          <c:idx val="11"/>
          <c:order val="11"/>
          <c:tx>
            <c:strRef>
              <c:f>'8.12'!$K$21</c:f>
              <c:strCache>
                <c:ptCount val="1"/>
                <c:pt idx="0">
                  <c:v>Ostatní pevná paliva</c:v>
                </c:pt>
              </c:strCache>
            </c:strRef>
          </c:tx>
          <c:invertIfNegative val="0"/>
          <c:cat>
            <c:strRef>
              <c:f>'8.12'!$L$9:$N$9</c:f>
              <c:strCache>
                <c:ptCount val="3"/>
                <c:pt idx="0">
                  <c:v>Duben</c:v>
                </c:pt>
                <c:pt idx="1">
                  <c:v>Květen</c:v>
                </c:pt>
                <c:pt idx="2">
                  <c:v>Červen</c:v>
                </c:pt>
              </c:strCache>
            </c:strRef>
          </c:cat>
          <c:val>
            <c:numRef>
              <c:f>'8.12'!$L$21:$N$21</c:f>
              <c:numCache>
                <c:formatCode>#,##0.0</c:formatCode>
                <c:ptCount val="3"/>
                <c:pt idx="0">
                  <c:v>7509.8610237990133</c:v>
                </c:pt>
                <c:pt idx="1">
                  <c:v>10093.048338240671</c:v>
                </c:pt>
                <c:pt idx="2">
                  <c:v>8939.6191563339125</c:v>
                </c:pt>
              </c:numCache>
            </c:numRef>
          </c:val>
        </c:ser>
        <c:ser>
          <c:idx val="12"/>
          <c:order val="12"/>
          <c:tx>
            <c:strRef>
              <c:f>'8.12'!$K$22</c:f>
              <c:strCache>
                <c:ptCount val="1"/>
                <c:pt idx="0">
                  <c:v>Ostatní plyny</c:v>
                </c:pt>
              </c:strCache>
            </c:strRef>
          </c:tx>
          <c:invertIfNegative val="0"/>
          <c:cat>
            <c:strRef>
              <c:f>'8.12'!$L$9:$N$9</c:f>
              <c:strCache>
                <c:ptCount val="3"/>
                <c:pt idx="0">
                  <c:v>Duben</c:v>
                </c:pt>
                <c:pt idx="1">
                  <c:v>Květen</c:v>
                </c:pt>
                <c:pt idx="2">
                  <c:v>Červen</c:v>
                </c:pt>
              </c:strCache>
            </c:strRef>
          </c:cat>
          <c:val>
            <c:numRef>
              <c:f>'8.12'!$L$22:$N$22</c:f>
              <c:numCache>
                <c:formatCode>#,##0.0</c:formatCode>
                <c:ptCount val="3"/>
                <c:pt idx="0">
                  <c:v>69463.42300000001</c:v>
                </c:pt>
                <c:pt idx="1">
                  <c:v>68700.703000000009</c:v>
                </c:pt>
                <c:pt idx="2">
                  <c:v>92375.07</c:v>
                </c:pt>
              </c:numCache>
            </c:numRef>
          </c:val>
        </c:ser>
        <c:ser>
          <c:idx val="13"/>
          <c:order val="13"/>
          <c:tx>
            <c:strRef>
              <c:f>'8.12'!$K$23</c:f>
              <c:strCache>
                <c:ptCount val="1"/>
                <c:pt idx="0">
                  <c:v>Ostatní</c:v>
                </c:pt>
              </c:strCache>
            </c:strRef>
          </c:tx>
          <c:invertIfNegative val="0"/>
          <c:cat>
            <c:strRef>
              <c:f>'8.12'!$L$9:$N$9</c:f>
              <c:strCache>
                <c:ptCount val="3"/>
                <c:pt idx="0">
                  <c:v>Duben</c:v>
                </c:pt>
                <c:pt idx="1">
                  <c:v>Květen</c:v>
                </c:pt>
                <c:pt idx="2">
                  <c:v>Červen</c:v>
                </c:pt>
              </c:strCache>
            </c:strRef>
          </c:cat>
          <c:val>
            <c:numRef>
              <c:f>'8.12'!$L$23:$N$23</c:f>
              <c:numCache>
                <c:formatCode>#,##0.0</c:formatCode>
                <c:ptCount val="3"/>
                <c:pt idx="0">
                  <c:v>0</c:v>
                </c:pt>
                <c:pt idx="1">
                  <c:v>0</c:v>
                </c:pt>
                <c:pt idx="2">
                  <c:v>0</c:v>
                </c:pt>
              </c:numCache>
            </c:numRef>
          </c:val>
        </c:ser>
        <c:ser>
          <c:idx val="14"/>
          <c:order val="14"/>
          <c:tx>
            <c:strRef>
              <c:f>'8.12'!$K$24</c:f>
              <c:strCache>
                <c:ptCount val="1"/>
                <c:pt idx="0">
                  <c:v>Topné oleje</c:v>
                </c:pt>
              </c:strCache>
            </c:strRef>
          </c:tx>
          <c:invertIfNegative val="0"/>
          <c:cat>
            <c:strRef>
              <c:f>'8.12'!$L$9:$N$9</c:f>
              <c:strCache>
                <c:ptCount val="3"/>
                <c:pt idx="0">
                  <c:v>Duben</c:v>
                </c:pt>
                <c:pt idx="1">
                  <c:v>Květen</c:v>
                </c:pt>
                <c:pt idx="2">
                  <c:v>Červen</c:v>
                </c:pt>
              </c:strCache>
            </c:strRef>
          </c:cat>
          <c:val>
            <c:numRef>
              <c:f>'8.12'!$L$24:$N$24</c:f>
              <c:numCache>
                <c:formatCode>#,##0.0</c:formatCode>
                <c:ptCount val="3"/>
                <c:pt idx="0">
                  <c:v>253.92400000000001</c:v>
                </c:pt>
                <c:pt idx="1">
                  <c:v>210.16000000000003</c:v>
                </c:pt>
                <c:pt idx="2">
                  <c:v>499.73</c:v>
                </c:pt>
              </c:numCache>
            </c:numRef>
          </c:val>
        </c:ser>
        <c:ser>
          <c:idx val="15"/>
          <c:order val="15"/>
          <c:tx>
            <c:strRef>
              <c:f>'8.12'!$K$25</c:f>
              <c:strCache>
                <c:ptCount val="1"/>
                <c:pt idx="0">
                  <c:v>Zemní plyn</c:v>
                </c:pt>
              </c:strCache>
            </c:strRef>
          </c:tx>
          <c:spPr>
            <a:solidFill>
              <a:srgbClr val="EBE600"/>
            </a:solidFill>
          </c:spPr>
          <c:invertIfNegative val="0"/>
          <c:cat>
            <c:strRef>
              <c:f>'8.12'!$L$9:$N$9</c:f>
              <c:strCache>
                <c:ptCount val="3"/>
                <c:pt idx="0">
                  <c:v>Duben</c:v>
                </c:pt>
                <c:pt idx="1">
                  <c:v>Květen</c:v>
                </c:pt>
                <c:pt idx="2">
                  <c:v>Červen</c:v>
                </c:pt>
              </c:strCache>
            </c:strRef>
          </c:cat>
          <c:val>
            <c:numRef>
              <c:f>'8.12'!$L$25:$N$25</c:f>
              <c:numCache>
                <c:formatCode>#,##0.0</c:formatCode>
                <c:ptCount val="3"/>
                <c:pt idx="0">
                  <c:v>306238.82197620097</c:v>
                </c:pt>
                <c:pt idx="1">
                  <c:v>416904.63166175934</c:v>
                </c:pt>
                <c:pt idx="2">
                  <c:v>355227.68784366618</c:v>
                </c:pt>
              </c:numCache>
            </c:numRef>
          </c:val>
        </c:ser>
        <c:dLbls>
          <c:showLegendKey val="0"/>
          <c:showVal val="0"/>
          <c:showCatName val="0"/>
          <c:showSerName val="0"/>
          <c:showPercent val="0"/>
          <c:showBubbleSize val="0"/>
        </c:dLbls>
        <c:gapWidth val="150"/>
        <c:overlap val="100"/>
        <c:axId val="203091328"/>
        <c:axId val="203228288"/>
      </c:barChart>
      <c:catAx>
        <c:axId val="203091328"/>
        <c:scaling>
          <c:orientation val="minMax"/>
        </c:scaling>
        <c:delete val="0"/>
        <c:axPos val="b"/>
        <c:numFmt formatCode="General" sourceLinked="1"/>
        <c:majorTickMark val="none"/>
        <c:minorTickMark val="none"/>
        <c:tickLblPos val="nextTo"/>
        <c:txPr>
          <a:bodyPr/>
          <a:lstStyle/>
          <a:p>
            <a:pPr>
              <a:defRPr sz="900"/>
            </a:pPr>
            <a:endParaRPr lang="cs-CZ"/>
          </a:p>
        </c:txPr>
        <c:crossAx val="203228288"/>
        <c:crosses val="autoZero"/>
        <c:auto val="1"/>
        <c:lblAlgn val="ctr"/>
        <c:lblOffset val="100"/>
        <c:noMultiLvlLbl val="0"/>
      </c:catAx>
      <c:valAx>
        <c:axId val="2032282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091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194.38290499999999</c:v>
                </c:pt>
                <c:pt idx="2">
                  <c:v>91.633960000000002</c:v>
                </c:pt>
                <c:pt idx="3">
                  <c:v>60.626792000000016</c:v>
                </c:pt>
                <c:pt idx="4">
                  <c:v>81.254795999999985</c:v>
                </c:pt>
                <c:pt idx="5">
                  <c:v>99.895849999999996</c:v>
                </c:pt>
                <c:pt idx="6">
                  <c:v>0</c:v>
                </c:pt>
                <c:pt idx="7">
                  <c:v>207.97809900000001</c:v>
                </c:pt>
                <c:pt idx="8">
                  <c:v>15.704327999999999</c:v>
                </c:pt>
                <c:pt idx="9">
                  <c:v>4.9065390000000004</c:v>
                </c:pt>
                <c:pt idx="10">
                  <c:v>107.34796899999999</c:v>
                </c:pt>
                <c:pt idx="11">
                  <c:v>124.40597600000002</c:v>
                </c:pt>
                <c:pt idx="12">
                  <c:v>250.02600999999996</c:v>
                </c:pt>
                <c:pt idx="13">
                  <c:v>59.449539999999992</c:v>
                </c:pt>
              </c:numCache>
            </c:numRef>
          </c:val>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7.9160000000000004</c:v>
                </c:pt>
                <c:pt idx="1">
                  <c:v>13.639833999999997</c:v>
                </c:pt>
                <c:pt idx="2">
                  <c:v>14.179969</c:v>
                </c:pt>
                <c:pt idx="3">
                  <c:v>1.18</c:v>
                </c:pt>
                <c:pt idx="4">
                  <c:v>12.980886000000002</c:v>
                </c:pt>
                <c:pt idx="5">
                  <c:v>13.011858999999999</c:v>
                </c:pt>
                <c:pt idx="6">
                  <c:v>3.1601899999999996</c:v>
                </c:pt>
                <c:pt idx="7">
                  <c:v>8.0800000000000011E-2</c:v>
                </c:pt>
                <c:pt idx="8">
                  <c:v>7.1518620000000004</c:v>
                </c:pt>
                <c:pt idx="9">
                  <c:v>10.573624999999998</c:v>
                </c:pt>
                <c:pt idx="10">
                  <c:v>13.959394</c:v>
                </c:pt>
                <c:pt idx="11">
                  <c:v>6.9805160000000006</c:v>
                </c:pt>
                <c:pt idx="12">
                  <c:v>5.1983430000000004</c:v>
                </c:pt>
                <c:pt idx="13">
                  <c:v>1.72159</c:v>
                </c:pt>
              </c:numCache>
            </c:numRef>
          </c:val>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0</c:v>
                </c:pt>
                <c:pt idx="6">
                  <c:v>0</c:v>
                </c:pt>
                <c:pt idx="7">
                  <c:v>1330.7537779999998</c:v>
                </c:pt>
                <c:pt idx="8">
                  <c:v>113.65427700000001</c:v>
                </c:pt>
                <c:pt idx="9">
                  <c:v>15.957000000000001</c:v>
                </c:pt>
                <c:pt idx="10">
                  <c:v>0</c:v>
                </c:pt>
                <c:pt idx="11">
                  <c:v>0</c:v>
                </c:pt>
                <c:pt idx="12">
                  <c:v>0</c:v>
                </c:pt>
                <c:pt idx="13">
                  <c:v>6.798</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0.73599999999999999</c:v>
                </c:pt>
                <c:pt idx="1">
                  <c:v>0.15168899999999999</c:v>
                </c:pt>
                <c:pt idx="2">
                  <c:v>1.528</c:v>
                </c:pt>
                <c:pt idx="3">
                  <c:v>5.45E-3</c:v>
                </c:pt>
                <c:pt idx="4">
                  <c:v>8.0000000000000002E-3</c:v>
                </c:pt>
                <c:pt idx="5">
                  <c:v>0</c:v>
                </c:pt>
                <c:pt idx="6">
                  <c:v>0</c:v>
                </c:pt>
                <c:pt idx="7">
                  <c:v>2.3426000000000002E-2</c:v>
                </c:pt>
                <c:pt idx="8">
                  <c:v>0</c:v>
                </c:pt>
                <c:pt idx="9">
                  <c:v>0</c:v>
                </c:pt>
                <c:pt idx="10">
                  <c:v>0.64579999999999993</c:v>
                </c:pt>
                <c:pt idx="11">
                  <c:v>0</c:v>
                </c:pt>
                <c:pt idx="12">
                  <c:v>0</c:v>
                </c:pt>
                <c:pt idx="13">
                  <c:v>0.18543999999999999</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0.56000000000000005</c:v>
                </c:pt>
                <c:pt idx="1">
                  <c:v>1.5100000000000001E-3</c:v>
                </c:pt>
                <c:pt idx="2">
                  <c:v>5.8999999999999997E-2</c:v>
                </c:pt>
                <c:pt idx="3">
                  <c:v>1.2091799999999999</c:v>
                </c:pt>
                <c:pt idx="4">
                  <c:v>0</c:v>
                </c:pt>
                <c:pt idx="5">
                  <c:v>0</c:v>
                </c:pt>
                <c:pt idx="6">
                  <c:v>0</c:v>
                </c:pt>
                <c:pt idx="7">
                  <c:v>0</c:v>
                </c:pt>
                <c:pt idx="8">
                  <c:v>0</c:v>
                </c:pt>
                <c:pt idx="9">
                  <c:v>0</c:v>
                </c:pt>
                <c:pt idx="10">
                  <c:v>0</c:v>
                </c:pt>
                <c:pt idx="11">
                  <c:v>0</c:v>
                </c:pt>
                <c:pt idx="12">
                  <c:v>0.57452000000000003</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3.5000000000000003E-2</c:v>
                </c:pt>
                <c:pt idx="3">
                  <c:v>4.6539999999999998E-2</c:v>
                </c:pt>
                <c:pt idx="4">
                  <c:v>6.1700000000000005E-2</c:v>
                </c:pt>
                <c:pt idx="5">
                  <c:v>0</c:v>
                </c:pt>
                <c:pt idx="6">
                  <c:v>0</c:v>
                </c:pt>
                <c:pt idx="7">
                  <c:v>0</c:v>
                </c:pt>
                <c:pt idx="8">
                  <c:v>0</c:v>
                </c:pt>
                <c:pt idx="9">
                  <c:v>0</c:v>
                </c:pt>
                <c:pt idx="10">
                  <c:v>0</c:v>
                </c:pt>
                <c:pt idx="11">
                  <c:v>0</c:v>
                </c:pt>
                <c:pt idx="12">
                  <c:v>2.8000000000000001E-2</c:v>
                </c:pt>
                <c:pt idx="13">
                  <c:v>0</c:v>
                </c:pt>
              </c:numCache>
            </c:numRef>
          </c:val>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536.23248000000001</c:v>
                </c:pt>
                <c:pt idx="2">
                  <c:v>0.70299999999999996</c:v>
                </c:pt>
                <c:pt idx="3">
                  <c:v>372.8634100000001</c:v>
                </c:pt>
                <c:pt idx="4">
                  <c:v>40.339156000000003</c:v>
                </c:pt>
                <c:pt idx="5">
                  <c:v>262.23556000000002</c:v>
                </c:pt>
                <c:pt idx="6">
                  <c:v>19.364606999999999</c:v>
                </c:pt>
                <c:pt idx="7">
                  <c:v>59.022103999999999</c:v>
                </c:pt>
                <c:pt idx="8">
                  <c:v>218.39229399999999</c:v>
                </c:pt>
                <c:pt idx="9">
                  <c:v>495.26612699999998</c:v>
                </c:pt>
                <c:pt idx="10">
                  <c:v>463.87810099999996</c:v>
                </c:pt>
                <c:pt idx="11">
                  <c:v>2204.9120940000003</c:v>
                </c:pt>
                <c:pt idx="12">
                  <c:v>1824.12255</c:v>
                </c:pt>
                <c:pt idx="13">
                  <c:v>511.99917099999999</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32.424279999999996</c:v>
                </c:pt>
                <c:pt idx="2">
                  <c:v>0</c:v>
                </c:pt>
                <c:pt idx="3">
                  <c:v>0</c:v>
                </c:pt>
                <c:pt idx="4">
                  <c:v>7.07864</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4.1739000000000005E-2</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12.215020000000001</c:v>
                </c:pt>
                <c:pt idx="3">
                  <c:v>0.12098</c:v>
                </c:pt>
                <c:pt idx="4">
                  <c:v>5.3040239999999992</c:v>
                </c:pt>
                <c:pt idx="5">
                  <c:v>0</c:v>
                </c:pt>
                <c:pt idx="6">
                  <c:v>0.41909999999999997</c:v>
                </c:pt>
                <c:pt idx="7">
                  <c:v>34.819069999999996</c:v>
                </c:pt>
                <c:pt idx="8">
                  <c:v>0</c:v>
                </c:pt>
                <c:pt idx="9">
                  <c:v>5.5049999999999999</c:v>
                </c:pt>
                <c:pt idx="10">
                  <c:v>0</c:v>
                </c:pt>
                <c:pt idx="11">
                  <c:v>71.072000000000003</c:v>
                </c:pt>
                <c:pt idx="12">
                  <c:v>0.72399999999999998</c:v>
                </c:pt>
                <c:pt idx="13">
                  <c:v>4.4000000000000004</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7.9729999999999999</c:v>
                </c:pt>
                <c:pt idx="2">
                  <c:v>0</c:v>
                </c:pt>
                <c:pt idx="3">
                  <c:v>0</c:v>
                </c:pt>
                <c:pt idx="4">
                  <c:v>0</c:v>
                </c:pt>
                <c:pt idx="5">
                  <c:v>0</c:v>
                </c:pt>
                <c:pt idx="6">
                  <c:v>0</c:v>
                </c:pt>
                <c:pt idx="7">
                  <c:v>0</c:v>
                </c:pt>
                <c:pt idx="8">
                  <c:v>1.6275630000000001</c:v>
                </c:pt>
                <c:pt idx="9">
                  <c:v>0</c:v>
                </c:pt>
                <c:pt idx="10">
                  <c:v>0</c:v>
                </c:pt>
                <c:pt idx="11">
                  <c:v>2.9130299999999996</c:v>
                </c:pt>
                <c:pt idx="12">
                  <c:v>0</c:v>
                </c:pt>
                <c:pt idx="13">
                  <c:v>9.2449999999999992</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194.58600000000001</c:v>
                </c:pt>
                <c:pt idx="1">
                  <c:v>2.1829999999999998</c:v>
                </c:pt>
                <c:pt idx="2">
                  <c:v>318.74599999999998</c:v>
                </c:pt>
                <c:pt idx="3">
                  <c:v>0</c:v>
                </c:pt>
                <c:pt idx="4">
                  <c:v>1.2989999999999999</c:v>
                </c:pt>
                <c:pt idx="5">
                  <c:v>0</c:v>
                </c:pt>
                <c:pt idx="6">
                  <c:v>110.56399999999999</c:v>
                </c:pt>
                <c:pt idx="7">
                  <c:v>2.3239999999999998</c:v>
                </c:pt>
                <c:pt idx="8">
                  <c:v>0</c:v>
                </c:pt>
                <c:pt idx="9">
                  <c:v>0</c:v>
                </c:pt>
                <c:pt idx="10">
                  <c:v>27.606741999999997</c:v>
                </c:pt>
                <c:pt idx="11">
                  <c:v>26.542528518373597</c:v>
                </c:pt>
                <c:pt idx="12">
                  <c:v>3.0009300000000003</c:v>
                </c:pt>
                <c:pt idx="13">
                  <c:v>7.3366000000000007</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0.15815199999999999</c:v>
                </c:pt>
                <c:pt idx="2">
                  <c:v>0</c:v>
                </c:pt>
                <c:pt idx="3">
                  <c:v>91.973299999999995</c:v>
                </c:pt>
                <c:pt idx="4">
                  <c:v>0</c:v>
                </c:pt>
                <c:pt idx="5">
                  <c:v>0</c:v>
                </c:pt>
                <c:pt idx="6">
                  <c:v>0</c:v>
                </c:pt>
                <c:pt idx="7">
                  <c:v>541.72778500000004</c:v>
                </c:pt>
                <c:pt idx="8">
                  <c:v>0</c:v>
                </c:pt>
                <c:pt idx="9">
                  <c:v>0</c:v>
                </c:pt>
                <c:pt idx="10">
                  <c:v>9.5000000000000001E-2</c:v>
                </c:pt>
                <c:pt idx="11">
                  <c:v>230.53919600000003</c:v>
                </c:pt>
                <c:pt idx="12">
                  <c:v>8.9510000000000005</c:v>
                </c:pt>
                <c:pt idx="13">
                  <c:v>18.988</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0.23031199999999999</c:v>
                </c:pt>
                <c:pt idx="1">
                  <c:v>0.26660500000000004</c:v>
                </c:pt>
                <c:pt idx="2">
                  <c:v>1.2944000000000001E-2</c:v>
                </c:pt>
                <c:pt idx="3">
                  <c:v>0</c:v>
                </c:pt>
                <c:pt idx="4">
                  <c:v>1.7000000000000001E-2</c:v>
                </c:pt>
                <c:pt idx="5">
                  <c:v>1.2842799999999999</c:v>
                </c:pt>
                <c:pt idx="6">
                  <c:v>0</c:v>
                </c:pt>
                <c:pt idx="7">
                  <c:v>0.52088800000000002</c:v>
                </c:pt>
                <c:pt idx="8">
                  <c:v>29.149824999999996</c:v>
                </c:pt>
                <c:pt idx="9">
                  <c:v>9.4530000000000003E-2</c:v>
                </c:pt>
                <c:pt idx="10">
                  <c:v>0.31328800000000001</c:v>
                </c:pt>
                <c:pt idx="11">
                  <c:v>0.96381399999999995</c:v>
                </c:pt>
                <c:pt idx="12">
                  <c:v>0.78466199999999975</c:v>
                </c:pt>
                <c:pt idx="13">
                  <c:v>0.30005999999999999</c:v>
                </c:pt>
              </c:numCache>
            </c:numRef>
          </c:val>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519.65713800000003</c:v>
                </c:pt>
                <c:pt idx="1">
                  <c:v>85.554928999999987</c:v>
                </c:pt>
                <c:pt idx="2">
                  <c:v>477.94702299999989</c:v>
                </c:pt>
                <c:pt idx="3">
                  <c:v>99.892440000000008</c:v>
                </c:pt>
                <c:pt idx="4">
                  <c:v>90.27811899999999</c:v>
                </c:pt>
                <c:pt idx="5">
                  <c:v>174.08599100000004</c:v>
                </c:pt>
                <c:pt idx="6">
                  <c:v>250.76972278193858</c:v>
                </c:pt>
                <c:pt idx="7">
                  <c:v>370.43415299999998</c:v>
                </c:pt>
                <c:pt idx="8">
                  <c:v>160.34769</c:v>
                </c:pt>
                <c:pt idx="9">
                  <c:v>57.753025000000001</c:v>
                </c:pt>
                <c:pt idx="10">
                  <c:v>118.07737500000002</c:v>
                </c:pt>
                <c:pt idx="11">
                  <c:v>1078.3711414816269</c:v>
                </c:pt>
                <c:pt idx="12">
                  <c:v>235.32488800000004</c:v>
                </c:pt>
                <c:pt idx="13">
                  <c:v>136.35350349310457</c:v>
                </c:pt>
              </c:numCache>
            </c:numRef>
          </c:val>
        </c:ser>
        <c:dLbls>
          <c:showLegendKey val="0"/>
          <c:showVal val="0"/>
          <c:showCatName val="0"/>
          <c:showSerName val="0"/>
          <c:showPercent val="0"/>
          <c:showBubbleSize val="0"/>
        </c:dLbls>
        <c:gapWidth val="104"/>
        <c:overlap val="100"/>
        <c:axId val="186693888"/>
        <c:axId val="186695680"/>
      </c:barChart>
      <c:catAx>
        <c:axId val="186693888"/>
        <c:scaling>
          <c:orientation val="minMax"/>
        </c:scaling>
        <c:delete val="0"/>
        <c:axPos val="b"/>
        <c:majorTickMark val="none"/>
        <c:minorTickMark val="none"/>
        <c:tickLblPos val="low"/>
        <c:txPr>
          <a:bodyPr rot="0" vert="horz"/>
          <a:lstStyle/>
          <a:p>
            <a:pPr>
              <a:defRPr sz="900"/>
            </a:pPr>
            <a:endParaRPr lang="cs-CZ"/>
          </a:p>
        </c:txPr>
        <c:crossAx val="186695680"/>
        <c:crosses val="autoZero"/>
        <c:auto val="1"/>
        <c:lblAlgn val="ctr"/>
        <c:lblOffset val="100"/>
        <c:noMultiLvlLbl val="0"/>
      </c:catAx>
      <c:valAx>
        <c:axId val="186695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66938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'8.12'!$O$28:$O$35</c:f>
              <c:numCache>
                <c:formatCode>#,##0.0</c:formatCode>
                <c:ptCount val="8"/>
              </c:numCache>
            </c:numRef>
          </c:cat>
          <c:val>
            <c:numRef>
              <c:f>'8.12'!$J$28:$J$35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3752192"/>
        <c:axId val="203753728"/>
      </c:barChart>
      <c:catAx>
        <c:axId val="203752192"/>
        <c:scaling>
          <c:orientation val="minMax"/>
        </c:scaling>
        <c:delete val="1"/>
        <c:axPos val="b"/>
        <c:numFmt formatCode="General" sourceLinked="1"/>
        <c:majorTickMark val="out"/>
        <c:minorTickMark val="none"/>
        <c:tickLblPos val="nextTo"/>
        <c:crossAx val="203753728"/>
        <c:crosses val="autoZero"/>
        <c:auto val="1"/>
        <c:lblAlgn val="ctr"/>
        <c:lblOffset val="100"/>
        <c:noMultiLvlLbl val="0"/>
      </c:catAx>
      <c:valAx>
        <c:axId val="203753728"/>
        <c:scaling>
          <c:orientation val="minMax"/>
        </c:scaling>
        <c:delete val="1"/>
        <c:axPos val="l"/>
        <c:numFmt formatCode="0%" sourceLinked="1"/>
        <c:majorTickMark val="out"/>
        <c:minorTickMark val="none"/>
        <c:tickLblPos val="nextTo"/>
        <c:crossAx val="2037521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Duben</c:v>
                </c:pt>
                <c:pt idx="1">
                  <c:v>Květen</c:v>
                </c:pt>
                <c:pt idx="2">
                  <c:v>Červen</c:v>
                </c:pt>
              </c:strCache>
            </c:strRef>
          </c:cat>
          <c:val>
            <c:numRef>
              <c:f>'8.13'!$L$27:$N$27</c:f>
              <c:numCache>
                <c:formatCode>#,##0.0</c:formatCode>
                <c:ptCount val="3"/>
                <c:pt idx="0">
                  <c:v>331494.946</c:v>
                </c:pt>
                <c:pt idx="1">
                  <c:v>335538.06000000006</c:v>
                </c:pt>
                <c:pt idx="2">
                  <c:v>241038.17400000003</c:v>
                </c:pt>
              </c:numCache>
            </c:numRef>
          </c:val>
        </c:ser>
        <c:ser>
          <c:idx val="1"/>
          <c:order val="1"/>
          <c:tx>
            <c:strRef>
              <c:f>'8.13'!$K$28</c:f>
              <c:strCache>
                <c:ptCount val="1"/>
                <c:pt idx="0">
                  <c:v>Energetika</c:v>
                </c:pt>
              </c:strCache>
            </c:strRef>
          </c:tx>
          <c:invertIfNegative val="0"/>
          <c:cat>
            <c:strRef>
              <c:f>'8.13'!$L$26:$N$26</c:f>
              <c:strCache>
                <c:ptCount val="3"/>
                <c:pt idx="0">
                  <c:v>Duben</c:v>
                </c:pt>
                <c:pt idx="1">
                  <c:v>Květen</c:v>
                </c:pt>
                <c:pt idx="2">
                  <c:v>Červen</c:v>
                </c:pt>
              </c:strCache>
            </c:strRef>
          </c:cat>
          <c:val>
            <c:numRef>
              <c:f>'8.13'!$L$28:$N$28</c:f>
              <c:numCache>
                <c:formatCode>#,##0.0</c:formatCode>
                <c:ptCount val="3"/>
                <c:pt idx="0">
                  <c:v>33494.15</c:v>
                </c:pt>
                <c:pt idx="1">
                  <c:v>22858.36</c:v>
                </c:pt>
                <c:pt idx="2">
                  <c:v>11577.579999999998</c:v>
                </c:pt>
              </c:numCache>
            </c:numRef>
          </c:val>
        </c:ser>
        <c:ser>
          <c:idx val="2"/>
          <c:order val="2"/>
          <c:tx>
            <c:strRef>
              <c:f>'8.13'!$K$29</c:f>
              <c:strCache>
                <c:ptCount val="1"/>
                <c:pt idx="0">
                  <c:v>Doprava</c:v>
                </c:pt>
              </c:strCache>
            </c:strRef>
          </c:tx>
          <c:invertIfNegative val="0"/>
          <c:cat>
            <c:strRef>
              <c:f>'8.13'!$L$26:$N$26</c:f>
              <c:strCache>
                <c:ptCount val="3"/>
                <c:pt idx="0">
                  <c:v>Duben</c:v>
                </c:pt>
                <c:pt idx="1">
                  <c:v>Květen</c:v>
                </c:pt>
                <c:pt idx="2">
                  <c:v>Červen</c:v>
                </c:pt>
              </c:strCache>
            </c:strRef>
          </c:cat>
          <c:val>
            <c:numRef>
              <c:f>'8.13'!$L$29:$N$29</c:f>
              <c:numCache>
                <c:formatCode>#,##0.0</c:formatCode>
                <c:ptCount val="3"/>
                <c:pt idx="0">
                  <c:v>9929.3799999999992</c:v>
                </c:pt>
                <c:pt idx="1">
                  <c:v>6455.7</c:v>
                </c:pt>
                <c:pt idx="2">
                  <c:v>1602.77</c:v>
                </c:pt>
              </c:numCache>
            </c:numRef>
          </c:val>
        </c:ser>
        <c:ser>
          <c:idx val="3"/>
          <c:order val="3"/>
          <c:tx>
            <c:strRef>
              <c:f>'8.13'!$K$30</c:f>
              <c:strCache>
                <c:ptCount val="1"/>
                <c:pt idx="0">
                  <c:v>Stavebnictví</c:v>
                </c:pt>
              </c:strCache>
            </c:strRef>
          </c:tx>
          <c:invertIfNegative val="0"/>
          <c:cat>
            <c:strRef>
              <c:f>'8.13'!$L$26:$N$26</c:f>
              <c:strCache>
                <c:ptCount val="3"/>
                <c:pt idx="0">
                  <c:v>Duben</c:v>
                </c:pt>
                <c:pt idx="1">
                  <c:v>Květen</c:v>
                </c:pt>
                <c:pt idx="2">
                  <c:v>Červen</c:v>
                </c:pt>
              </c:strCache>
            </c:strRef>
          </c:cat>
          <c:val>
            <c:numRef>
              <c:f>'8.13'!$L$30:$N$30</c:f>
              <c:numCache>
                <c:formatCode>#,##0.0</c:formatCode>
                <c:ptCount val="3"/>
                <c:pt idx="0">
                  <c:v>854.41899999999998</c:v>
                </c:pt>
                <c:pt idx="1">
                  <c:v>485.28699999999998</c:v>
                </c:pt>
                <c:pt idx="2">
                  <c:v>18.951999999999998</c:v>
                </c:pt>
              </c:numCache>
            </c:numRef>
          </c:val>
        </c:ser>
        <c:ser>
          <c:idx val="4"/>
          <c:order val="4"/>
          <c:tx>
            <c:strRef>
              <c:f>'8.13'!$K$31</c:f>
              <c:strCache>
                <c:ptCount val="1"/>
                <c:pt idx="0">
                  <c:v>Zemědělství a lesnictví</c:v>
                </c:pt>
              </c:strCache>
            </c:strRef>
          </c:tx>
          <c:invertIfNegative val="0"/>
          <c:cat>
            <c:strRef>
              <c:f>'8.13'!$L$26:$N$26</c:f>
              <c:strCache>
                <c:ptCount val="3"/>
                <c:pt idx="0">
                  <c:v>Duben</c:v>
                </c:pt>
                <c:pt idx="1">
                  <c:v>Květen</c:v>
                </c:pt>
                <c:pt idx="2">
                  <c:v>Červen</c:v>
                </c:pt>
              </c:strCache>
            </c:strRef>
          </c:cat>
          <c:val>
            <c:numRef>
              <c:f>'8.13'!$L$31:$N$31</c:f>
              <c:numCache>
                <c:formatCode>#,##0.0</c:formatCode>
                <c:ptCount val="3"/>
                <c:pt idx="0">
                  <c:v>9702.1</c:v>
                </c:pt>
                <c:pt idx="1">
                  <c:v>5321.1</c:v>
                </c:pt>
                <c:pt idx="2">
                  <c:v>1738.6</c:v>
                </c:pt>
              </c:numCache>
            </c:numRef>
          </c:val>
        </c:ser>
        <c:ser>
          <c:idx val="5"/>
          <c:order val="5"/>
          <c:tx>
            <c:strRef>
              <c:f>'8.13'!$K$32</c:f>
              <c:strCache>
                <c:ptCount val="1"/>
                <c:pt idx="0">
                  <c:v>Domácnosti</c:v>
                </c:pt>
              </c:strCache>
            </c:strRef>
          </c:tx>
          <c:invertIfNegative val="0"/>
          <c:cat>
            <c:strRef>
              <c:f>'8.13'!$L$26:$N$26</c:f>
              <c:strCache>
                <c:ptCount val="3"/>
                <c:pt idx="0">
                  <c:v>Duben</c:v>
                </c:pt>
                <c:pt idx="1">
                  <c:v>Květen</c:v>
                </c:pt>
                <c:pt idx="2">
                  <c:v>Červen</c:v>
                </c:pt>
              </c:strCache>
            </c:strRef>
          </c:cat>
          <c:val>
            <c:numRef>
              <c:f>'8.13'!$L$32:$N$32</c:f>
              <c:numCache>
                <c:formatCode>#,##0.0</c:formatCode>
                <c:ptCount val="3"/>
                <c:pt idx="0">
                  <c:v>269970.48199999996</c:v>
                </c:pt>
                <c:pt idx="1">
                  <c:v>239744.15900000004</c:v>
                </c:pt>
                <c:pt idx="2">
                  <c:v>109622.726</c:v>
                </c:pt>
              </c:numCache>
            </c:numRef>
          </c:val>
        </c:ser>
        <c:ser>
          <c:idx val="6"/>
          <c:order val="6"/>
          <c:tx>
            <c:strRef>
              <c:f>'8.13'!$K$33</c:f>
              <c:strCache>
                <c:ptCount val="1"/>
                <c:pt idx="0">
                  <c:v>Obchod, služby, školství, zdravotnictví</c:v>
                </c:pt>
              </c:strCache>
            </c:strRef>
          </c:tx>
          <c:invertIfNegative val="0"/>
          <c:cat>
            <c:strRef>
              <c:f>'8.13'!$L$26:$N$26</c:f>
              <c:strCache>
                <c:ptCount val="3"/>
                <c:pt idx="0">
                  <c:v>Duben</c:v>
                </c:pt>
                <c:pt idx="1">
                  <c:v>Květen</c:v>
                </c:pt>
                <c:pt idx="2">
                  <c:v>Červen</c:v>
                </c:pt>
              </c:strCache>
            </c:strRef>
          </c:cat>
          <c:val>
            <c:numRef>
              <c:f>'8.13'!$L$33:$N$33</c:f>
              <c:numCache>
                <c:formatCode>#,##0.0</c:formatCode>
                <c:ptCount val="3"/>
                <c:pt idx="0">
                  <c:v>132631.611</c:v>
                </c:pt>
                <c:pt idx="1">
                  <c:v>110930.595</c:v>
                </c:pt>
                <c:pt idx="2">
                  <c:v>44905.620999999999</c:v>
                </c:pt>
              </c:numCache>
            </c:numRef>
          </c:val>
        </c:ser>
        <c:ser>
          <c:idx val="7"/>
          <c:order val="7"/>
          <c:tx>
            <c:strRef>
              <c:f>'8.13'!$K$34</c:f>
              <c:strCache>
                <c:ptCount val="1"/>
                <c:pt idx="0">
                  <c:v>Ostatní</c:v>
                </c:pt>
              </c:strCache>
            </c:strRef>
          </c:tx>
          <c:invertIfNegative val="0"/>
          <c:cat>
            <c:strRef>
              <c:f>'8.13'!$L$26:$N$26</c:f>
              <c:strCache>
                <c:ptCount val="3"/>
                <c:pt idx="0">
                  <c:v>Duben</c:v>
                </c:pt>
                <c:pt idx="1">
                  <c:v>Květen</c:v>
                </c:pt>
                <c:pt idx="2">
                  <c:v>Červen</c:v>
                </c:pt>
              </c:strCache>
            </c:strRef>
          </c:cat>
          <c:val>
            <c:numRef>
              <c:f>'8.13'!$L$34:$N$34</c:f>
              <c:numCache>
                <c:formatCode>#,##0.0</c:formatCode>
                <c:ptCount val="3"/>
                <c:pt idx="0">
                  <c:v>11528.339</c:v>
                </c:pt>
                <c:pt idx="1">
                  <c:v>9316.0169999999998</c:v>
                </c:pt>
                <c:pt idx="2">
                  <c:v>3486.2939999999999</c:v>
                </c:pt>
              </c:numCache>
            </c:numRef>
          </c:val>
        </c:ser>
        <c:dLbls>
          <c:showLegendKey val="0"/>
          <c:showVal val="0"/>
          <c:showCatName val="0"/>
          <c:showSerName val="0"/>
          <c:showPercent val="0"/>
          <c:showBubbleSize val="0"/>
        </c:dLbls>
        <c:gapWidth val="150"/>
        <c:overlap val="100"/>
        <c:axId val="204093696"/>
        <c:axId val="204111872"/>
      </c:barChart>
      <c:catAx>
        <c:axId val="204093696"/>
        <c:scaling>
          <c:orientation val="minMax"/>
        </c:scaling>
        <c:delete val="0"/>
        <c:axPos val="b"/>
        <c:numFmt formatCode="General" sourceLinked="1"/>
        <c:majorTickMark val="none"/>
        <c:minorTickMark val="none"/>
        <c:tickLblPos val="nextTo"/>
        <c:txPr>
          <a:bodyPr/>
          <a:lstStyle/>
          <a:p>
            <a:pPr>
              <a:defRPr sz="900"/>
            </a:pPr>
            <a:endParaRPr lang="cs-CZ"/>
          </a:p>
        </c:txPr>
        <c:crossAx val="204111872"/>
        <c:crosses val="autoZero"/>
        <c:auto val="1"/>
        <c:lblAlgn val="ctr"/>
        <c:lblOffset val="100"/>
        <c:noMultiLvlLbl val="0"/>
      </c:catAx>
      <c:valAx>
        <c:axId val="20411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0936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0.25800811921636996</c:v>
                </c:pt>
              </c:numCache>
            </c:numRef>
          </c:val>
        </c:ser>
        <c:ser>
          <c:idx val="1"/>
          <c:order val="1"/>
          <c:tx>
            <c:strRef>
              <c:f>'8.13'!$L$40</c:f>
              <c:strCache>
                <c:ptCount val="1"/>
                <c:pt idx="0">
                  <c:v>Výroba tepla brutto</c:v>
                </c:pt>
              </c:strCache>
            </c:strRef>
          </c:tx>
          <c:invertIfNegative val="0"/>
          <c:val>
            <c:numRef>
              <c:f>'8.13'!$M$40</c:f>
              <c:numCache>
                <c:formatCode>0.0%</c:formatCode>
                <c:ptCount val="1"/>
                <c:pt idx="0">
                  <c:v>0.20183963728900367</c:v>
                </c:pt>
              </c:numCache>
            </c:numRef>
          </c:val>
        </c:ser>
        <c:ser>
          <c:idx val="2"/>
          <c:order val="2"/>
          <c:tx>
            <c:strRef>
              <c:f>'8.13'!$L$41</c:f>
              <c:strCache>
                <c:ptCount val="1"/>
                <c:pt idx="0">
                  <c:v>Dodávky tepla</c:v>
                </c:pt>
              </c:strCache>
            </c:strRef>
          </c:tx>
          <c:invertIfNegative val="0"/>
          <c:val>
            <c:numRef>
              <c:f>'8.13'!$M$41</c:f>
              <c:numCache>
                <c:formatCode>0.0%</c:formatCode>
                <c:ptCount val="1"/>
                <c:pt idx="0">
                  <c:v>0.14963287642799178</c:v>
                </c:pt>
              </c:numCache>
            </c:numRef>
          </c:val>
        </c:ser>
        <c:dLbls>
          <c:showLegendKey val="0"/>
          <c:showVal val="0"/>
          <c:showCatName val="0"/>
          <c:showSerName val="0"/>
          <c:showPercent val="0"/>
          <c:showBubbleSize val="0"/>
        </c:dLbls>
        <c:gapWidth val="150"/>
        <c:axId val="204125312"/>
        <c:axId val="204126848"/>
      </c:barChart>
      <c:catAx>
        <c:axId val="204125312"/>
        <c:scaling>
          <c:orientation val="maxMin"/>
        </c:scaling>
        <c:delete val="0"/>
        <c:axPos val="l"/>
        <c:numFmt formatCode="General" sourceLinked="1"/>
        <c:majorTickMark val="none"/>
        <c:minorTickMark val="none"/>
        <c:tickLblPos val="none"/>
        <c:crossAx val="204126848"/>
        <c:crosses val="autoZero"/>
        <c:auto val="1"/>
        <c:lblAlgn val="ctr"/>
        <c:lblOffset val="100"/>
        <c:noMultiLvlLbl val="0"/>
      </c:catAx>
      <c:valAx>
        <c:axId val="2041268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41253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Duben</c:v>
                </c:pt>
                <c:pt idx="1">
                  <c:v>Květen</c:v>
                </c:pt>
                <c:pt idx="2">
                  <c:v>Červen</c:v>
                </c:pt>
              </c:strCache>
            </c:strRef>
          </c:cat>
          <c:val>
            <c:numRef>
              <c:f>'8.13'!$L$10:$N$10</c:f>
              <c:numCache>
                <c:formatCode>#,##0.0</c:formatCode>
                <c:ptCount val="3"/>
                <c:pt idx="0">
                  <c:v>91786.28</c:v>
                </c:pt>
                <c:pt idx="1">
                  <c:v>87313.459999999992</c:v>
                </c:pt>
                <c:pt idx="2">
                  <c:v>70926.27</c:v>
                </c:pt>
              </c:numCache>
            </c:numRef>
          </c:val>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Duben</c:v>
                </c:pt>
                <c:pt idx="1">
                  <c:v>Květen</c:v>
                </c:pt>
                <c:pt idx="2">
                  <c:v>Červen</c:v>
                </c:pt>
              </c:strCache>
            </c:strRef>
          </c:cat>
          <c:val>
            <c:numRef>
              <c:f>'8.13'!$L$11:$N$11</c:f>
              <c:numCache>
                <c:formatCode>#,##0.0</c:formatCode>
                <c:ptCount val="3"/>
                <c:pt idx="0">
                  <c:v>1948.0900000000001</c:v>
                </c:pt>
                <c:pt idx="1">
                  <c:v>1913.31</c:v>
                </c:pt>
                <c:pt idx="2">
                  <c:v>1336.943</c:v>
                </c:pt>
              </c:numCache>
            </c:numRef>
          </c:val>
        </c:ser>
        <c:ser>
          <c:idx val="2"/>
          <c:order val="2"/>
          <c:tx>
            <c:strRef>
              <c:f>'8.13'!$K$12</c:f>
              <c:strCache>
                <c:ptCount val="1"/>
                <c:pt idx="0">
                  <c:v>Černé uhlí</c:v>
                </c:pt>
              </c:strCache>
            </c:strRef>
          </c:tx>
          <c:spPr>
            <a:solidFill>
              <a:schemeClr val="tx1"/>
            </a:solidFill>
          </c:spPr>
          <c:invertIfNegative val="0"/>
          <c:cat>
            <c:strRef>
              <c:f>'8.13'!$L$9:$N$9</c:f>
              <c:strCache>
                <c:ptCount val="3"/>
                <c:pt idx="0">
                  <c:v>Duben</c:v>
                </c:pt>
                <c:pt idx="1">
                  <c:v>Květen</c:v>
                </c:pt>
                <c:pt idx="2">
                  <c:v>Červen</c:v>
                </c:pt>
              </c:strCache>
            </c:strRef>
          </c:cat>
          <c:val>
            <c:numRef>
              <c:f>'8.13'!$L$12:$N$12</c:f>
              <c:numCache>
                <c:formatCode>#,##0.0</c:formatCode>
                <c:ptCount val="3"/>
                <c:pt idx="0">
                  <c:v>0</c:v>
                </c:pt>
                <c:pt idx="1">
                  <c:v>0</c:v>
                </c:pt>
                <c:pt idx="2">
                  <c:v>0</c:v>
                </c:pt>
              </c:numCache>
            </c:numRef>
          </c:val>
        </c:ser>
        <c:ser>
          <c:idx val="3"/>
          <c:order val="3"/>
          <c:tx>
            <c:strRef>
              <c:f>'8.13'!$K$13</c:f>
              <c:strCache>
                <c:ptCount val="1"/>
                <c:pt idx="0">
                  <c:v>Elektrická energie</c:v>
                </c:pt>
              </c:strCache>
            </c:strRef>
          </c:tx>
          <c:invertIfNegative val="0"/>
          <c:cat>
            <c:strRef>
              <c:f>'8.13'!$L$9:$N$9</c:f>
              <c:strCache>
                <c:ptCount val="3"/>
                <c:pt idx="0">
                  <c:v>Duben</c:v>
                </c:pt>
                <c:pt idx="1">
                  <c:v>Květen</c:v>
                </c:pt>
                <c:pt idx="2">
                  <c:v>Červen</c:v>
                </c:pt>
              </c:strCache>
            </c:strRef>
          </c:cat>
          <c:val>
            <c:numRef>
              <c:f>'8.13'!$L$13:$N$13</c:f>
              <c:numCache>
                <c:formatCode>#,##0.0</c:formatCode>
                <c:ptCount val="3"/>
                <c:pt idx="0">
                  <c:v>0</c:v>
                </c:pt>
                <c:pt idx="1">
                  <c:v>0</c:v>
                </c:pt>
                <c:pt idx="2">
                  <c:v>0</c:v>
                </c:pt>
              </c:numCache>
            </c:numRef>
          </c:val>
        </c:ser>
        <c:ser>
          <c:idx val="4"/>
          <c:order val="4"/>
          <c:tx>
            <c:strRef>
              <c:f>'8.13'!$K$14</c:f>
              <c:strCache>
                <c:ptCount val="1"/>
                <c:pt idx="0">
                  <c:v>Energie prostředí (tepelné čerpadlo)</c:v>
                </c:pt>
              </c:strCache>
            </c:strRef>
          </c:tx>
          <c:invertIfNegative val="0"/>
          <c:cat>
            <c:strRef>
              <c:f>'8.13'!$L$9:$N$9</c:f>
              <c:strCache>
                <c:ptCount val="3"/>
                <c:pt idx="0">
                  <c:v>Duben</c:v>
                </c:pt>
                <c:pt idx="1">
                  <c:v>Květen</c:v>
                </c:pt>
                <c:pt idx="2">
                  <c:v>Červen</c:v>
                </c:pt>
              </c:strCache>
            </c:strRef>
          </c:cat>
          <c:val>
            <c:numRef>
              <c:f>'8.13'!$L$14:$N$14</c:f>
              <c:numCache>
                <c:formatCode>#,##0.0</c:formatCode>
                <c:ptCount val="3"/>
                <c:pt idx="0">
                  <c:v>257.99</c:v>
                </c:pt>
                <c:pt idx="1">
                  <c:v>192.53</c:v>
                </c:pt>
                <c:pt idx="2">
                  <c:v>124</c:v>
                </c:pt>
              </c:numCache>
            </c:numRef>
          </c:val>
        </c:ser>
        <c:ser>
          <c:idx val="5"/>
          <c:order val="5"/>
          <c:tx>
            <c:strRef>
              <c:f>'8.13'!$K$15</c:f>
              <c:strCache>
                <c:ptCount val="1"/>
                <c:pt idx="0">
                  <c:v>Energie Slunce (solární kolektor)</c:v>
                </c:pt>
              </c:strCache>
            </c:strRef>
          </c:tx>
          <c:invertIfNegative val="0"/>
          <c:cat>
            <c:strRef>
              <c:f>'8.13'!$L$9:$N$9</c:f>
              <c:strCache>
                <c:ptCount val="3"/>
                <c:pt idx="0">
                  <c:v>Duben</c:v>
                </c:pt>
                <c:pt idx="1">
                  <c:v>Květen</c:v>
                </c:pt>
                <c:pt idx="2">
                  <c:v>Červen</c:v>
                </c:pt>
              </c:strCache>
            </c:strRef>
          </c:cat>
          <c:val>
            <c:numRef>
              <c:f>'8.13'!$L$15:$N$15</c:f>
              <c:numCache>
                <c:formatCode>#,##0.0</c:formatCode>
                <c:ptCount val="3"/>
                <c:pt idx="0">
                  <c:v>9</c:v>
                </c:pt>
                <c:pt idx="1">
                  <c:v>7</c:v>
                </c:pt>
                <c:pt idx="2">
                  <c:v>12</c:v>
                </c:pt>
              </c:numCache>
            </c:numRef>
          </c:val>
        </c:ser>
        <c:ser>
          <c:idx val="6"/>
          <c:order val="6"/>
          <c:tx>
            <c:strRef>
              <c:f>'8.13'!$K$16</c:f>
              <c:strCache>
                <c:ptCount val="1"/>
                <c:pt idx="0">
                  <c:v>Hnědé uhlí</c:v>
                </c:pt>
              </c:strCache>
            </c:strRef>
          </c:tx>
          <c:spPr>
            <a:solidFill>
              <a:srgbClr val="6E4932"/>
            </a:solidFill>
          </c:spPr>
          <c:invertIfNegative val="0"/>
          <c:cat>
            <c:strRef>
              <c:f>'8.13'!$L$9:$N$9</c:f>
              <c:strCache>
                <c:ptCount val="3"/>
                <c:pt idx="0">
                  <c:v>Duben</c:v>
                </c:pt>
                <c:pt idx="1">
                  <c:v>Květen</c:v>
                </c:pt>
                <c:pt idx="2">
                  <c:v>Červen</c:v>
                </c:pt>
              </c:strCache>
            </c:strRef>
          </c:cat>
          <c:val>
            <c:numRef>
              <c:f>'8.13'!$L$16:$N$16</c:f>
              <c:numCache>
                <c:formatCode>#,##0.0</c:formatCode>
                <c:ptCount val="3"/>
                <c:pt idx="0">
                  <c:v>777695.69</c:v>
                </c:pt>
                <c:pt idx="1">
                  <c:v>704865.28999999992</c:v>
                </c:pt>
                <c:pt idx="2">
                  <c:v>341561.57</c:v>
                </c:pt>
              </c:numCache>
            </c:numRef>
          </c:val>
        </c:ser>
        <c:ser>
          <c:idx val="7"/>
          <c:order val="7"/>
          <c:tx>
            <c:strRef>
              <c:f>'8.13'!$K$17</c:f>
              <c:strCache>
                <c:ptCount val="1"/>
                <c:pt idx="0">
                  <c:v>Jaderné palivo</c:v>
                </c:pt>
              </c:strCache>
            </c:strRef>
          </c:tx>
          <c:invertIfNegative val="0"/>
          <c:cat>
            <c:strRef>
              <c:f>'8.13'!$L$9:$N$9</c:f>
              <c:strCache>
                <c:ptCount val="3"/>
                <c:pt idx="0">
                  <c:v>Duben</c:v>
                </c:pt>
                <c:pt idx="1">
                  <c:v>Květen</c:v>
                </c:pt>
                <c:pt idx="2">
                  <c:v>Červen</c:v>
                </c:pt>
              </c:strCache>
            </c:strRef>
          </c:cat>
          <c:val>
            <c:numRef>
              <c:f>'8.13'!$L$17:$N$17</c:f>
              <c:numCache>
                <c:formatCode>#,##0.0</c:formatCode>
                <c:ptCount val="3"/>
                <c:pt idx="0">
                  <c:v>0</c:v>
                </c:pt>
                <c:pt idx="1">
                  <c:v>0</c:v>
                </c:pt>
                <c:pt idx="2">
                  <c:v>0</c:v>
                </c:pt>
              </c:numCache>
            </c:numRef>
          </c:val>
        </c:ser>
        <c:ser>
          <c:idx val="8"/>
          <c:order val="8"/>
          <c:tx>
            <c:strRef>
              <c:f>'8.13'!$K$18</c:f>
              <c:strCache>
                <c:ptCount val="1"/>
                <c:pt idx="0">
                  <c:v>Koks</c:v>
                </c:pt>
              </c:strCache>
            </c:strRef>
          </c:tx>
          <c:invertIfNegative val="0"/>
          <c:cat>
            <c:strRef>
              <c:f>'8.13'!$L$9:$N$9</c:f>
              <c:strCache>
                <c:ptCount val="3"/>
                <c:pt idx="0">
                  <c:v>Duben</c:v>
                </c:pt>
                <c:pt idx="1">
                  <c:v>Květen</c:v>
                </c:pt>
                <c:pt idx="2">
                  <c:v>Červen</c:v>
                </c:pt>
              </c:strCache>
            </c:strRef>
          </c:cat>
          <c:val>
            <c:numRef>
              <c:f>'8.13'!$L$18:$N$18</c:f>
              <c:numCache>
                <c:formatCode>#,##0.0</c:formatCode>
                <c:ptCount val="3"/>
                <c:pt idx="0">
                  <c:v>0</c:v>
                </c:pt>
                <c:pt idx="1">
                  <c:v>0</c:v>
                </c:pt>
                <c:pt idx="2">
                  <c:v>0</c:v>
                </c:pt>
              </c:numCache>
            </c:numRef>
          </c:val>
        </c:ser>
        <c:ser>
          <c:idx val="9"/>
          <c:order val="9"/>
          <c:tx>
            <c:strRef>
              <c:f>'8.13'!$K$19</c:f>
              <c:strCache>
                <c:ptCount val="1"/>
                <c:pt idx="0">
                  <c:v>Odpadní teplo</c:v>
                </c:pt>
              </c:strCache>
            </c:strRef>
          </c:tx>
          <c:invertIfNegative val="0"/>
          <c:cat>
            <c:strRef>
              <c:f>'8.13'!$L$9:$N$9</c:f>
              <c:strCache>
                <c:ptCount val="3"/>
                <c:pt idx="0">
                  <c:v>Duben</c:v>
                </c:pt>
                <c:pt idx="1">
                  <c:v>Květen</c:v>
                </c:pt>
                <c:pt idx="2">
                  <c:v>Červen</c:v>
                </c:pt>
              </c:strCache>
            </c:strRef>
          </c:cat>
          <c:val>
            <c:numRef>
              <c:f>'8.13'!$L$19:$N$19</c:f>
              <c:numCache>
                <c:formatCode>#,##0.0</c:formatCode>
                <c:ptCount val="3"/>
                <c:pt idx="0">
                  <c:v>265</c:v>
                </c:pt>
                <c:pt idx="1">
                  <c:v>178</c:v>
                </c:pt>
                <c:pt idx="2">
                  <c:v>281</c:v>
                </c:pt>
              </c:numCache>
            </c:numRef>
          </c:val>
        </c:ser>
        <c:ser>
          <c:idx val="10"/>
          <c:order val="10"/>
          <c:tx>
            <c:strRef>
              <c:f>'8.13'!$K$20</c:f>
              <c:strCache>
                <c:ptCount val="1"/>
                <c:pt idx="0">
                  <c:v>Ostatní kapalná paliva</c:v>
                </c:pt>
              </c:strCache>
            </c:strRef>
          </c:tx>
          <c:invertIfNegative val="0"/>
          <c:cat>
            <c:strRef>
              <c:f>'8.13'!$L$9:$N$9</c:f>
              <c:strCache>
                <c:ptCount val="3"/>
                <c:pt idx="0">
                  <c:v>Duben</c:v>
                </c:pt>
                <c:pt idx="1">
                  <c:v>Květen</c:v>
                </c:pt>
                <c:pt idx="2">
                  <c:v>Červen</c:v>
                </c:pt>
              </c:strCache>
            </c:strRef>
          </c:cat>
          <c:val>
            <c:numRef>
              <c:f>'8.13'!$L$20:$N$20</c:f>
              <c:numCache>
                <c:formatCode>#,##0.0</c:formatCode>
                <c:ptCount val="3"/>
                <c:pt idx="0">
                  <c:v>0</c:v>
                </c:pt>
                <c:pt idx="1">
                  <c:v>0</c:v>
                </c:pt>
                <c:pt idx="2">
                  <c:v>0</c:v>
                </c:pt>
              </c:numCache>
            </c:numRef>
          </c:val>
        </c:ser>
        <c:ser>
          <c:idx val="11"/>
          <c:order val="11"/>
          <c:tx>
            <c:strRef>
              <c:f>'8.13'!$K$21</c:f>
              <c:strCache>
                <c:ptCount val="1"/>
                <c:pt idx="0">
                  <c:v>Ostatní pevná paliva</c:v>
                </c:pt>
              </c:strCache>
            </c:strRef>
          </c:tx>
          <c:invertIfNegative val="0"/>
          <c:cat>
            <c:strRef>
              <c:f>'8.13'!$L$9:$N$9</c:f>
              <c:strCache>
                <c:ptCount val="3"/>
                <c:pt idx="0">
                  <c:v>Duben</c:v>
                </c:pt>
                <c:pt idx="1">
                  <c:v>Květen</c:v>
                </c:pt>
                <c:pt idx="2">
                  <c:v>Červen</c:v>
                </c:pt>
              </c:strCache>
            </c:strRef>
          </c:cat>
          <c:val>
            <c:numRef>
              <c:f>'8.13'!$L$21:$N$21</c:f>
              <c:numCache>
                <c:formatCode>#,##0.0</c:formatCode>
                <c:ptCount val="3"/>
                <c:pt idx="0">
                  <c:v>1676.74</c:v>
                </c:pt>
                <c:pt idx="1">
                  <c:v>853.81</c:v>
                </c:pt>
                <c:pt idx="2">
                  <c:v>470.38</c:v>
                </c:pt>
              </c:numCache>
            </c:numRef>
          </c:val>
        </c:ser>
        <c:ser>
          <c:idx val="12"/>
          <c:order val="12"/>
          <c:tx>
            <c:strRef>
              <c:f>'8.13'!$K$22</c:f>
              <c:strCache>
                <c:ptCount val="1"/>
                <c:pt idx="0">
                  <c:v>Ostatní plyny</c:v>
                </c:pt>
              </c:strCache>
            </c:strRef>
          </c:tx>
          <c:invertIfNegative val="0"/>
          <c:cat>
            <c:strRef>
              <c:f>'8.13'!$L$9:$N$9</c:f>
              <c:strCache>
                <c:ptCount val="3"/>
                <c:pt idx="0">
                  <c:v>Duben</c:v>
                </c:pt>
                <c:pt idx="1">
                  <c:v>Květen</c:v>
                </c:pt>
                <c:pt idx="2">
                  <c:v>Červen</c:v>
                </c:pt>
              </c:strCache>
            </c:strRef>
          </c:cat>
          <c:val>
            <c:numRef>
              <c:f>'8.13'!$L$22:$N$22</c:f>
              <c:numCache>
                <c:formatCode>#,##0.0</c:formatCode>
                <c:ptCount val="3"/>
                <c:pt idx="0">
                  <c:v>0</c:v>
                </c:pt>
                <c:pt idx="1">
                  <c:v>0</c:v>
                </c:pt>
                <c:pt idx="2">
                  <c:v>8951</c:v>
                </c:pt>
              </c:numCache>
            </c:numRef>
          </c:val>
        </c:ser>
        <c:ser>
          <c:idx val="13"/>
          <c:order val="13"/>
          <c:tx>
            <c:strRef>
              <c:f>'8.13'!$K$23</c:f>
              <c:strCache>
                <c:ptCount val="1"/>
                <c:pt idx="0">
                  <c:v>Ostatní</c:v>
                </c:pt>
              </c:strCache>
            </c:strRef>
          </c:tx>
          <c:invertIfNegative val="0"/>
          <c:cat>
            <c:strRef>
              <c:f>'8.13'!$L$9:$N$9</c:f>
              <c:strCache>
                <c:ptCount val="3"/>
                <c:pt idx="0">
                  <c:v>Duben</c:v>
                </c:pt>
                <c:pt idx="1">
                  <c:v>Květen</c:v>
                </c:pt>
                <c:pt idx="2">
                  <c:v>Červen</c:v>
                </c:pt>
              </c:strCache>
            </c:strRef>
          </c:cat>
          <c:val>
            <c:numRef>
              <c:f>'8.13'!$L$23:$N$23</c:f>
              <c:numCache>
                <c:formatCode>#,##0.0</c:formatCode>
                <c:ptCount val="3"/>
                <c:pt idx="0">
                  <c:v>0</c:v>
                </c:pt>
                <c:pt idx="1">
                  <c:v>0</c:v>
                </c:pt>
                <c:pt idx="2">
                  <c:v>0</c:v>
                </c:pt>
              </c:numCache>
            </c:numRef>
          </c:val>
        </c:ser>
        <c:ser>
          <c:idx val="14"/>
          <c:order val="14"/>
          <c:tx>
            <c:strRef>
              <c:f>'8.13'!$K$24</c:f>
              <c:strCache>
                <c:ptCount val="1"/>
                <c:pt idx="0">
                  <c:v>Topné oleje</c:v>
                </c:pt>
              </c:strCache>
            </c:strRef>
          </c:tx>
          <c:invertIfNegative val="0"/>
          <c:cat>
            <c:strRef>
              <c:f>'8.13'!$L$9:$N$9</c:f>
              <c:strCache>
                <c:ptCount val="3"/>
                <c:pt idx="0">
                  <c:v>Duben</c:v>
                </c:pt>
                <c:pt idx="1">
                  <c:v>Květen</c:v>
                </c:pt>
                <c:pt idx="2">
                  <c:v>Červen</c:v>
                </c:pt>
              </c:strCache>
            </c:strRef>
          </c:cat>
          <c:val>
            <c:numRef>
              <c:f>'8.13'!$L$24:$N$24</c:f>
              <c:numCache>
                <c:formatCode>#,##0.0</c:formatCode>
                <c:ptCount val="3"/>
                <c:pt idx="0">
                  <c:v>113.64200000000002</c:v>
                </c:pt>
                <c:pt idx="1">
                  <c:v>465.09500000000003</c:v>
                </c:pt>
                <c:pt idx="2">
                  <c:v>205.92499999999998</c:v>
                </c:pt>
              </c:numCache>
            </c:numRef>
          </c:val>
        </c:ser>
        <c:ser>
          <c:idx val="15"/>
          <c:order val="15"/>
          <c:tx>
            <c:strRef>
              <c:f>'8.13'!$K$25</c:f>
              <c:strCache>
                <c:ptCount val="1"/>
                <c:pt idx="0">
                  <c:v>Zemní plyn</c:v>
                </c:pt>
              </c:strCache>
            </c:strRef>
          </c:tx>
          <c:spPr>
            <a:solidFill>
              <a:srgbClr val="EBE600"/>
            </a:solidFill>
          </c:spPr>
          <c:invertIfNegative val="0"/>
          <c:cat>
            <c:strRef>
              <c:f>'8.13'!$L$9:$N$9</c:f>
              <c:strCache>
                <c:ptCount val="3"/>
                <c:pt idx="0">
                  <c:v>Duben</c:v>
                </c:pt>
                <c:pt idx="1">
                  <c:v>Květen</c:v>
                </c:pt>
                <c:pt idx="2">
                  <c:v>Červen</c:v>
                </c:pt>
              </c:strCache>
            </c:strRef>
          </c:cat>
          <c:val>
            <c:numRef>
              <c:f>'8.13'!$L$25:$N$25</c:f>
              <c:numCache>
                <c:formatCode>#,##0.0</c:formatCode>
                <c:ptCount val="3"/>
                <c:pt idx="0">
                  <c:v>78584.164999999994</c:v>
                </c:pt>
                <c:pt idx="1">
                  <c:v>88637.143999999986</c:v>
                </c:pt>
                <c:pt idx="2">
                  <c:v>68103.578999999998</c:v>
                </c:pt>
              </c:numCache>
            </c:numRef>
          </c:val>
        </c:ser>
        <c:dLbls>
          <c:showLegendKey val="0"/>
          <c:showVal val="0"/>
          <c:showCatName val="0"/>
          <c:showSerName val="0"/>
          <c:showPercent val="0"/>
          <c:showBubbleSize val="0"/>
        </c:dLbls>
        <c:gapWidth val="150"/>
        <c:overlap val="100"/>
        <c:axId val="204147328"/>
        <c:axId val="204157312"/>
      </c:barChart>
      <c:catAx>
        <c:axId val="204147328"/>
        <c:scaling>
          <c:orientation val="minMax"/>
        </c:scaling>
        <c:delete val="0"/>
        <c:axPos val="b"/>
        <c:numFmt formatCode="General" sourceLinked="1"/>
        <c:majorTickMark val="none"/>
        <c:minorTickMark val="none"/>
        <c:tickLblPos val="nextTo"/>
        <c:txPr>
          <a:bodyPr/>
          <a:lstStyle/>
          <a:p>
            <a:pPr>
              <a:defRPr sz="900"/>
            </a:pPr>
            <a:endParaRPr lang="cs-CZ"/>
          </a:p>
        </c:txPr>
        <c:crossAx val="204157312"/>
        <c:crosses val="autoZero"/>
        <c:auto val="1"/>
        <c:lblAlgn val="ctr"/>
        <c:lblOffset val="100"/>
        <c:noMultiLvlLbl val="0"/>
      </c:catAx>
      <c:valAx>
        <c:axId val="2041573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147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'8.13'!$O$27:$O$34</c:f>
              <c:numCache>
                <c:formatCode>#,##0.0</c:formatCode>
                <c:ptCount val="8"/>
              </c:numCache>
            </c:numRef>
          </c:cat>
          <c:val>
            <c:numRef>
              <c:f>'8.13'!$J$27:$J$34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4517376"/>
        <c:axId val="204518912"/>
      </c:barChart>
      <c:catAx>
        <c:axId val="204517376"/>
        <c:scaling>
          <c:orientation val="minMax"/>
        </c:scaling>
        <c:delete val="1"/>
        <c:axPos val="b"/>
        <c:numFmt formatCode="General" sourceLinked="1"/>
        <c:majorTickMark val="out"/>
        <c:minorTickMark val="none"/>
        <c:tickLblPos val="nextTo"/>
        <c:crossAx val="204518912"/>
        <c:crosses val="autoZero"/>
        <c:auto val="1"/>
        <c:lblAlgn val="ctr"/>
        <c:lblOffset val="100"/>
        <c:noMultiLvlLbl val="0"/>
      </c:catAx>
      <c:valAx>
        <c:axId val="204518912"/>
        <c:scaling>
          <c:orientation val="minMax"/>
        </c:scaling>
        <c:delete val="1"/>
        <c:axPos val="l"/>
        <c:numFmt formatCode="0%" sourceLinked="1"/>
        <c:majorTickMark val="out"/>
        <c:minorTickMark val="none"/>
        <c:tickLblPos val="nextTo"/>
        <c:crossAx val="2045173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Duben</c:v>
                </c:pt>
                <c:pt idx="1">
                  <c:v>Květen</c:v>
                </c:pt>
                <c:pt idx="2">
                  <c:v>Červen</c:v>
                </c:pt>
              </c:strCache>
            </c:strRef>
          </c:cat>
          <c:val>
            <c:numRef>
              <c:f>'8.14'!$L$27:$N$27</c:f>
              <c:numCache>
                <c:formatCode>#,##0.0</c:formatCode>
                <c:ptCount val="3"/>
                <c:pt idx="0">
                  <c:v>149164.024</c:v>
                </c:pt>
                <c:pt idx="1">
                  <c:v>147073.446</c:v>
                </c:pt>
                <c:pt idx="2">
                  <c:v>104492.258</c:v>
                </c:pt>
              </c:numCache>
            </c:numRef>
          </c:val>
        </c:ser>
        <c:ser>
          <c:idx val="1"/>
          <c:order val="1"/>
          <c:tx>
            <c:strRef>
              <c:f>'8.14'!$K$28</c:f>
              <c:strCache>
                <c:ptCount val="1"/>
                <c:pt idx="0">
                  <c:v>Energetika</c:v>
                </c:pt>
              </c:strCache>
            </c:strRef>
          </c:tx>
          <c:invertIfNegative val="0"/>
          <c:cat>
            <c:strRef>
              <c:f>'8.14'!$L$26:$N$26</c:f>
              <c:strCache>
                <c:ptCount val="3"/>
                <c:pt idx="0">
                  <c:v>Duben</c:v>
                </c:pt>
                <c:pt idx="1">
                  <c:v>Květen</c:v>
                </c:pt>
                <c:pt idx="2">
                  <c:v>Červen</c:v>
                </c:pt>
              </c:strCache>
            </c:strRef>
          </c:cat>
          <c:val>
            <c:numRef>
              <c:f>'8.14'!$L$28:$N$28</c:f>
              <c:numCache>
                <c:formatCode>#,##0.0</c:formatCode>
                <c:ptCount val="3"/>
                <c:pt idx="0">
                  <c:v>2046.7670000000001</c:v>
                </c:pt>
                <c:pt idx="1">
                  <c:v>2262.3000000000002</c:v>
                </c:pt>
                <c:pt idx="2">
                  <c:v>2412.31</c:v>
                </c:pt>
              </c:numCache>
            </c:numRef>
          </c:val>
        </c:ser>
        <c:ser>
          <c:idx val="2"/>
          <c:order val="2"/>
          <c:tx>
            <c:strRef>
              <c:f>'8.14'!$K$29</c:f>
              <c:strCache>
                <c:ptCount val="1"/>
                <c:pt idx="0">
                  <c:v>Doprava</c:v>
                </c:pt>
              </c:strCache>
            </c:strRef>
          </c:tx>
          <c:invertIfNegative val="0"/>
          <c:cat>
            <c:strRef>
              <c:f>'8.14'!$L$26:$N$26</c:f>
              <c:strCache>
                <c:ptCount val="3"/>
                <c:pt idx="0">
                  <c:v>Duben</c:v>
                </c:pt>
                <c:pt idx="1">
                  <c:v>Květen</c:v>
                </c:pt>
                <c:pt idx="2">
                  <c:v>Červen</c:v>
                </c:pt>
              </c:strCache>
            </c:strRef>
          </c:cat>
          <c:val>
            <c:numRef>
              <c:f>'8.14'!$L$29:$N$29</c:f>
              <c:numCache>
                <c:formatCode>#,##0.0</c:formatCode>
                <c:ptCount val="3"/>
                <c:pt idx="0">
                  <c:v>1768.73</c:v>
                </c:pt>
                <c:pt idx="1">
                  <c:v>912.39</c:v>
                </c:pt>
                <c:pt idx="2">
                  <c:v>372.14</c:v>
                </c:pt>
              </c:numCache>
            </c:numRef>
          </c:val>
        </c:ser>
        <c:ser>
          <c:idx val="3"/>
          <c:order val="3"/>
          <c:tx>
            <c:strRef>
              <c:f>'8.14'!$K$30</c:f>
              <c:strCache>
                <c:ptCount val="1"/>
                <c:pt idx="0">
                  <c:v>Stavebnictví</c:v>
                </c:pt>
              </c:strCache>
            </c:strRef>
          </c:tx>
          <c:invertIfNegative val="0"/>
          <c:cat>
            <c:strRef>
              <c:f>'8.14'!$L$26:$N$26</c:f>
              <c:strCache>
                <c:ptCount val="3"/>
                <c:pt idx="0">
                  <c:v>Duben</c:v>
                </c:pt>
                <c:pt idx="1">
                  <c:v>Květen</c:v>
                </c:pt>
                <c:pt idx="2">
                  <c:v>Červen</c:v>
                </c:pt>
              </c:strCache>
            </c:strRef>
          </c:cat>
          <c:val>
            <c:numRef>
              <c:f>'8.14'!$L$30:$N$30</c:f>
              <c:numCache>
                <c:formatCode>#,##0.0</c:formatCode>
                <c:ptCount val="3"/>
                <c:pt idx="0">
                  <c:v>1415.4670000000001</c:v>
                </c:pt>
                <c:pt idx="1">
                  <c:v>644.45999999999992</c:v>
                </c:pt>
                <c:pt idx="2">
                  <c:v>307.08</c:v>
                </c:pt>
              </c:numCache>
            </c:numRef>
          </c:val>
        </c:ser>
        <c:ser>
          <c:idx val="4"/>
          <c:order val="4"/>
          <c:tx>
            <c:strRef>
              <c:f>'8.14'!$K$31</c:f>
              <c:strCache>
                <c:ptCount val="1"/>
                <c:pt idx="0">
                  <c:v>Zemědělství a lesnictví</c:v>
                </c:pt>
              </c:strCache>
            </c:strRef>
          </c:tx>
          <c:invertIfNegative val="0"/>
          <c:cat>
            <c:strRef>
              <c:f>'8.14'!$L$26:$N$26</c:f>
              <c:strCache>
                <c:ptCount val="3"/>
                <c:pt idx="0">
                  <c:v>Duben</c:v>
                </c:pt>
                <c:pt idx="1">
                  <c:v>Květen</c:v>
                </c:pt>
                <c:pt idx="2">
                  <c:v>Červen</c:v>
                </c:pt>
              </c:strCache>
            </c:strRef>
          </c:cat>
          <c:val>
            <c:numRef>
              <c:f>'8.14'!$L$31:$N$31</c:f>
              <c:numCache>
                <c:formatCode>#,##0.0</c:formatCode>
                <c:ptCount val="3"/>
                <c:pt idx="0">
                  <c:v>645.49</c:v>
                </c:pt>
                <c:pt idx="1">
                  <c:v>630.22</c:v>
                </c:pt>
                <c:pt idx="2">
                  <c:v>562.33000000000004</c:v>
                </c:pt>
              </c:numCache>
            </c:numRef>
          </c:val>
        </c:ser>
        <c:ser>
          <c:idx val="5"/>
          <c:order val="5"/>
          <c:tx>
            <c:strRef>
              <c:f>'8.14'!$K$32</c:f>
              <c:strCache>
                <c:ptCount val="1"/>
                <c:pt idx="0">
                  <c:v>Domácnosti</c:v>
                </c:pt>
              </c:strCache>
            </c:strRef>
          </c:tx>
          <c:invertIfNegative val="0"/>
          <c:cat>
            <c:strRef>
              <c:f>'8.14'!$L$26:$N$26</c:f>
              <c:strCache>
                <c:ptCount val="3"/>
                <c:pt idx="0">
                  <c:v>Duben</c:v>
                </c:pt>
                <c:pt idx="1">
                  <c:v>Květen</c:v>
                </c:pt>
                <c:pt idx="2">
                  <c:v>Červen</c:v>
                </c:pt>
              </c:strCache>
            </c:strRef>
          </c:cat>
          <c:val>
            <c:numRef>
              <c:f>'8.14'!$L$32:$N$32</c:f>
              <c:numCache>
                <c:formatCode>#,##0.0</c:formatCode>
                <c:ptCount val="3"/>
                <c:pt idx="0">
                  <c:v>94046.22600000001</c:v>
                </c:pt>
                <c:pt idx="1">
                  <c:v>81590.409</c:v>
                </c:pt>
                <c:pt idx="2">
                  <c:v>29233.33</c:v>
                </c:pt>
              </c:numCache>
            </c:numRef>
          </c:val>
        </c:ser>
        <c:ser>
          <c:idx val="6"/>
          <c:order val="6"/>
          <c:tx>
            <c:strRef>
              <c:f>'8.14'!$K$33</c:f>
              <c:strCache>
                <c:ptCount val="1"/>
                <c:pt idx="0">
                  <c:v>Obchod, služby, školství, zdravotnictví</c:v>
                </c:pt>
              </c:strCache>
            </c:strRef>
          </c:tx>
          <c:invertIfNegative val="0"/>
          <c:cat>
            <c:strRef>
              <c:f>'8.14'!$L$26:$N$26</c:f>
              <c:strCache>
                <c:ptCount val="3"/>
                <c:pt idx="0">
                  <c:v>Duben</c:v>
                </c:pt>
                <c:pt idx="1">
                  <c:v>Květen</c:v>
                </c:pt>
                <c:pt idx="2">
                  <c:v>Červen</c:v>
                </c:pt>
              </c:strCache>
            </c:strRef>
          </c:cat>
          <c:val>
            <c:numRef>
              <c:f>'8.14'!$L$33:$N$33</c:f>
              <c:numCache>
                <c:formatCode>#,##0.0</c:formatCode>
                <c:ptCount val="3"/>
                <c:pt idx="0">
                  <c:v>48680.547999999995</c:v>
                </c:pt>
                <c:pt idx="1">
                  <c:v>35589.883999999998</c:v>
                </c:pt>
                <c:pt idx="2">
                  <c:v>13907.247999999996</c:v>
                </c:pt>
              </c:numCache>
            </c:numRef>
          </c:val>
        </c:ser>
        <c:ser>
          <c:idx val="7"/>
          <c:order val="7"/>
          <c:tx>
            <c:strRef>
              <c:f>'8.14'!$K$34</c:f>
              <c:strCache>
                <c:ptCount val="1"/>
                <c:pt idx="0">
                  <c:v>Ostatní</c:v>
                </c:pt>
              </c:strCache>
            </c:strRef>
          </c:tx>
          <c:invertIfNegative val="0"/>
          <c:cat>
            <c:strRef>
              <c:f>'8.14'!$L$26:$N$26</c:f>
              <c:strCache>
                <c:ptCount val="3"/>
                <c:pt idx="0">
                  <c:v>Duben</c:v>
                </c:pt>
                <c:pt idx="1">
                  <c:v>Květen</c:v>
                </c:pt>
                <c:pt idx="2">
                  <c:v>Červen</c:v>
                </c:pt>
              </c:strCache>
            </c:strRef>
          </c:cat>
          <c:val>
            <c:numRef>
              <c:f>'8.14'!$L$34:$N$34</c:f>
              <c:numCache>
                <c:formatCode>#,##0.0</c:formatCode>
                <c:ptCount val="3"/>
                <c:pt idx="0">
                  <c:v>379.39399999999995</c:v>
                </c:pt>
                <c:pt idx="1">
                  <c:v>303.56399999999996</c:v>
                </c:pt>
                <c:pt idx="2">
                  <c:v>18</c:v>
                </c:pt>
              </c:numCache>
            </c:numRef>
          </c:val>
        </c:ser>
        <c:dLbls>
          <c:showLegendKey val="0"/>
          <c:showVal val="0"/>
          <c:showCatName val="0"/>
          <c:showSerName val="0"/>
          <c:showPercent val="0"/>
          <c:showBubbleSize val="0"/>
        </c:dLbls>
        <c:gapWidth val="150"/>
        <c:overlap val="100"/>
        <c:axId val="205585408"/>
        <c:axId val="205001472"/>
      </c:barChart>
      <c:catAx>
        <c:axId val="205585408"/>
        <c:scaling>
          <c:orientation val="minMax"/>
        </c:scaling>
        <c:delete val="0"/>
        <c:axPos val="b"/>
        <c:numFmt formatCode="General" sourceLinked="1"/>
        <c:majorTickMark val="none"/>
        <c:minorTickMark val="none"/>
        <c:tickLblPos val="nextTo"/>
        <c:txPr>
          <a:bodyPr/>
          <a:lstStyle/>
          <a:p>
            <a:pPr>
              <a:defRPr sz="900"/>
            </a:pPr>
            <a:endParaRPr lang="cs-CZ"/>
          </a:p>
        </c:txPr>
        <c:crossAx val="205001472"/>
        <c:crosses val="autoZero"/>
        <c:auto val="1"/>
        <c:lblAlgn val="ctr"/>
        <c:lblOffset val="100"/>
        <c:noMultiLvlLbl val="0"/>
      </c:catAx>
      <c:valAx>
        <c:axId val="205001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585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88190720"/>
        <c:axId val="188192256"/>
      </c:barChart>
      <c:catAx>
        <c:axId val="188190720"/>
        <c:scaling>
          <c:orientation val="minMax"/>
        </c:scaling>
        <c:delete val="1"/>
        <c:axPos val="b"/>
        <c:numFmt formatCode="General" sourceLinked="1"/>
        <c:majorTickMark val="out"/>
        <c:minorTickMark val="none"/>
        <c:tickLblPos val="nextTo"/>
        <c:crossAx val="188192256"/>
        <c:crosses val="autoZero"/>
        <c:auto val="1"/>
        <c:lblAlgn val="ctr"/>
        <c:lblOffset val="100"/>
        <c:noMultiLvlLbl val="0"/>
      </c:catAx>
      <c:valAx>
        <c:axId val="188192256"/>
        <c:scaling>
          <c:orientation val="minMax"/>
        </c:scaling>
        <c:delete val="1"/>
        <c:axPos val="l"/>
        <c:numFmt formatCode="0.0%" sourceLinked="1"/>
        <c:majorTickMark val="out"/>
        <c:minorTickMark val="none"/>
        <c:tickLblPos val="nextTo"/>
        <c:crossAx val="1881907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3.473876615469302E-2</c:v>
                </c:pt>
              </c:numCache>
            </c:numRef>
          </c:val>
        </c:ser>
        <c:ser>
          <c:idx val="1"/>
          <c:order val="1"/>
          <c:tx>
            <c:strRef>
              <c:f>'8.14'!$L$40</c:f>
              <c:strCache>
                <c:ptCount val="1"/>
                <c:pt idx="0">
                  <c:v>Výroba tepla brutto</c:v>
                </c:pt>
              </c:strCache>
            </c:strRef>
          </c:tx>
          <c:invertIfNegative val="0"/>
          <c:val>
            <c:numRef>
              <c:f>'8.14'!$M$40</c:f>
              <c:numCache>
                <c:formatCode>0.0%</c:formatCode>
                <c:ptCount val="1"/>
                <c:pt idx="0">
                  <c:v>4.9321188930584542E-2</c:v>
                </c:pt>
              </c:numCache>
            </c:numRef>
          </c:val>
        </c:ser>
        <c:ser>
          <c:idx val="2"/>
          <c:order val="2"/>
          <c:tx>
            <c:strRef>
              <c:f>'8.14'!$L$41</c:f>
              <c:strCache>
                <c:ptCount val="1"/>
                <c:pt idx="0">
                  <c:v>Dodávky tepla</c:v>
                </c:pt>
              </c:strCache>
            </c:strRef>
          </c:tx>
          <c:invertIfNegative val="0"/>
          <c:val>
            <c:numRef>
              <c:f>'8.14'!$M$41</c:f>
              <c:numCache>
                <c:formatCode>0.0%</c:formatCode>
                <c:ptCount val="1"/>
                <c:pt idx="0">
                  <c:v>4.8626704949410404E-2</c:v>
                </c:pt>
              </c:numCache>
            </c:numRef>
          </c:val>
        </c:ser>
        <c:dLbls>
          <c:showLegendKey val="0"/>
          <c:showVal val="0"/>
          <c:showCatName val="0"/>
          <c:showSerName val="0"/>
          <c:showPercent val="0"/>
          <c:showBubbleSize val="0"/>
        </c:dLbls>
        <c:gapWidth val="150"/>
        <c:axId val="205027200"/>
        <c:axId val="205028736"/>
      </c:barChart>
      <c:catAx>
        <c:axId val="205027200"/>
        <c:scaling>
          <c:orientation val="maxMin"/>
        </c:scaling>
        <c:delete val="0"/>
        <c:axPos val="l"/>
        <c:numFmt formatCode="General" sourceLinked="1"/>
        <c:majorTickMark val="none"/>
        <c:minorTickMark val="none"/>
        <c:tickLblPos val="none"/>
        <c:crossAx val="205028736"/>
        <c:crosses val="autoZero"/>
        <c:auto val="1"/>
        <c:lblAlgn val="ctr"/>
        <c:lblOffset val="100"/>
        <c:noMultiLvlLbl val="0"/>
      </c:catAx>
      <c:valAx>
        <c:axId val="205028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50272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Duben</c:v>
                </c:pt>
                <c:pt idx="1">
                  <c:v>Květen</c:v>
                </c:pt>
                <c:pt idx="2">
                  <c:v>Červen</c:v>
                </c:pt>
              </c:strCache>
            </c:strRef>
          </c:cat>
          <c:val>
            <c:numRef>
              <c:f>'8.14'!$L$10:$N$10</c:f>
              <c:numCache>
                <c:formatCode>#,##0.0</c:formatCode>
                <c:ptCount val="3"/>
                <c:pt idx="0">
                  <c:v>33997.142999999996</c:v>
                </c:pt>
                <c:pt idx="1">
                  <c:v>15414.055</c:v>
                </c:pt>
                <c:pt idx="2">
                  <c:v>10038.342000000001</c:v>
                </c:pt>
              </c:numCache>
            </c:numRef>
          </c:val>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Duben</c:v>
                </c:pt>
                <c:pt idx="1">
                  <c:v>Květen</c:v>
                </c:pt>
                <c:pt idx="2">
                  <c:v>Červen</c:v>
                </c:pt>
              </c:strCache>
            </c:strRef>
          </c:cat>
          <c:val>
            <c:numRef>
              <c:f>'8.14'!$L$11:$N$11</c:f>
              <c:numCache>
                <c:formatCode>#,##0.0</c:formatCode>
                <c:ptCount val="3"/>
                <c:pt idx="0">
                  <c:v>536.53</c:v>
                </c:pt>
                <c:pt idx="1">
                  <c:v>451.97</c:v>
                </c:pt>
                <c:pt idx="2">
                  <c:v>733.09</c:v>
                </c:pt>
              </c:numCache>
            </c:numRef>
          </c:val>
        </c:ser>
        <c:ser>
          <c:idx val="2"/>
          <c:order val="2"/>
          <c:tx>
            <c:strRef>
              <c:f>'8.14'!$K$12</c:f>
              <c:strCache>
                <c:ptCount val="1"/>
                <c:pt idx="0">
                  <c:v>Černé uhlí</c:v>
                </c:pt>
              </c:strCache>
            </c:strRef>
          </c:tx>
          <c:spPr>
            <a:solidFill>
              <a:schemeClr val="tx1"/>
            </a:solidFill>
          </c:spPr>
          <c:invertIfNegative val="0"/>
          <c:cat>
            <c:strRef>
              <c:f>'8.14'!$L$9:$N$9</c:f>
              <c:strCache>
                <c:ptCount val="3"/>
                <c:pt idx="0">
                  <c:v>Duben</c:v>
                </c:pt>
                <c:pt idx="1">
                  <c:v>Květen</c:v>
                </c:pt>
                <c:pt idx="2">
                  <c:v>Červen</c:v>
                </c:pt>
              </c:strCache>
            </c:strRef>
          </c:cat>
          <c:val>
            <c:numRef>
              <c:f>'8.14'!$L$12:$N$12</c:f>
              <c:numCache>
                <c:formatCode>#,##0.0</c:formatCode>
                <c:ptCount val="3"/>
                <c:pt idx="0">
                  <c:v>6798</c:v>
                </c:pt>
                <c:pt idx="1">
                  <c:v>0</c:v>
                </c:pt>
                <c:pt idx="2">
                  <c:v>0</c:v>
                </c:pt>
              </c:numCache>
            </c:numRef>
          </c:val>
        </c:ser>
        <c:ser>
          <c:idx val="3"/>
          <c:order val="3"/>
          <c:tx>
            <c:strRef>
              <c:f>'8.14'!$K$13</c:f>
              <c:strCache>
                <c:ptCount val="1"/>
                <c:pt idx="0">
                  <c:v>Elektrická energie</c:v>
                </c:pt>
              </c:strCache>
            </c:strRef>
          </c:tx>
          <c:invertIfNegative val="0"/>
          <c:cat>
            <c:strRef>
              <c:f>'8.14'!$L$9:$N$9</c:f>
              <c:strCache>
                <c:ptCount val="3"/>
                <c:pt idx="0">
                  <c:v>Duben</c:v>
                </c:pt>
                <c:pt idx="1">
                  <c:v>Květen</c:v>
                </c:pt>
                <c:pt idx="2">
                  <c:v>Červen</c:v>
                </c:pt>
              </c:strCache>
            </c:strRef>
          </c:cat>
          <c:val>
            <c:numRef>
              <c:f>'8.14'!$L$13:$N$13</c:f>
              <c:numCache>
                <c:formatCode>#,##0.0</c:formatCode>
                <c:ptCount val="3"/>
                <c:pt idx="0">
                  <c:v>11.04</c:v>
                </c:pt>
                <c:pt idx="1">
                  <c:v>38.4</c:v>
                </c:pt>
                <c:pt idx="2">
                  <c:v>136</c:v>
                </c:pt>
              </c:numCache>
            </c:numRef>
          </c:val>
        </c:ser>
        <c:ser>
          <c:idx val="4"/>
          <c:order val="4"/>
          <c:tx>
            <c:strRef>
              <c:f>'8.14'!$K$14</c:f>
              <c:strCache>
                <c:ptCount val="1"/>
                <c:pt idx="0">
                  <c:v>Energie prostředí (tepelné čerpadlo)</c:v>
                </c:pt>
              </c:strCache>
            </c:strRef>
          </c:tx>
          <c:invertIfNegative val="0"/>
          <c:cat>
            <c:strRef>
              <c:f>'8.14'!$L$9:$N$9</c:f>
              <c:strCache>
                <c:ptCount val="3"/>
                <c:pt idx="0">
                  <c:v>Duben</c:v>
                </c:pt>
                <c:pt idx="1">
                  <c:v>Květen</c:v>
                </c:pt>
                <c:pt idx="2">
                  <c:v>Červen</c:v>
                </c:pt>
              </c:strCache>
            </c:strRef>
          </c:cat>
          <c:val>
            <c:numRef>
              <c:f>'8.14'!$L$14:$N$14</c:f>
              <c:numCache>
                <c:formatCode>#,##0.0</c:formatCode>
                <c:ptCount val="3"/>
                <c:pt idx="0">
                  <c:v>0</c:v>
                </c:pt>
                <c:pt idx="1">
                  <c:v>0</c:v>
                </c:pt>
                <c:pt idx="2">
                  <c:v>0</c:v>
                </c:pt>
              </c:numCache>
            </c:numRef>
          </c:val>
        </c:ser>
        <c:ser>
          <c:idx val="5"/>
          <c:order val="5"/>
          <c:tx>
            <c:strRef>
              <c:f>'8.14'!$K$15</c:f>
              <c:strCache>
                <c:ptCount val="1"/>
                <c:pt idx="0">
                  <c:v>Energie Slunce (solární kolektor)</c:v>
                </c:pt>
              </c:strCache>
            </c:strRef>
          </c:tx>
          <c:invertIfNegative val="0"/>
          <c:cat>
            <c:strRef>
              <c:f>'8.14'!$L$9:$N$9</c:f>
              <c:strCache>
                <c:ptCount val="3"/>
                <c:pt idx="0">
                  <c:v>Duben</c:v>
                </c:pt>
                <c:pt idx="1">
                  <c:v>Květen</c:v>
                </c:pt>
                <c:pt idx="2">
                  <c:v>Červen</c:v>
                </c:pt>
              </c:strCache>
            </c:strRef>
          </c:cat>
          <c:val>
            <c:numRef>
              <c:f>'8.14'!$L$15:$N$15</c:f>
              <c:numCache>
                <c:formatCode>#,##0.0</c:formatCode>
                <c:ptCount val="3"/>
                <c:pt idx="0">
                  <c:v>0</c:v>
                </c:pt>
                <c:pt idx="1">
                  <c:v>0</c:v>
                </c:pt>
                <c:pt idx="2">
                  <c:v>0</c:v>
                </c:pt>
              </c:numCache>
            </c:numRef>
          </c:val>
        </c:ser>
        <c:ser>
          <c:idx val="6"/>
          <c:order val="6"/>
          <c:tx>
            <c:strRef>
              <c:f>'8.14'!$K$16</c:f>
              <c:strCache>
                <c:ptCount val="1"/>
                <c:pt idx="0">
                  <c:v>Hnědé uhlí</c:v>
                </c:pt>
              </c:strCache>
            </c:strRef>
          </c:tx>
          <c:spPr>
            <a:solidFill>
              <a:srgbClr val="6E4932"/>
            </a:solidFill>
          </c:spPr>
          <c:invertIfNegative val="0"/>
          <c:cat>
            <c:strRef>
              <c:f>'8.14'!$L$9:$N$9</c:f>
              <c:strCache>
                <c:ptCount val="3"/>
                <c:pt idx="0">
                  <c:v>Duben</c:v>
                </c:pt>
                <c:pt idx="1">
                  <c:v>Květen</c:v>
                </c:pt>
                <c:pt idx="2">
                  <c:v>Červen</c:v>
                </c:pt>
              </c:strCache>
            </c:strRef>
          </c:cat>
          <c:val>
            <c:numRef>
              <c:f>'8.14'!$L$16:$N$16</c:f>
              <c:numCache>
                <c:formatCode>#,##0.0</c:formatCode>
                <c:ptCount val="3"/>
                <c:pt idx="0">
                  <c:v>193746.65299999999</c:v>
                </c:pt>
                <c:pt idx="1">
                  <c:v>197837.04499999998</c:v>
                </c:pt>
                <c:pt idx="2">
                  <c:v>120415.473</c:v>
                </c:pt>
              </c:numCache>
            </c:numRef>
          </c:val>
        </c:ser>
        <c:ser>
          <c:idx val="7"/>
          <c:order val="7"/>
          <c:tx>
            <c:strRef>
              <c:f>'8.14'!$K$17</c:f>
              <c:strCache>
                <c:ptCount val="1"/>
                <c:pt idx="0">
                  <c:v>Jaderné palivo</c:v>
                </c:pt>
              </c:strCache>
            </c:strRef>
          </c:tx>
          <c:invertIfNegative val="0"/>
          <c:cat>
            <c:strRef>
              <c:f>'8.14'!$L$9:$N$9</c:f>
              <c:strCache>
                <c:ptCount val="3"/>
                <c:pt idx="0">
                  <c:v>Duben</c:v>
                </c:pt>
                <c:pt idx="1">
                  <c:v>Květen</c:v>
                </c:pt>
                <c:pt idx="2">
                  <c:v>Červen</c:v>
                </c:pt>
              </c:strCache>
            </c:strRef>
          </c:cat>
          <c:val>
            <c:numRef>
              <c:f>'8.14'!$L$17:$N$17</c:f>
              <c:numCache>
                <c:formatCode>#,##0.0</c:formatCode>
                <c:ptCount val="3"/>
                <c:pt idx="0">
                  <c:v>0</c:v>
                </c:pt>
                <c:pt idx="1">
                  <c:v>0</c:v>
                </c:pt>
                <c:pt idx="2">
                  <c:v>0</c:v>
                </c:pt>
              </c:numCache>
            </c:numRef>
          </c:val>
        </c:ser>
        <c:ser>
          <c:idx val="8"/>
          <c:order val="8"/>
          <c:tx>
            <c:strRef>
              <c:f>'8.14'!$K$18</c:f>
              <c:strCache>
                <c:ptCount val="1"/>
                <c:pt idx="0">
                  <c:v>Koks</c:v>
                </c:pt>
              </c:strCache>
            </c:strRef>
          </c:tx>
          <c:invertIfNegative val="0"/>
          <c:cat>
            <c:strRef>
              <c:f>'8.14'!$L$9:$N$9</c:f>
              <c:strCache>
                <c:ptCount val="3"/>
                <c:pt idx="0">
                  <c:v>Duben</c:v>
                </c:pt>
                <c:pt idx="1">
                  <c:v>Květen</c:v>
                </c:pt>
                <c:pt idx="2">
                  <c:v>Červen</c:v>
                </c:pt>
              </c:strCache>
            </c:strRef>
          </c:cat>
          <c:val>
            <c:numRef>
              <c:f>'8.14'!$L$18:$N$18</c:f>
              <c:numCache>
                <c:formatCode>#,##0.0</c:formatCode>
                <c:ptCount val="3"/>
                <c:pt idx="0">
                  <c:v>0</c:v>
                </c:pt>
                <c:pt idx="1">
                  <c:v>0</c:v>
                </c:pt>
                <c:pt idx="2">
                  <c:v>0</c:v>
                </c:pt>
              </c:numCache>
            </c:numRef>
          </c:val>
        </c:ser>
        <c:ser>
          <c:idx val="9"/>
          <c:order val="9"/>
          <c:tx>
            <c:strRef>
              <c:f>'8.14'!$K$19</c:f>
              <c:strCache>
                <c:ptCount val="1"/>
                <c:pt idx="0">
                  <c:v>Odpadní teplo</c:v>
                </c:pt>
              </c:strCache>
            </c:strRef>
          </c:tx>
          <c:invertIfNegative val="0"/>
          <c:cat>
            <c:strRef>
              <c:f>'8.14'!$L$9:$N$9</c:f>
              <c:strCache>
                <c:ptCount val="3"/>
                <c:pt idx="0">
                  <c:v>Duben</c:v>
                </c:pt>
                <c:pt idx="1">
                  <c:v>Květen</c:v>
                </c:pt>
                <c:pt idx="2">
                  <c:v>Červen</c:v>
                </c:pt>
              </c:strCache>
            </c:strRef>
          </c:cat>
          <c:val>
            <c:numRef>
              <c:f>'8.14'!$L$19:$N$19</c:f>
              <c:numCache>
                <c:formatCode>#,##0.0</c:formatCode>
                <c:ptCount val="3"/>
                <c:pt idx="0">
                  <c:v>1940</c:v>
                </c:pt>
                <c:pt idx="1">
                  <c:v>1578</c:v>
                </c:pt>
                <c:pt idx="2">
                  <c:v>882</c:v>
                </c:pt>
              </c:numCache>
            </c:numRef>
          </c:val>
        </c:ser>
        <c:ser>
          <c:idx val="10"/>
          <c:order val="10"/>
          <c:tx>
            <c:strRef>
              <c:f>'8.14'!$K$20</c:f>
              <c:strCache>
                <c:ptCount val="1"/>
                <c:pt idx="0">
                  <c:v>Ostatní kapalná paliva</c:v>
                </c:pt>
              </c:strCache>
            </c:strRef>
          </c:tx>
          <c:invertIfNegative val="0"/>
          <c:cat>
            <c:strRef>
              <c:f>'8.14'!$L$9:$N$9</c:f>
              <c:strCache>
                <c:ptCount val="3"/>
                <c:pt idx="0">
                  <c:v>Duben</c:v>
                </c:pt>
                <c:pt idx="1">
                  <c:v>Květen</c:v>
                </c:pt>
                <c:pt idx="2">
                  <c:v>Červen</c:v>
                </c:pt>
              </c:strCache>
            </c:strRef>
          </c:cat>
          <c:val>
            <c:numRef>
              <c:f>'8.14'!$L$20:$N$20</c:f>
              <c:numCache>
                <c:formatCode>#,##0.0</c:formatCode>
                <c:ptCount val="3"/>
                <c:pt idx="0">
                  <c:v>5077</c:v>
                </c:pt>
                <c:pt idx="1">
                  <c:v>3510</c:v>
                </c:pt>
                <c:pt idx="2">
                  <c:v>658</c:v>
                </c:pt>
              </c:numCache>
            </c:numRef>
          </c:val>
        </c:ser>
        <c:ser>
          <c:idx val="11"/>
          <c:order val="11"/>
          <c:tx>
            <c:strRef>
              <c:f>'8.14'!$K$21</c:f>
              <c:strCache>
                <c:ptCount val="1"/>
                <c:pt idx="0">
                  <c:v>Ostatní pevná paliva</c:v>
                </c:pt>
              </c:strCache>
            </c:strRef>
          </c:tx>
          <c:invertIfNegative val="0"/>
          <c:cat>
            <c:strRef>
              <c:f>'8.14'!$L$9:$N$9</c:f>
              <c:strCache>
                <c:ptCount val="3"/>
                <c:pt idx="0">
                  <c:v>Duben</c:v>
                </c:pt>
                <c:pt idx="1">
                  <c:v>Květen</c:v>
                </c:pt>
                <c:pt idx="2">
                  <c:v>Červen</c:v>
                </c:pt>
              </c:strCache>
            </c:strRef>
          </c:cat>
          <c:val>
            <c:numRef>
              <c:f>'8.14'!$L$21:$N$21</c:f>
              <c:numCache>
                <c:formatCode>#,##0.0</c:formatCode>
                <c:ptCount val="3"/>
                <c:pt idx="0">
                  <c:v>2234</c:v>
                </c:pt>
                <c:pt idx="1">
                  <c:v>2505</c:v>
                </c:pt>
                <c:pt idx="2">
                  <c:v>2597.6</c:v>
                </c:pt>
              </c:numCache>
            </c:numRef>
          </c:val>
        </c:ser>
        <c:ser>
          <c:idx val="12"/>
          <c:order val="12"/>
          <c:tx>
            <c:strRef>
              <c:f>'8.14'!$K$22</c:f>
              <c:strCache>
                <c:ptCount val="1"/>
                <c:pt idx="0">
                  <c:v>Ostatní plyny</c:v>
                </c:pt>
              </c:strCache>
            </c:strRef>
          </c:tx>
          <c:invertIfNegative val="0"/>
          <c:cat>
            <c:strRef>
              <c:f>'8.14'!$L$9:$N$9</c:f>
              <c:strCache>
                <c:ptCount val="3"/>
                <c:pt idx="0">
                  <c:v>Duben</c:v>
                </c:pt>
                <c:pt idx="1">
                  <c:v>Květen</c:v>
                </c:pt>
                <c:pt idx="2">
                  <c:v>Červen</c:v>
                </c:pt>
              </c:strCache>
            </c:strRef>
          </c:cat>
          <c:val>
            <c:numRef>
              <c:f>'8.14'!$L$22:$N$22</c:f>
              <c:numCache>
                <c:formatCode>#,##0.0</c:formatCode>
                <c:ptCount val="3"/>
                <c:pt idx="0">
                  <c:v>6954</c:v>
                </c:pt>
                <c:pt idx="1">
                  <c:v>7706</c:v>
                </c:pt>
                <c:pt idx="2">
                  <c:v>4328</c:v>
                </c:pt>
              </c:numCache>
            </c:numRef>
          </c:val>
        </c:ser>
        <c:ser>
          <c:idx val="13"/>
          <c:order val="13"/>
          <c:tx>
            <c:strRef>
              <c:f>'8.14'!$K$23</c:f>
              <c:strCache>
                <c:ptCount val="1"/>
                <c:pt idx="0">
                  <c:v>Ostatní</c:v>
                </c:pt>
              </c:strCache>
            </c:strRef>
          </c:tx>
          <c:invertIfNegative val="0"/>
          <c:cat>
            <c:strRef>
              <c:f>'8.14'!$L$9:$N$9</c:f>
              <c:strCache>
                <c:ptCount val="3"/>
                <c:pt idx="0">
                  <c:v>Duben</c:v>
                </c:pt>
                <c:pt idx="1">
                  <c:v>Květen</c:v>
                </c:pt>
                <c:pt idx="2">
                  <c:v>Červen</c:v>
                </c:pt>
              </c:strCache>
            </c:strRef>
          </c:cat>
          <c:val>
            <c:numRef>
              <c:f>'8.14'!$L$23:$N$23</c:f>
              <c:numCache>
                <c:formatCode>#,##0.0</c:formatCode>
                <c:ptCount val="3"/>
                <c:pt idx="0">
                  <c:v>0</c:v>
                </c:pt>
                <c:pt idx="1">
                  <c:v>0</c:v>
                </c:pt>
                <c:pt idx="2">
                  <c:v>0</c:v>
                </c:pt>
              </c:numCache>
            </c:numRef>
          </c:val>
        </c:ser>
        <c:ser>
          <c:idx val="14"/>
          <c:order val="14"/>
          <c:tx>
            <c:strRef>
              <c:f>'8.14'!$K$24</c:f>
              <c:strCache>
                <c:ptCount val="1"/>
                <c:pt idx="0">
                  <c:v>Topné oleje</c:v>
                </c:pt>
              </c:strCache>
            </c:strRef>
          </c:tx>
          <c:invertIfNegative val="0"/>
          <c:cat>
            <c:strRef>
              <c:f>'8.14'!$L$9:$N$9</c:f>
              <c:strCache>
                <c:ptCount val="3"/>
                <c:pt idx="0">
                  <c:v>Duben</c:v>
                </c:pt>
                <c:pt idx="1">
                  <c:v>Květen</c:v>
                </c:pt>
                <c:pt idx="2">
                  <c:v>Červen</c:v>
                </c:pt>
              </c:strCache>
            </c:strRef>
          </c:cat>
          <c:val>
            <c:numRef>
              <c:f>'8.14'!$L$24:$N$24</c:f>
              <c:numCache>
                <c:formatCode>#,##0.0</c:formatCode>
                <c:ptCount val="3"/>
                <c:pt idx="0">
                  <c:v>85.81</c:v>
                </c:pt>
                <c:pt idx="1">
                  <c:v>154.32</c:v>
                </c:pt>
                <c:pt idx="2">
                  <c:v>59.93</c:v>
                </c:pt>
              </c:numCache>
            </c:numRef>
          </c:val>
        </c:ser>
        <c:ser>
          <c:idx val="15"/>
          <c:order val="15"/>
          <c:tx>
            <c:strRef>
              <c:f>'8.14'!$K$25</c:f>
              <c:strCache>
                <c:ptCount val="1"/>
                <c:pt idx="0">
                  <c:v>Zemní plyn</c:v>
                </c:pt>
              </c:strCache>
            </c:strRef>
          </c:tx>
          <c:spPr>
            <a:solidFill>
              <a:srgbClr val="EBE600"/>
            </a:solidFill>
          </c:spPr>
          <c:invertIfNegative val="0"/>
          <c:cat>
            <c:strRef>
              <c:f>'8.14'!$L$9:$N$9</c:f>
              <c:strCache>
                <c:ptCount val="3"/>
                <c:pt idx="0">
                  <c:v>Duben</c:v>
                </c:pt>
                <c:pt idx="1">
                  <c:v>Květen</c:v>
                </c:pt>
                <c:pt idx="2">
                  <c:v>Červen</c:v>
                </c:pt>
              </c:strCache>
            </c:strRef>
          </c:cat>
          <c:val>
            <c:numRef>
              <c:f>'8.14'!$L$25:$N$25</c:f>
              <c:numCache>
                <c:formatCode>#,##0.0</c:formatCode>
                <c:ptCount val="3"/>
                <c:pt idx="0">
                  <c:v>60429.643968862008</c:v>
                </c:pt>
                <c:pt idx="1">
                  <c:v>52601.650847108547</c:v>
                </c:pt>
                <c:pt idx="2">
                  <c:v>23322.208677133927</c:v>
                </c:pt>
              </c:numCache>
            </c:numRef>
          </c:val>
        </c:ser>
        <c:dLbls>
          <c:showLegendKey val="0"/>
          <c:showVal val="0"/>
          <c:showCatName val="0"/>
          <c:showSerName val="0"/>
          <c:showPercent val="0"/>
          <c:showBubbleSize val="0"/>
        </c:dLbls>
        <c:gapWidth val="150"/>
        <c:overlap val="100"/>
        <c:axId val="194231680"/>
        <c:axId val="194241664"/>
      </c:barChart>
      <c:catAx>
        <c:axId val="194231680"/>
        <c:scaling>
          <c:orientation val="minMax"/>
        </c:scaling>
        <c:delete val="0"/>
        <c:axPos val="b"/>
        <c:numFmt formatCode="General" sourceLinked="1"/>
        <c:majorTickMark val="none"/>
        <c:minorTickMark val="none"/>
        <c:tickLblPos val="nextTo"/>
        <c:txPr>
          <a:bodyPr/>
          <a:lstStyle/>
          <a:p>
            <a:pPr>
              <a:defRPr sz="900"/>
            </a:pPr>
            <a:endParaRPr lang="cs-CZ"/>
          </a:p>
        </c:txPr>
        <c:crossAx val="194241664"/>
        <c:crosses val="autoZero"/>
        <c:auto val="1"/>
        <c:lblAlgn val="ctr"/>
        <c:lblOffset val="100"/>
        <c:noMultiLvlLbl val="0"/>
      </c:catAx>
      <c:valAx>
        <c:axId val="194241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2316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'8.14'!$O$10:$O$25</c:f>
              <c:numCache>
                <c:formatCode>0.0%</c:formatCode>
                <c:ptCount val="16"/>
              </c:numCache>
            </c:numRef>
          </c:cat>
          <c:val>
            <c:numRef>
              <c:f>'8.14'!$J$10:$J$25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'8.14'!$O$27:$O$34</c:f>
              <c:numCache>
                <c:formatCode>#,##0.0</c:formatCode>
                <c:ptCount val="8"/>
              </c:numCache>
            </c:numRef>
          </c:cat>
          <c:val>
            <c:numRef>
              <c:f>'8.14'!$J$27:$J$34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6899584"/>
        <c:axId val="196901120"/>
      </c:barChart>
      <c:catAx>
        <c:axId val="196899584"/>
        <c:scaling>
          <c:orientation val="minMax"/>
        </c:scaling>
        <c:delete val="1"/>
        <c:axPos val="b"/>
        <c:numFmt formatCode="General" sourceLinked="1"/>
        <c:majorTickMark val="out"/>
        <c:minorTickMark val="none"/>
        <c:tickLblPos val="nextTo"/>
        <c:crossAx val="196901120"/>
        <c:crosses val="autoZero"/>
        <c:auto val="1"/>
        <c:lblAlgn val="ctr"/>
        <c:lblOffset val="100"/>
        <c:noMultiLvlLbl val="0"/>
      </c:catAx>
      <c:valAx>
        <c:axId val="196901120"/>
        <c:scaling>
          <c:orientation val="minMax"/>
        </c:scaling>
        <c:delete val="1"/>
        <c:axPos val="l"/>
        <c:numFmt formatCode="0%" sourceLinked="1"/>
        <c:majorTickMark val="out"/>
        <c:minorTickMark val="none"/>
        <c:tickLblPos val="nextTo"/>
        <c:crossAx val="196899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5166848"/>
        <c:axId val="205172736"/>
      </c:barChart>
      <c:catAx>
        <c:axId val="205166848"/>
        <c:scaling>
          <c:orientation val="minMax"/>
        </c:scaling>
        <c:delete val="1"/>
        <c:axPos val="b"/>
        <c:numFmt formatCode="General" sourceLinked="1"/>
        <c:majorTickMark val="out"/>
        <c:minorTickMark val="none"/>
        <c:tickLblPos val="nextTo"/>
        <c:crossAx val="205172736"/>
        <c:crosses val="autoZero"/>
        <c:auto val="1"/>
        <c:lblAlgn val="ctr"/>
        <c:lblOffset val="100"/>
        <c:noMultiLvlLbl val="0"/>
      </c:catAx>
      <c:valAx>
        <c:axId val="205172736"/>
        <c:scaling>
          <c:orientation val="minMax"/>
        </c:scaling>
        <c:delete val="1"/>
        <c:axPos val="l"/>
        <c:numFmt formatCode="0.0%" sourceLinked="1"/>
        <c:majorTickMark val="out"/>
        <c:minorTickMark val="none"/>
        <c:tickLblPos val="nextTo"/>
        <c:crossAx val="2051668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('9'!$B$6:$C$6,'9'!$E$6:$F$6,'9'!$H$6:$I$6)</c:f>
              <c:numCache>
                <c:formatCode>#,##0.0</c:formatCode>
                <c:ptCount val="6"/>
                <c:pt idx="0">
                  <c:v>1635.6285119999998</c:v>
                </c:pt>
                <c:pt idx="1">
                  <c:v>1133.205093</c:v>
                </c:pt>
                <c:pt idx="2">
                  <c:v>1659.7758649999998</c:v>
                </c:pt>
                <c:pt idx="3">
                  <c:v>1131.3080210000003</c:v>
                </c:pt>
                <c:pt idx="4">
                  <c:v>1152.7067360000001</c:v>
                </c:pt>
                <c:pt idx="5">
                  <c:v>755.93299300000001</c:v>
                </c:pt>
              </c:numCache>
            </c:numRef>
          </c:val>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('9'!$B$7:$C$7,'9'!$E$7:$F$7,'9'!$H$7:$I$7)</c:f>
              <c:numCache>
                <c:formatCode>#,##0.0</c:formatCode>
                <c:ptCount val="6"/>
                <c:pt idx="0">
                  <c:v>171.08238900000006</c:v>
                </c:pt>
                <c:pt idx="1">
                  <c:v>163.85780800000006</c:v>
                </c:pt>
                <c:pt idx="2">
                  <c:v>159.89933300000007</c:v>
                </c:pt>
                <c:pt idx="3">
                  <c:v>156.19719899999998</c:v>
                </c:pt>
                <c:pt idx="4">
                  <c:v>115.47989799999998</c:v>
                </c:pt>
                <c:pt idx="5">
                  <c:v>109.56160999999994</c:v>
                </c:pt>
              </c:numCache>
            </c:numRef>
          </c:val>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('9'!$B$8:$C$8,'9'!$E$8:$F$8,'9'!$H$8:$I$8)</c:f>
              <c:numCache>
                <c:formatCode>#,##0.0</c:formatCode>
                <c:ptCount val="6"/>
                <c:pt idx="0">
                  <c:v>999.17138299999988</c:v>
                </c:pt>
                <c:pt idx="1">
                  <c:v>815.0332360000001</c:v>
                </c:pt>
                <c:pt idx="2">
                  <c:v>742.57084200000008</c:v>
                </c:pt>
                <c:pt idx="3">
                  <c:v>600.00889699999993</c:v>
                </c:pt>
                <c:pt idx="4">
                  <c:v>498.96360500000003</c:v>
                </c:pt>
                <c:pt idx="5">
                  <c:v>346.70329699999996</c:v>
                </c:pt>
              </c:numCache>
            </c:numRef>
          </c:val>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('9'!$B$9:$C$9,'9'!$E$9:$F$9,'9'!$H$9:$I$9)</c:f>
              <c:numCache>
                <c:formatCode>#,##0.0</c:formatCode>
                <c:ptCount val="6"/>
                <c:pt idx="0">
                  <c:v>1.4819800000000001</c:v>
                </c:pt>
                <c:pt idx="1">
                  <c:v>0</c:v>
                </c:pt>
                <c:pt idx="2">
                  <c:v>1.300989</c:v>
                </c:pt>
                <c:pt idx="3">
                  <c:v>0</c:v>
                </c:pt>
                <c:pt idx="4">
                  <c:v>1.5403549999999999</c:v>
                </c:pt>
                <c:pt idx="5">
                  <c:v>0</c:v>
                </c:pt>
              </c:numCache>
            </c:numRef>
          </c:val>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('9'!$B$10:$C$10,'9'!$E$10:$F$10,'9'!$H$10:$I$10)</c:f>
              <c:numCache>
                <c:formatCode>#,##0.0</c:formatCode>
                <c:ptCount val="6"/>
                <c:pt idx="0">
                  <c:v>0.82666500000000009</c:v>
                </c:pt>
                <c:pt idx="1">
                  <c:v>0</c:v>
                </c:pt>
                <c:pt idx="2">
                  <c:v>0.91466499999999995</c:v>
                </c:pt>
                <c:pt idx="3">
                  <c:v>0</c:v>
                </c:pt>
                <c:pt idx="4">
                  <c:v>1.1448800000000001</c:v>
                </c:pt>
                <c:pt idx="5">
                  <c:v>0</c:v>
                </c:pt>
              </c:numCache>
            </c:numRef>
          </c:val>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('9'!$B$11:$C$11,'9'!$E$11:$F$11,'9'!$H$11:$I$11)</c:f>
              <c:numCache>
                <c:formatCode>#,##0.0</c:formatCode>
                <c:ptCount val="6"/>
                <c:pt idx="0">
                  <c:v>5.3420000000000002E-2</c:v>
                </c:pt>
                <c:pt idx="1">
                  <c:v>0</c:v>
                </c:pt>
                <c:pt idx="2">
                  <c:v>4.165E-2</c:v>
                </c:pt>
                <c:pt idx="3">
                  <c:v>0</c:v>
                </c:pt>
                <c:pt idx="4">
                  <c:v>7.6170000000000002E-2</c:v>
                </c:pt>
                <c:pt idx="5">
                  <c:v>0</c:v>
                </c:pt>
              </c:numCache>
            </c:numRef>
          </c:val>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('9'!$B$12:$C$12,'9'!$E$12:$F$12,'9'!$H$12:$I$12)</c:f>
              <c:numCache>
                <c:formatCode>#,##0.0</c:formatCode>
                <c:ptCount val="6"/>
                <c:pt idx="0">
                  <c:v>5105.4070159999992</c:v>
                </c:pt>
                <c:pt idx="1">
                  <c:v>4312.6439990000008</c:v>
                </c:pt>
                <c:pt idx="2">
                  <c:v>4717.3691679999974</c:v>
                </c:pt>
                <c:pt idx="3">
                  <c:v>4044.9363290000006</c:v>
                </c:pt>
                <c:pt idx="4">
                  <c:v>2834.1789689999996</c:v>
                </c:pt>
                <c:pt idx="5">
                  <c:v>2235.80852</c:v>
                </c:pt>
              </c:numCache>
            </c:numRef>
          </c:val>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('9'!$B$13:$C$13,'9'!$E$13:$F$13,'9'!$H$13:$I$13)</c:f>
              <c:numCache>
                <c:formatCode>#,##0.0</c:formatCode>
                <c:ptCount val="6"/>
                <c:pt idx="0">
                  <c:v>71.325999999999993</c:v>
                </c:pt>
                <c:pt idx="1">
                  <c:v>0</c:v>
                </c:pt>
                <c:pt idx="2">
                  <c:v>60.475000000000001</c:v>
                </c:pt>
                <c:pt idx="3">
                  <c:v>0</c:v>
                </c:pt>
                <c:pt idx="4">
                  <c:v>18.834</c:v>
                </c:pt>
                <c:pt idx="5">
                  <c:v>0</c:v>
                </c:pt>
              </c:numCache>
            </c:numRef>
          </c:val>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('9'!$B$14:$C$14,'9'!$E$14:$F$14,'9'!$H$14:$I$14)</c:f>
              <c:numCache>
                <c:formatCode>#,##0.0</c:formatCode>
                <c:ptCount val="6"/>
                <c:pt idx="0">
                  <c:v>2.4164999999999999E-2</c:v>
                </c:pt>
                <c:pt idx="1">
                  <c:v>0</c:v>
                </c:pt>
                <c:pt idx="2">
                  <c:v>1.7574000000000003E-2</c:v>
                </c:pt>
                <c:pt idx="3">
                  <c:v>0</c:v>
                </c:pt>
                <c:pt idx="4">
                  <c:v>0</c:v>
                </c:pt>
                <c:pt idx="5">
                  <c:v>0</c:v>
                </c:pt>
              </c:numCache>
            </c:numRef>
          </c:val>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('9'!$B$15:$C$15,'9'!$E$15:$F$15,'9'!$H$15:$I$15)</c:f>
              <c:numCache>
                <c:formatCode>#,##0.0</c:formatCode>
                <c:ptCount val="6"/>
                <c:pt idx="0">
                  <c:v>620.32528100000013</c:v>
                </c:pt>
                <c:pt idx="1">
                  <c:v>60.484862999999997</c:v>
                </c:pt>
                <c:pt idx="2">
                  <c:v>639.85498599999994</c:v>
                </c:pt>
                <c:pt idx="3">
                  <c:v>60.560599000000003</c:v>
                </c:pt>
                <c:pt idx="4">
                  <c:v>539.45170400000006</c:v>
                </c:pt>
                <c:pt idx="5">
                  <c:v>55.237120000000004</c:v>
                </c:pt>
              </c:numCache>
            </c:numRef>
          </c:val>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('9'!$B$16:$C$16,'9'!$E$16:$F$16,'9'!$H$16:$I$16)</c:f>
              <c:numCache>
                <c:formatCode>#,##0.0</c:formatCode>
                <c:ptCount val="6"/>
                <c:pt idx="0">
                  <c:v>41.804107000000002</c:v>
                </c:pt>
                <c:pt idx="1">
                  <c:v>35.735279000000006</c:v>
                </c:pt>
                <c:pt idx="2">
                  <c:v>37.649173000000005</c:v>
                </c:pt>
                <c:pt idx="3">
                  <c:v>28.58192</c:v>
                </c:pt>
                <c:pt idx="4">
                  <c:v>26.178000000000001</c:v>
                </c:pt>
                <c:pt idx="5">
                  <c:v>8.8550000000000004</c:v>
                </c:pt>
              </c:numCache>
            </c:numRef>
          </c:val>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('9'!$B$17:$C$17,'9'!$E$17:$F$17,'9'!$H$17:$I$17)</c:f>
              <c:numCache>
                <c:formatCode>#,##0.0</c:formatCode>
                <c:ptCount val="6"/>
                <c:pt idx="0">
                  <c:v>299.39061568201106</c:v>
                </c:pt>
                <c:pt idx="1">
                  <c:v>176.40990200000002</c:v>
                </c:pt>
                <c:pt idx="2">
                  <c:v>269.75192212622073</c:v>
                </c:pt>
                <c:pt idx="3">
                  <c:v>127.87315</c:v>
                </c:pt>
                <c:pt idx="4">
                  <c:v>216.33714785717657</c:v>
                </c:pt>
                <c:pt idx="5">
                  <c:v>147.28205299999999</c:v>
                </c:pt>
              </c:numCache>
            </c:numRef>
          </c:val>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('9'!$B$18:$C$18,'9'!$E$18:$F$18,'9'!$H$18:$I$18)</c:f>
              <c:numCache>
                <c:formatCode>#,##0.0</c:formatCode>
                <c:ptCount val="6"/>
                <c:pt idx="0">
                  <c:v>869.57125099999985</c:v>
                </c:pt>
                <c:pt idx="1">
                  <c:v>436.96811399999996</c:v>
                </c:pt>
                <c:pt idx="2">
                  <c:v>827.294668</c:v>
                </c:pt>
                <c:pt idx="3">
                  <c:v>360.94527900000003</c:v>
                </c:pt>
                <c:pt idx="4">
                  <c:v>740.06281899999988</c:v>
                </c:pt>
                <c:pt idx="5">
                  <c:v>274.58552800000001</c:v>
                </c:pt>
              </c:numCache>
            </c:numRef>
          </c:val>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('9'!$B$20:$C$20,'9'!$E$20:$F$20,'9'!$H$20:$I$20)</c:f>
              <c:numCache>
                <c:formatCode>#,##0.0</c:formatCode>
                <c:ptCount val="6"/>
                <c:pt idx="0">
                  <c:v>3.571898</c:v>
                </c:pt>
                <c:pt idx="1">
                  <c:v>1.2590840000000001</c:v>
                </c:pt>
                <c:pt idx="2">
                  <c:v>9.0813020000000026</c:v>
                </c:pt>
                <c:pt idx="3">
                  <c:v>4.0469650000000001</c:v>
                </c:pt>
                <c:pt idx="4">
                  <c:v>40.329236000000009</c:v>
                </c:pt>
                <c:pt idx="5">
                  <c:v>2.0641229999999999</c:v>
                </c:pt>
              </c:numCache>
            </c:numRef>
          </c:val>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('9'!$B$21:$C$21,'9'!$E$21:$F$21,'9'!$H$21:$I$21)</c:f>
              <c:numCache>
                <c:formatCode>#,##0.0</c:formatCode>
                <c:ptCount val="6"/>
                <c:pt idx="0">
                  <c:v>2006.8189673179895</c:v>
                </c:pt>
                <c:pt idx="1">
                  <c:v>749.89703500000087</c:v>
                </c:pt>
                <c:pt idx="2">
                  <c:v>1961.6341008737786</c:v>
                </c:pt>
                <c:pt idx="3">
                  <c:v>732.42000800000005</c:v>
                </c:pt>
                <c:pt idx="4">
                  <c:v>1187.0120581428248</c:v>
                </c:pt>
                <c:pt idx="5">
                  <c:v>529.74436700000012</c:v>
                </c:pt>
              </c:numCache>
            </c:numRef>
          </c:val>
        </c:ser>
        <c:dLbls>
          <c:showLegendKey val="0"/>
          <c:showVal val="0"/>
          <c:showCatName val="0"/>
          <c:showSerName val="0"/>
          <c:showPercent val="0"/>
          <c:showBubbleSize val="0"/>
        </c:dLbls>
        <c:gapWidth val="104"/>
        <c:overlap val="100"/>
        <c:axId val="206171520"/>
        <c:axId val="205198464"/>
      </c:barChart>
      <c:catAx>
        <c:axId val="206171520"/>
        <c:scaling>
          <c:orientation val="minMax"/>
        </c:scaling>
        <c:delete val="0"/>
        <c:axPos val="b"/>
        <c:majorTickMark val="none"/>
        <c:minorTickMark val="none"/>
        <c:tickLblPos val="nextTo"/>
        <c:txPr>
          <a:bodyPr/>
          <a:lstStyle/>
          <a:p>
            <a:pPr>
              <a:defRPr sz="900"/>
            </a:pPr>
            <a:endParaRPr lang="cs-CZ"/>
          </a:p>
        </c:txPr>
        <c:crossAx val="205198464"/>
        <c:crosses val="autoZero"/>
        <c:auto val="1"/>
        <c:lblAlgn val="ctr"/>
        <c:lblOffset val="100"/>
        <c:noMultiLvlLbl val="0"/>
      </c:catAx>
      <c:valAx>
        <c:axId val="2051984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61715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0876132930513595"/>
                  <c:y val="-6.3050523941384912E-2"/>
                </c:manualLayout>
              </c:layout>
              <c:numFmt formatCode="0%" sourceLinked="0"/>
              <c:spPr/>
              <c:txPr>
                <a:bodyPr/>
                <a:lstStyle/>
                <a:p>
                  <a:pPr>
                    <a:defRPr sz="900"/>
                  </a:pPr>
                  <a:endParaRPr lang="cs-CZ"/>
                </a:p>
              </c:txPr>
              <c:showLegendKey val="0"/>
              <c:showVal val="0"/>
              <c:showCatName val="0"/>
              <c:showSerName val="0"/>
              <c:showPercent val="1"/>
              <c:showBubbleSize val="0"/>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7"/>
              <c:delete val="1"/>
            </c:dLbl>
            <c:dLbl>
              <c:idx val="8"/>
              <c:delete val="1"/>
            </c:dLbl>
            <c:dLbl>
              <c:idx val="9"/>
              <c:layout>
                <c:manualLayout>
                  <c:x val="-0.13293051359516617"/>
                  <c:y val="-3.7088543494932305E-2"/>
                </c:manualLayout>
              </c:layout>
              <c:showLegendKey val="0"/>
              <c:showVal val="0"/>
              <c:showCatName val="0"/>
              <c:showSerName val="0"/>
              <c:showPercent val="1"/>
              <c:showBubbleSize val="0"/>
            </c:dLbl>
            <c:dLbl>
              <c:idx val="10"/>
              <c:layout>
                <c:manualLayout>
                  <c:x val="-0.14501510574018128"/>
                  <c:y val="1.4835417397972922E-2"/>
                </c:manualLayout>
              </c:layout>
              <c:showLegendKey val="0"/>
              <c:showVal val="0"/>
              <c:showCatName val="0"/>
              <c:showSerName val="0"/>
              <c:showPercent val="1"/>
              <c:showBubbleSize val="0"/>
            </c:dLbl>
            <c:dLbl>
              <c:idx val="11"/>
              <c:layout>
                <c:manualLayout>
                  <c:x val="-0.11681772406847936"/>
                  <c:y val="-5.9341669591891688E-2"/>
                </c:manualLayout>
              </c:layout>
              <c:numFmt formatCode="0%" sourceLinked="0"/>
              <c:spPr/>
              <c:txPr>
                <a:bodyPr/>
                <a:lstStyle/>
                <a:p>
                  <a:pPr>
                    <a:defRPr sz="900"/>
                  </a:pPr>
                  <a:endParaRPr lang="cs-CZ"/>
                </a:p>
              </c:txPr>
              <c:showLegendKey val="0"/>
              <c:showVal val="0"/>
              <c:showCatName val="0"/>
              <c:showSerName val="0"/>
              <c:showPercent val="1"/>
              <c:showBubbleSize val="0"/>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dLbl>
            <c:numFmt formatCode="0.0%" sourceLinked="0"/>
            <c:txPr>
              <a:bodyPr/>
              <a:lstStyle/>
              <a:p>
                <a:pPr>
                  <a:defRPr sz="900"/>
                </a:pPr>
                <a:endParaRPr lang="cs-CZ"/>
              </a:p>
            </c:txPr>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3020.4461070000002</c:v>
                </c:pt>
                <c:pt idx="1">
                  <c:v>429.61661700000002</c:v>
                </c:pt>
                <c:pt idx="2">
                  <c:v>1761.7454299999999</c:v>
                </c:pt>
                <c:pt idx="3">
                  <c:v>0</c:v>
                </c:pt>
                <c:pt idx="4">
                  <c:v>0</c:v>
                </c:pt>
                <c:pt idx="5">
                  <c:v>0</c:v>
                </c:pt>
                <c:pt idx="6">
                  <c:v>10593.388848000002</c:v>
                </c:pt>
                <c:pt idx="7">
                  <c:v>0</c:v>
                </c:pt>
                <c:pt idx="8">
                  <c:v>0</c:v>
                </c:pt>
                <c:pt idx="9">
                  <c:v>176.28258199999999</c:v>
                </c:pt>
                <c:pt idx="10">
                  <c:v>73.172199000000006</c:v>
                </c:pt>
                <c:pt idx="11">
                  <c:v>451.56510500000002</c:v>
                </c:pt>
                <c:pt idx="12">
                  <c:v>1072.4989210000001</c:v>
                </c:pt>
                <c:pt idx="13">
                  <c:v>0</c:v>
                </c:pt>
                <c:pt idx="14">
                  <c:v>7.3701720000000002</c:v>
                </c:pt>
                <c:pt idx="15">
                  <c:v>2012.0614100000012</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'10'!$B$3:$D$3</c:f>
              <c:strCache>
                <c:ptCount val="1"/>
                <c:pt idx="0">
                  <c:v>I. čtvrtletí 2019</c:v>
                </c:pt>
              </c:strCache>
            </c:strRef>
          </c:tx>
          <c:invertIfNegative val="0"/>
          <c:cat>
            <c:strRef>
              <c:f>'10'!$B$4:$D$4</c:f>
              <c:strCache>
                <c:ptCount val="3"/>
                <c:pt idx="0">
                  <c:v>Leden</c:v>
                </c:pt>
                <c:pt idx="1">
                  <c:v>Únor</c:v>
                </c:pt>
                <c:pt idx="2">
                  <c:v>Březen</c:v>
                </c:pt>
              </c:strCache>
            </c:strRef>
          </c:cat>
          <c:val>
            <c:numRef>
              <c:f>'10'!$B$6:$D$6</c:f>
              <c:numCache>
                <c:formatCode>#,##0.0</c:formatCode>
                <c:ptCount val="3"/>
                <c:pt idx="0">
                  <c:v>21927.663297756106</c:v>
                </c:pt>
                <c:pt idx="1">
                  <c:v>17492.689146138731</c:v>
                </c:pt>
                <c:pt idx="2">
                  <c:v>16018.558111688588</c:v>
                </c:pt>
              </c:numCache>
            </c:numRef>
          </c:val>
        </c:ser>
        <c:ser>
          <c:idx val="1"/>
          <c:order val="1"/>
          <c:tx>
            <c:strRef>
              <c:f>'10'!$E$3:$G$3</c:f>
              <c:strCache>
                <c:ptCount val="1"/>
                <c:pt idx="0">
                  <c:v>I. čtvrtletí 2018</c:v>
                </c:pt>
              </c:strCache>
            </c:strRef>
          </c:tx>
          <c:invertIfNegative val="0"/>
          <c:cat>
            <c:strRef>
              <c:f>'10'!$B$4:$D$4</c:f>
              <c:strCache>
                <c:ptCount val="3"/>
                <c:pt idx="0">
                  <c:v>Leden</c:v>
                </c:pt>
                <c:pt idx="1">
                  <c:v>Únor</c:v>
                </c:pt>
                <c:pt idx="2">
                  <c:v>Březen</c:v>
                </c:pt>
              </c:strCache>
            </c:strRef>
          </c:cat>
          <c:val>
            <c:numRef>
              <c:f>'10'!$E$6:$G$6</c:f>
              <c:numCache>
                <c:formatCode>#,##0.0</c:formatCode>
                <c:ptCount val="3"/>
                <c:pt idx="0">
                  <c:v>20172</c:v>
                </c:pt>
                <c:pt idx="1">
                  <c:v>19846.8</c:v>
                </c:pt>
                <c:pt idx="2">
                  <c:v>19608.900000000001</c:v>
                </c:pt>
              </c:numCache>
            </c:numRef>
          </c:val>
        </c:ser>
        <c:ser>
          <c:idx val="2"/>
          <c:order val="2"/>
          <c:tx>
            <c:strRef>
              <c:f>'10'!$H$3:$J$3</c:f>
              <c:strCache>
                <c:ptCount val="1"/>
                <c:pt idx="0">
                  <c:v>Rozdíl (2019 - 2018)</c:v>
                </c:pt>
              </c:strCache>
            </c:strRef>
          </c:tx>
          <c:invertIfNegative val="0"/>
          <c:cat>
            <c:strRef>
              <c:f>'10'!$B$4:$D$4</c:f>
              <c:strCache>
                <c:ptCount val="3"/>
                <c:pt idx="0">
                  <c:v>Leden</c:v>
                </c:pt>
                <c:pt idx="1">
                  <c:v>Únor</c:v>
                </c:pt>
                <c:pt idx="2">
                  <c:v>Březen</c:v>
                </c:pt>
              </c:strCache>
            </c:strRef>
          </c:cat>
          <c:val>
            <c:numRef>
              <c:f>'10'!$H$6:$J$6</c:f>
              <c:numCache>
                <c:formatCode>#,##0.0</c:formatCode>
                <c:ptCount val="3"/>
                <c:pt idx="0">
                  <c:v>1755.6632977561057</c:v>
                </c:pt>
                <c:pt idx="1">
                  <c:v>-2354.110853861268</c:v>
                </c:pt>
                <c:pt idx="2">
                  <c:v>-3590.3418883114136</c:v>
                </c:pt>
              </c:numCache>
            </c:numRef>
          </c:val>
        </c:ser>
        <c:dLbls>
          <c:showLegendKey val="0"/>
          <c:showVal val="0"/>
          <c:showCatName val="0"/>
          <c:showSerName val="0"/>
          <c:showPercent val="0"/>
          <c:showBubbleSize val="0"/>
        </c:dLbls>
        <c:gapWidth val="100"/>
        <c:overlap val="-10"/>
        <c:axId val="206223616"/>
        <c:axId val="206225408"/>
      </c:barChart>
      <c:catAx>
        <c:axId val="206223616"/>
        <c:scaling>
          <c:orientation val="minMax"/>
        </c:scaling>
        <c:delete val="0"/>
        <c:axPos val="b"/>
        <c:numFmt formatCode="General" sourceLinked="1"/>
        <c:majorTickMark val="none"/>
        <c:minorTickMark val="none"/>
        <c:tickLblPos val="low"/>
        <c:txPr>
          <a:bodyPr/>
          <a:lstStyle/>
          <a:p>
            <a:pPr>
              <a:defRPr sz="900"/>
            </a:pPr>
            <a:endParaRPr lang="cs-CZ"/>
          </a:p>
        </c:txPr>
        <c:crossAx val="206225408"/>
        <c:crosses val="autoZero"/>
        <c:auto val="1"/>
        <c:lblAlgn val="ctr"/>
        <c:lblOffset val="100"/>
        <c:noMultiLvlLbl val="0"/>
      </c:catAx>
      <c:valAx>
        <c:axId val="20622540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0622361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'10'!$B$3:$D$3</c:f>
              <c:strCache>
                <c:ptCount val="1"/>
                <c:pt idx="0">
                  <c:v>I. čtvrtletí 2019</c:v>
                </c:pt>
              </c:strCache>
            </c:strRef>
          </c:tx>
          <c:invertIfNegative val="0"/>
          <c:cat>
            <c:strRef>
              <c:f>'10'!$B$4:$D$4</c:f>
              <c:strCache>
                <c:ptCount val="3"/>
                <c:pt idx="0">
                  <c:v>Leden</c:v>
                </c:pt>
                <c:pt idx="1">
                  <c:v>Únor</c:v>
                </c:pt>
                <c:pt idx="2">
                  <c:v>Březen</c:v>
                </c:pt>
              </c:strCache>
            </c:strRef>
          </c:cat>
          <c:val>
            <c:numRef>
              <c:f>'10'!$B$8:$D$8</c:f>
              <c:numCache>
                <c:formatCode>#,##0.0</c:formatCode>
                <c:ptCount val="3"/>
                <c:pt idx="0">
                  <c:v>13962.52116753317</c:v>
                </c:pt>
                <c:pt idx="1">
                  <c:v>10846.664982433036</c:v>
                </c:pt>
                <c:pt idx="2">
                  <c:v>9308.9467406295971</c:v>
                </c:pt>
              </c:numCache>
            </c:numRef>
          </c:val>
        </c:ser>
        <c:ser>
          <c:idx val="1"/>
          <c:order val="1"/>
          <c:tx>
            <c:strRef>
              <c:f>'10'!$E$3:$G$3</c:f>
              <c:strCache>
                <c:ptCount val="1"/>
                <c:pt idx="0">
                  <c:v>I. čtvrtletí 2018</c:v>
                </c:pt>
              </c:strCache>
            </c:strRef>
          </c:tx>
          <c:invertIfNegative val="0"/>
          <c:cat>
            <c:strRef>
              <c:f>'10'!$B$4:$D$4</c:f>
              <c:strCache>
                <c:ptCount val="3"/>
                <c:pt idx="0">
                  <c:v>Leden</c:v>
                </c:pt>
                <c:pt idx="1">
                  <c:v>Únor</c:v>
                </c:pt>
                <c:pt idx="2">
                  <c:v>Březen</c:v>
                </c:pt>
              </c:strCache>
            </c:strRef>
          </c:cat>
          <c:val>
            <c:numRef>
              <c:f>'10'!$E$8:$G$8</c:f>
              <c:numCache>
                <c:formatCode>#,##0.0</c:formatCode>
                <c:ptCount val="3"/>
                <c:pt idx="0">
                  <c:v>12367.6</c:v>
                </c:pt>
                <c:pt idx="1">
                  <c:v>13045.5</c:v>
                </c:pt>
                <c:pt idx="2">
                  <c:v>12527.7</c:v>
                </c:pt>
              </c:numCache>
            </c:numRef>
          </c:val>
        </c:ser>
        <c:ser>
          <c:idx val="2"/>
          <c:order val="2"/>
          <c:tx>
            <c:strRef>
              <c:f>'10'!$H$3:$J$3</c:f>
              <c:strCache>
                <c:ptCount val="1"/>
                <c:pt idx="0">
                  <c:v>Rozdíl (2019 - 2018)</c:v>
                </c:pt>
              </c:strCache>
            </c:strRef>
          </c:tx>
          <c:invertIfNegative val="0"/>
          <c:cat>
            <c:strRef>
              <c:f>'10'!$B$4:$D$4</c:f>
              <c:strCache>
                <c:ptCount val="3"/>
                <c:pt idx="0">
                  <c:v>Leden</c:v>
                </c:pt>
                <c:pt idx="1">
                  <c:v>Únor</c:v>
                </c:pt>
                <c:pt idx="2">
                  <c:v>Březen</c:v>
                </c:pt>
              </c:strCache>
            </c:strRef>
          </c:cat>
          <c:val>
            <c:numRef>
              <c:f>'10'!$H$8:$J$8</c:f>
              <c:numCache>
                <c:formatCode>#,##0.0</c:formatCode>
                <c:ptCount val="3"/>
                <c:pt idx="0">
                  <c:v>1594.9211675331699</c:v>
                </c:pt>
                <c:pt idx="1">
                  <c:v>-2198.8350175669639</c:v>
                </c:pt>
                <c:pt idx="2">
                  <c:v>-3218.7532593704036</c:v>
                </c:pt>
              </c:numCache>
            </c:numRef>
          </c:val>
        </c:ser>
        <c:dLbls>
          <c:showLegendKey val="0"/>
          <c:showVal val="0"/>
          <c:showCatName val="0"/>
          <c:showSerName val="0"/>
          <c:showPercent val="0"/>
          <c:showBubbleSize val="0"/>
        </c:dLbls>
        <c:gapWidth val="100"/>
        <c:overlap val="-10"/>
        <c:axId val="206251520"/>
        <c:axId val="206253056"/>
      </c:barChart>
      <c:catAx>
        <c:axId val="206251520"/>
        <c:scaling>
          <c:orientation val="minMax"/>
        </c:scaling>
        <c:delete val="0"/>
        <c:axPos val="b"/>
        <c:numFmt formatCode="General" sourceLinked="1"/>
        <c:majorTickMark val="none"/>
        <c:minorTickMark val="none"/>
        <c:tickLblPos val="low"/>
        <c:txPr>
          <a:bodyPr/>
          <a:lstStyle/>
          <a:p>
            <a:pPr>
              <a:defRPr sz="900"/>
            </a:pPr>
            <a:endParaRPr lang="cs-CZ"/>
          </a:p>
        </c:txPr>
        <c:crossAx val="206253056"/>
        <c:crosses val="autoZero"/>
        <c:auto val="1"/>
        <c:lblAlgn val="ctr"/>
        <c:lblOffset val="100"/>
        <c:noMultiLvlLbl val="0"/>
      </c:catAx>
      <c:valAx>
        <c:axId val="206253056"/>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0625152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dPt>
          <c:dPt>
            <c:idx val="4"/>
            <c:bubble3D val="0"/>
            <c:spPr>
              <a:solidFill>
                <a:srgbClr val="6E4932"/>
              </a:solidFill>
            </c:spPr>
          </c:dPt>
          <c:dLbls>
            <c:dLbl>
              <c:idx val="0"/>
              <c:layout>
                <c:manualLayout>
                  <c:x val="1.6129194041827576E-2"/>
                  <c:y val="-0.12944633302944689"/>
                </c:manualLayout>
              </c:layout>
              <c:numFmt formatCode="0.0%" sourceLinked="0"/>
              <c:spPr/>
              <c:txPr>
                <a:bodyPr/>
                <a:lstStyle/>
                <a:p>
                  <a:pPr>
                    <a:defRPr sz="900"/>
                  </a:pPr>
                  <a:endParaRPr lang="cs-CZ"/>
                </a:p>
              </c:txPr>
              <c:showLegendKey val="0"/>
              <c:showVal val="0"/>
              <c:showCatName val="0"/>
              <c:showSerName val="0"/>
              <c:showPercent val="1"/>
              <c:showBubbleSize val="0"/>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2307525560348784"/>
                  <c:y val="-4.6376811594202899E-2"/>
                </c:manualLayout>
              </c:layout>
              <c:numFmt formatCode="0.0%" sourceLinked="0"/>
              <c:spPr/>
              <c:txPr>
                <a:bodyPr/>
                <a:lstStyle/>
                <a:p>
                  <a:pPr>
                    <a:defRPr sz="900"/>
                  </a:pPr>
                  <a:endParaRPr lang="cs-CZ"/>
                </a:p>
              </c:txPr>
              <c:showLegendKey val="0"/>
              <c:showVal val="0"/>
              <c:showCatName val="0"/>
              <c:showSerName val="0"/>
              <c:showPercent val="1"/>
              <c:showBubbleSize val="0"/>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dLbl>
            <c:dLbl>
              <c:idx val="6"/>
              <c:delete val="1"/>
            </c:dLbl>
            <c:dLbl>
              <c:idx val="7"/>
              <c:delete val="1"/>
            </c:dLbl>
            <c:txPr>
              <a:bodyPr/>
              <a:lstStyle/>
              <a:p>
                <a:pPr>
                  <a:defRPr sz="900"/>
                </a:pPr>
                <a:endParaRPr lang="cs-CZ"/>
              </a:p>
            </c:txPr>
            <c:showLegendKey val="0"/>
            <c:showVal val="0"/>
            <c:showCatName val="0"/>
            <c:showSerName val="0"/>
            <c:showPercent val="1"/>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5.10926350998369E-3</c:v>
                </c:pt>
                <c:pt idx="1">
                  <c:v>0.1678966904073709</c:v>
                </c:pt>
                <c:pt idx="2">
                  <c:v>8.0124521213161451E-5</c:v>
                </c:pt>
                <c:pt idx="3">
                  <c:v>7.8324218101534379E-2</c:v>
                </c:pt>
                <c:pt idx="4">
                  <c:v>0.74856717055813948</c:v>
                </c:pt>
                <c:pt idx="5">
                  <c:v>2.2532901758330087E-5</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'10'!$B$12:$D$12</c:f>
              <c:strCache>
                <c:ptCount val="1"/>
                <c:pt idx="0">
                  <c:v>II. čtvrtletí 2019</c:v>
                </c:pt>
              </c:strCache>
            </c:strRef>
          </c:tx>
          <c:invertIfNegative val="0"/>
          <c:cat>
            <c:strRef>
              <c:f>'10'!$B$13:$D$13</c:f>
              <c:strCache>
                <c:ptCount val="3"/>
                <c:pt idx="0">
                  <c:v>Duben</c:v>
                </c:pt>
                <c:pt idx="1">
                  <c:v>Květen</c:v>
                </c:pt>
                <c:pt idx="2">
                  <c:v>Červen</c:v>
                </c:pt>
              </c:strCache>
            </c:strRef>
          </c:cat>
          <c:val>
            <c:numRef>
              <c:f>'10'!$B$15:$D$15</c:f>
              <c:numCache>
                <c:formatCode>#,##0.0</c:formatCode>
                <c:ptCount val="3"/>
                <c:pt idx="0">
                  <c:v>12611.191163</c:v>
                </c:pt>
                <c:pt idx="1">
                  <c:v>11868.465676</c:v>
                </c:pt>
                <c:pt idx="2">
                  <c:v>8044.4133989999991</c:v>
                </c:pt>
              </c:numCache>
            </c:numRef>
          </c:val>
        </c:ser>
        <c:ser>
          <c:idx val="1"/>
          <c:order val="1"/>
          <c:tx>
            <c:strRef>
              <c:f>'10'!$E$12:$G$12</c:f>
              <c:strCache>
                <c:ptCount val="1"/>
                <c:pt idx="0">
                  <c:v>II. čtvrtletí 2018</c:v>
                </c:pt>
              </c:strCache>
            </c:strRef>
          </c:tx>
          <c:invertIfNegative val="0"/>
          <c:cat>
            <c:strRef>
              <c:f>'10'!$B$13:$D$13</c:f>
              <c:strCache>
                <c:ptCount val="3"/>
                <c:pt idx="0">
                  <c:v>Duben</c:v>
                </c:pt>
                <c:pt idx="1">
                  <c:v>Květen</c:v>
                </c:pt>
                <c:pt idx="2">
                  <c:v>Červen</c:v>
                </c:pt>
              </c:strCache>
            </c:strRef>
          </c:cat>
          <c:val>
            <c:numRef>
              <c:f>'10'!$E$15:$G$15</c:f>
              <c:numCache>
                <c:formatCode>#,##0.0</c:formatCode>
                <c:ptCount val="3"/>
                <c:pt idx="0">
                  <c:v>11111.928433999998</c:v>
                </c:pt>
                <c:pt idx="1">
                  <c:v>9131.788365999997</c:v>
                </c:pt>
                <c:pt idx="2">
                  <c:v>8324.5587040000009</c:v>
                </c:pt>
              </c:numCache>
            </c:numRef>
          </c:val>
        </c:ser>
        <c:ser>
          <c:idx val="2"/>
          <c:order val="2"/>
          <c:tx>
            <c:strRef>
              <c:f>'10'!$H$12:$J$12</c:f>
              <c:strCache>
                <c:ptCount val="1"/>
                <c:pt idx="0">
                  <c:v>Rozdíl (2019 - 2018)</c:v>
                </c:pt>
              </c:strCache>
            </c:strRef>
          </c:tx>
          <c:invertIfNegative val="0"/>
          <c:cat>
            <c:strRef>
              <c:f>'10'!$B$13:$D$13</c:f>
              <c:strCache>
                <c:ptCount val="3"/>
                <c:pt idx="0">
                  <c:v>Duben</c:v>
                </c:pt>
                <c:pt idx="1">
                  <c:v>Květen</c:v>
                </c:pt>
                <c:pt idx="2">
                  <c:v>Červen</c:v>
                </c:pt>
              </c:strCache>
            </c:strRef>
          </c:cat>
          <c:val>
            <c:numRef>
              <c:f>'10'!$H$15:$J$15</c:f>
              <c:numCache>
                <c:formatCode>#,##0.0</c:formatCode>
                <c:ptCount val="3"/>
                <c:pt idx="0">
                  <c:v>1499.2627290000019</c:v>
                </c:pt>
                <c:pt idx="1">
                  <c:v>2736.6773100000028</c:v>
                </c:pt>
                <c:pt idx="2">
                  <c:v>-280.14530500000183</c:v>
                </c:pt>
              </c:numCache>
            </c:numRef>
          </c:val>
        </c:ser>
        <c:dLbls>
          <c:showLegendKey val="0"/>
          <c:showVal val="0"/>
          <c:showCatName val="0"/>
          <c:showSerName val="0"/>
          <c:showPercent val="0"/>
          <c:showBubbleSize val="0"/>
        </c:dLbls>
        <c:gapWidth val="100"/>
        <c:overlap val="-10"/>
        <c:axId val="206291712"/>
        <c:axId val="206293248"/>
      </c:barChart>
      <c:catAx>
        <c:axId val="206291712"/>
        <c:scaling>
          <c:orientation val="minMax"/>
        </c:scaling>
        <c:delete val="0"/>
        <c:axPos val="b"/>
        <c:numFmt formatCode="General" sourceLinked="1"/>
        <c:majorTickMark val="none"/>
        <c:minorTickMark val="none"/>
        <c:tickLblPos val="low"/>
        <c:txPr>
          <a:bodyPr/>
          <a:lstStyle/>
          <a:p>
            <a:pPr>
              <a:defRPr sz="900"/>
            </a:pPr>
            <a:endParaRPr lang="cs-CZ"/>
          </a:p>
        </c:txPr>
        <c:crossAx val="206293248"/>
        <c:crosses val="autoZero"/>
        <c:auto val="1"/>
        <c:lblAlgn val="ctr"/>
        <c:lblOffset val="100"/>
        <c:noMultiLvlLbl val="0"/>
      </c:catAx>
      <c:valAx>
        <c:axId val="206293248"/>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0629171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'10'!$B$12:$D$12</c:f>
              <c:strCache>
                <c:ptCount val="1"/>
                <c:pt idx="0">
                  <c:v>II. čtvrtletí 2019</c:v>
                </c:pt>
              </c:strCache>
            </c:strRef>
          </c:tx>
          <c:invertIfNegative val="0"/>
          <c:cat>
            <c:strRef>
              <c:f>'10'!$B$13:$D$13</c:f>
              <c:strCache>
                <c:ptCount val="3"/>
                <c:pt idx="0">
                  <c:v>Duben</c:v>
                </c:pt>
                <c:pt idx="1">
                  <c:v>Květen</c:v>
                </c:pt>
                <c:pt idx="2">
                  <c:v>Červen</c:v>
                </c:pt>
              </c:strCache>
            </c:strRef>
          </c:cat>
          <c:val>
            <c:numRef>
              <c:f>'10'!$B$17:$D$17</c:f>
              <c:numCache>
                <c:formatCode>#,##0.0</c:formatCode>
                <c:ptCount val="3"/>
                <c:pt idx="0">
                  <c:v>6580.7949790827861</c:v>
                </c:pt>
                <c:pt idx="1">
                  <c:v>5948.9181350946319</c:v>
                </c:pt>
                <c:pt idx="2">
                  <c:v>3033.2765080976251</c:v>
                </c:pt>
              </c:numCache>
            </c:numRef>
          </c:val>
        </c:ser>
        <c:ser>
          <c:idx val="1"/>
          <c:order val="1"/>
          <c:tx>
            <c:strRef>
              <c:f>'10'!$E$12:$G$12</c:f>
              <c:strCache>
                <c:ptCount val="1"/>
                <c:pt idx="0">
                  <c:v>II. čtvrtletí 2018</c:v>
                </c:pt>
              </c:strCache>
            </c:strRef>
          </c:tx>
          <c:invertIfNegative val="0"/>
          <c:cat>
            <c:strRef>
              <c:f>'10'!$B$13:$D$13</c:f>
              <c:strCache>
                <c:ptCount val="3"/>
                <c:pt idx="0">
                  <c:v>Duben</c:v>
                </c:pt>
                <c:pt idx="1">
                  <c:v>Květen</c:v>
                </c:pt>
                <c:pt idx="2">
                  <c:v>Červen</c:v>
                </c:pt>
              </c:strCache>
            </c:strRef>
          </c:cat>
          <c:val>
            <c:numRef>
              <c:f>'10'!$E$17:$G$17</c:f>
              <c:numCache>
                <c:formatCode>#,##0.0</c:formatCode>
                <c:ptCount val="3"/>
                <c:pt idx="0">
                  <c:v>5430.340733</c:v>
                </c:pt>
                <c:pt idx="1">
                  <c:v>3708.7197700000002</c:v>
                </c:pt>
                <c:pt idx="2">
                  <c:v>3121.3687340000001</c:v>
                </c:pt>
              </c:numCache>
            </c:numRef>
          </c:val>
        </c:ser>
        <c:ser>
          <c:idx val="2"/>
          <c:order val="2"/>
          <c:tx>
            <c:strRef>
              <c:f>'10'!$H$12:$J$12</c:f>
              <c:strCache>
                <c:ptCount val="1"/>
                <c:pt idx="0">
                  <c:v>Rozdíl (2019 - 2018)</c:v>
                </c:pt>
              </c:strCache>
            </c:strRef>
          </c:tx>
          <c:invertIfNegative val="0"/>
          <c:cat>
            <c:strRef>
              <c:f>'10'!$B$13:$D$13</c:f>
              <c:strCache>
                <c:ptCount val="3"/>
                <c:pt idx="0">
                  <c:v>Duben</c:v>
                </c:pt>
                <c:pt idx="1">
                  <c:v>Květen</c:v>
                </c:pt>
                <c:pt idx="2">
                  <c:v>Červen</c:v>
                </c:pt>
              </c:strCache>
            </c:strRef>
          </c:cat>
          <c:val>
            <c:numRef>
              <c:f>'10'!$H$17:$J$17</c:f>
              <c:numCache>
                <c:formatCode>#,##0.0</c:formatCode>
                <c:ptCount val="3"/>
                <c:pt idx="0">
                  <c:v>1150.4542460827861</c:v>
                </c:pt>
                <c:pt idx="1">
                  <c:v>2240.1983650946318</c:v>
                </c:pt>
                <c:pt idx="2">
                  <c:v>-88.092225902375048</c:v>
                </c:pt>
              </c:numCache>
            </c:numRef>
          </c:val>
        </c:ser>
        <c:dLbls>
          <c:showLegendKey val="0"/>
          <c:showVal val="0"/>
          <c:showCatName val="0"/>
          <c:showSerName val="0"/>
          <c:showPercent val="0"/>
          <c:showBubbleSize val="0"/>
        </c:dLbls>
        <c:gapWidth val="100"/>
        <c:overlap val="-10"/>
        <c:axId val="206663680"/>
        <c:axId val="206665216"/>
      </c:barChart>
      <c:catAx>
        <c:axId val="206663680"/>
        <c:scaling>
          <c:orientation val="minMax"/>
        </c:scaling>
        <c:delete val="0"/>
        <c:axPos val="b"/>
        <c:numFmt formatCode="General" sourceLinked="1"/>
        <c:majorTickMark val="none"/>
        <c:minorTickMark val="none"/>
        <c:tickLblPos val="low"/>
        <c:txPr>
          <a:bodyPr/>
          <a:lstStyle/>
          <a:p>
            <a:pPr>
              <a:defRPr sz="900"/>
            </a:pPr>
            <a:endParaRPr lang="cs-CZ"/>
          </a:p>
        </c:txPr>
        <c:crossAx val="206665216"/>
        <c:crosses val="autoZero"/>
        <c:auto val="1"/>
        <c:lblAlgn val="ctr"/>
        <c:lblOffset val="100"/>
        <c:noMultiLvlLbl val="0"/>
      </c:catAx>
      <c:valAx>
        <c:axId val="20666521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0666368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8316288"/>
        <c:axId val="208317824"/>
      </c:barChart>
      <c:catAx>
        <c:axId val="208316288"/>
        <c:scaling>
          <c:orientation val="minMax"/>
        </c:scaling>
        <c:delete val="1"/>
        <c:axPos val="b"/>
        <c:numFmt formatCode="General" sourceLinked="1"/>
        <c:majorTickMark val="out"/>
        <c:minorTickMark val="none"/>
        <c:tickLblPos val="nextTo"/>
        <c:crossAx val="208317824"/>
        <c:crosses val="autoZero"/>
        <c:auto val="1"/>
        <c:lblAlgn val="ctr"/>
        <c:lblOffset val="100"/>
        <c:noMultiLvlLbl val="0"/>
      </c:catAx>
      <c:valAx>
        <c:axId val="208317824"/>
        <c:scaling>
          <c:orientation val="minMax"/>
        </c:scaling>
        <c:delete val="1"/>
        <c:axPos val="l"/>
        <c:numFmt formatCode="0.0%" sourceLinked="1"/>
        <c:majorTickMark val="out"/>
        <c:minorTickMark val="none"/>
        <c:tickLblPos val="nextTo"/>
        <c:crossAx val="208316288"/>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08444032"/>
        <c:axId val="208449920"/>
      </c:barChart>
      <c:catAx>
        <c:axId val="208444032"/>
        <c:scaling>
          <c:orientation val="minMax"/>
        </c:scaling>
        <c:delete val="1"/>
        <c:axPos val="b"/>
        <c:numFmt formatCode="General" sourceLinked="1"/>
        <c:majorTickMark val="out"/>
        <c:minorTickMark val="none"/>
        <c:tickLblPos val="nextTo"/>
        <c:crossAx val="208449920"/>
        <c:crosses val="autoZero"/>
        <c:auto val="1"/>
        <c:lblAlgn val="ctr"/>
        <c:lblOffset val="100"/>
        <c:noMultiLvlLbl val="0"/>
      </c:catAx>
      <c:valAx>
        <c:axId val="208449920"/>
        <c:scaling>
          <c:orientation val="minMax"/>
        </c:scaling>
        <c:delete val="1"/>
        <c:axPos val="l"/>
        <c:numFmt formatCode="0.0%" sourceLinked="1"/>
        <c:majorTickMark val="out"/>
        <c:minorTickMark val="none"/>
        <c:tickLblPos val="nextTo"/>
        <c:crossAx val="20844403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21927.663297756106</c:v>
                </c:pt>
                <c:pt idx="1">
                  <c:v>17492.689146138731</c:v>
                </c:pt>
                <c:pt idx="2">
                  <c:v>16018.558111688588</c:v>
                </c:pt>
                <c:pt idx="3">
                  <c:v>12611.191163</c:v>
                </c:pt>
                <c:pt idx="4">
                  <c:v>11868.465676</c:v>
                </c:pt>
                <c:pt idx="5">
                  <c:v>8044.4133989999991</c:v>
                </c:pt>
                <c:pt idx="6">
                  <c:v>0</c:v>
                </c:pt>
                <c:pt idx="7">
                  <c:v>0</c:v>
                </c:pt>
                <c:pt idx="8">
                  <c:v>0</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-1016.2994609999996</c:v>
                </c:pt>
                <c:pt idx="1">
                  <c:v>-920.51376200000016</c:v>
                </c:pt>
                <c:pt idx="2">
                  <c:v>-919.54929599999878</c:v>
                </c:pt>
                <c:pt idx="3">
                  <c:v>-784.70751299999949</c:v>
                </c:pt>
                <c:pt idx="4">
                  <c:v>-780.83443799999998</c:v>
                </c:pt>
                <c:pt idx="5">
                  <c:v>-672.11782100000028</c:v>
                </c:pt>
                <c:pt idx="6">
                  <c:v>0</c:v>
                </c:pt>
                <c:pt idx="7">
                  <c:v>0</c:v>
                </c:pt>
                <c:pt idx="8">
                  <c:v>0</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-1428.8405030056497</c:v>
                </c:pt>
                <c:pt idx="1">
                  <c:v>-1154.1159395692775</c:v>
                </c:pt>
                <c:pt idx="2">
                  <c:v>-1219.3578381985092</c:v>
                </c:pt>
                <c:pt idx="3">
                  <c:v>-1012.0581562527802</c:v>
                </c:pt>
                <c:pt idx="4">
                  <c:v>-912.42217580272506</c:v>
                </c:pt>
                <c:pt idx="5">
                  <c:v>-711.56853390576396</c:v>
                </c:pt>
                <c:pt idx="6">
                  <c:v>0</c:v>
                </c:pt>
                <c:pt idx="7">
                  <c:v>0</c:v>
                </c:pt>
                <c:pt idx="8">
                  <c:v>0</c:v>
                </c:pt>
                <c:pt idx="9">
                  <c:v>0</c:v>
                </c:pt>
                <c:pt idx="10">
                  <c:v>0</c:v>
                </c:pt>
                <c:pt idx="11">
                  <c:v>0</c:v>
                </c:pt>
              </c:numCache>
            </c:numRef>
          </c:val>
        </c:ser>
        <c:ser>
          <c:idx val="3"/>
          <c:order val="3"/>
          <c:tx>
            <c:strRef>
              <c:f>'3'!$A$21</c:f>
              <c:strCache>
                <c:ptCount val="1"/>
                <c:pt idx="0">
                  <c:v>Vlastní spotřeba tepla</c:v>
                </c:pt>
              </c:strCache>
            </c:strRef>
          </c:tx>
          <c:invertIfNegative val="0"/>
          <c:val>
            <c:numRef>
              <c:f>'3'!$B$21:$M$21</c:f>
              <c:numCache>
                <c:formatCode>#,##0.0</c:formatCode>
                <c:ptCount val="12"/>
                <c:pt idx="0">
                  <c:v>-5498.9259302172823</c:v>
                </c:pt>
                <c:pt idx="1">
                  <c:v>-4551.417487136423</c:v>
                </c:pt>
                <c:pt idx="2">
                  <c:v>-4547.9485178604937</c:v>
                </c:pt>
                <c:pt idx="3">
                  <c:v>-4216.1864316644378</c:v>
                </c:pt>
                <c:pt idx="4">
                  <c:v>-4203.1288271026442</c:v>
                </c:pt>
                <c:pt idx="5">
                  <c:v>-3611.8977509966167</c:v>
                </c:pt>
                <c:pt idx="6">
                  <c:v>0</c:v>
                </c:pt>
                <c:pt idx="7">
                  <c:v>0</c:v>
                </c:pt>
                <c:pt idx="8">
                  <c:v>0</c:v>
                </c:pt>
                <c:pt idx="9">
                  <c:v>0</c:v>
                </c:pt>
                <c:pt idx="10">
                  <c:v>0</c:v>
                </c:pt>
                <c:pt idx="11">
                  <c:v>0</c:v>
                </c:pt>
              </c:numCache>
            </c:numRef>
          </c:val>
        </c:ser>
        <c:ser>
          <c:idx val="4"/>
          <c:order val="4"/>
          <c:tx>
            <c:strRef>
              <c:f>'3'!$A$22</c:f>
              <c:strCache>
                <c:ptCount val="1"/>
                <c:pt idx="0">
                  <c:v>Dodávky tepla</c:v>
                </c:pt>
              </c:strCache>
            </c:strRef>
          </c:tx>
          <c:invertIfNegative val="0"/>
          <c:val>
            <c:numRef>
              <c:f>'3'!$B$22:$M$22</c:f>
              <c:numCache>
                <c:formatCode>#,##0.0</c:formatCode>
                <c:ptCount val="12"/>
                <c:pt idx="0">
                  <c:v>-13962.52116753317</c:v>
                </c:pt>
                <c:pt idx="1">
                  <c:v>-10846.664982433036</c:v>
                </c:pt>
                <c:pt idx="2">
                  <c:v>-9308.9467406295971</c:v>
                </c:pt>
                <c:pt idx="3">
                  <c:v>-6580.7949790827861</c:v>
                </c:pt>
                <c:pt idx="4">
                  <c:v>-5948.9181350946319</c:v>
                </c:pt>
                <c:pt idx="5">
                  <c:v>-3033.2765080976251</c:v>
                </c:pt>
                <c:pt idx="6">
                  <c:v>0</c:v>
                </c:pt>
                <c:pt idx="7">
                  <c:v>0</c:v>
                </c:pt>
                <c:pt idx="8">
                  <c:v>0</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-21.076236000004428</c:v>
                </c:pt>
                <c:pt idx="1">
                  <c:v>-19.976974999995946</c:v>
                </c:pt>
                <c:pt idx="2">
                  <c:v>-22.755718999987948</c:v>
                </c:pt>
                <c:pt idx="3">
                  <c:v>-17.444082999995771</c:v>
                </c:pt>
                <c:pt idx="4">
                  <c:v>-23.162099999998645</c:v>
                </c:pt>
                <c:pt idx="5">
                  <c:v>-15.552784999993946</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75439232"/>
        <c:axId val="178537600"/>
      </c:barChart>
      <c:catAx>
        <c:axId val="175439232"/>
        <c:scaling>
          <c:orientation val="minMax"/>
        </c:scaling>
        <c:delete val="0"/>
        <c:axPos val="b"/>
        <c:majorTickMark val="none"/>
        <c:minorTickMark val="none"/>
        <c:tickLblPos val="low"/>
        <c:txPr>
          <a:bodyPr/>
          <a:lstStyle/>
          <a:p>
            <a:pPr>
              <a:defRPr sz="900"/>
            </a:pPr>
            <a:endParaRPr lang="cs-CZ"/>
          </a:p>
        </c:txPr>
        <c:crossAx val="178537600"/>
        <c:crosses val="autoZero"/>
        <c:auto val="1"/>
        <c:lblAlgn val="ctr"/>
        <c:lblOffset val="100"/>
        <c:noMultiLvlLbl val="0"/>
      </c:catAx>
      <c:valAx>
        <c:axId val="17853760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543923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Duben</c:v>
                </c:pt>
                <c:pt idx="1">
                  <c:v>Květen</c:v>
                </c:pt>
                <c:pt idx="2">
                  <c:v>Červen</c:v>
                </c:pt>
              </c:strCache>
            </c:strRef>
          </c:cat>
          <c:val>
            <c:numRef>
              <c:f>'5.4'!$B$7:$D$7</c:f>
              <c:numCache>
                <c:formatCode>#,##0.0</c:formatCode>
                <c:ptCount val="3"/>
                <c:pt idx="0">
                  <c:v>27834.52</c:v>
                </c:pt>
                <c:pt idx="1">
                  <c:v>11589.800000000001</c:v>
                </c:pt>
                <c:pt idx="2">
                  <c:v>3884.32</c:v>
                </c:pt>
              </c:numCache>
            </c:numRef>
          </c:val>
        </c:ser>
        <c:ser>
          <c:idx val="1"/>
          <c:order val="1"/>
          <c:tx>
            <c:strRef>
              <c:f>'5.4'!$A$8</c:f>
              <c:strCache>
                <c:ptCount val="1"/>
                <c:pt idx="0">
                  <c:v>Černé uhlí průmyslové</c:v>
                </c:pt>
              </c:strCache>
            </c:strRef>
          </c:tx>
          <c:spPr>
            <a:solidFill>
              <a:schemeClr val="tx1"/>
            </a:solidFill>
          </c:spPr>
          <c:invertIfNegative val="0"/>
          <c:cat>
            <c:strRef>
              <c:f>'5.4'!$B$4:$D$4</c:f>
              <c:strCache>
                <c:ptCount val="3"/>
                <c:pt idx="0">
                  <c:v>Duben</c:v>
                </c:pt>
                <c:pt idx="1">
                  <c:v>Květen</c:v>
                </c:pt>
                <c:pt idx="2">
                  <c:v>Červen</c:v>
                </c:pt>
              </c:strCache>
            </c:strRef>
          </c:cat>
          <c:val>
            <c:numRef>
              <c:f>'5.4'!$B$8:$D$8</c:f>
              <c:numCache>
                <c:formatCode>#,##0.0</c:formatCode>
                <c:ptCount val="3"/>
                <c:pt idx="0">
                  <c:v>649099.15700000001</c:v>
                </c:pt>
                <c:pt idx="1">
                  <c:v>512192.16699999996</c:v>
                </c:pt>
                <c:pt idx="2">
                  <c:v>261883.91599999997</c:v>
                </c:pt>
              </c:numCache>
            </c:numRef>
          </c:val>
        </c:ser>
        <c:ser>
          <c:idx val="2"/>
          <c:order val="2"/>
          <c:tx>
            <c:strRef>
              <c:f>'5.4'!$A$9</c:f>
              <c:strCache>
                <c:ptCount val="1"/>
                <c:pt idx="0">
                  <c:v>Černouhelné kaly a granulát</c:v>
                </c:pt>
              </c:strCache>
            </c:strRef>
          </c:tx>
          <c:invertIfNegative val="0"/>
          <c:cat>
            <c:strRef>
              <c:f>'5.4'!$B$4:$D$4</c:f>
              <c:strCache>
                <c:ptCount val="3"/>
                <c:pt idx="0">
                  <c:v>Duben</c:v>
                </c:pt>
                <c:pt idx="1">
                  <c:v>Květen</c:v>
                </c:pt>
                <c:pt idx="2">
                  <c:v>Červen</c:v>
                </c:pt>
              </c:strCache>
            </c:strRef>
          </c:cat>
          <c:val>
            <c:numRef>
              <c:f>'5.4'!$B$9:$D$9</c:f>
              <c:numCache>
                <c:formatCode>#,##0.0</c:formatCode>
                <c:ptCount val="3"/>
                <c:pt idx="0">
                  <c:v>679.17499999999995</c:v>
                </c:pt>
                <c:pt idx="1">
                  <c:v>0</c:v>
                </c:pt>
                <c:pt idx="2">
                  <c:v>0</c:v>
                </c:pt>
              </c:numCache>
            </c:numRef>
          </c:val>
        </c:ser>
        <c:ser>
          <c:idx val="3"/>
          <c:order val="3"/>
          <c:tx>
            <c:strRef>
              <c:f>'5.4'!$A$10</c:f>
              <c:strCache>
                <c:ptCount val="1"/>
                <c:pt idx="0">
                  <c:v>Hnědé uhlí tříděné</c:v>
                </c:pt>
              </c:strCache>
            </c:strRef>
          </c:tx>
          <c:invertIfNegative val="0"/>
          <c:cat>
            <c:strRef>
              <c:f>'5.4'!$B$4:$D$4</c:f>
              <c:strCache>
                <c:ptCount val="3"/>
                <c:pt idx="0">
                  <c:v>Duben</c:v>
                </c:pt>
                <c:pt idx="1">
                  <c:v>Květen</c:v>
                </c:pt>
                <c:pt idx="2">
                  <c:v>Červen</c:v>
                </c:pt>
              </c:strCache>
            </c:strRef>
          </c:cat>
          <c:val>
            <c:numRef>
              <c:f>'5.4'!$B$10:$D$10</c:f>
              <c:numCache>
                <c:formatCode>#,##0.0</c:formatCode>
                <c:ptCount val="3"/>
                <c:pt idx="0">
                  <c:v>293155.32799999998</c:v>
                </c:pt>
                <c:pt idx="1">
                  <c:v>287334.87300000002</c:v>
                </c:pt>
                <c:pt idx="2">
                  <c:v>83424.540999999997</c:v>
                </c:pt>
              </c:numCache>
            </c:numRef>
          </c:val>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Duben</c:v>
                </c:pt>
                <c:pt idx="1">
                  <c:v>Květen</c:v>
                </c:pt>
                <c:pt idx="2">
                  <c:v>Červen</c:v>
                </c:pt>
              </c:strCache>
            </c:strRef>
          </c:cat>
          <c:val>
            <c:numRef>
              <c:f>'5.4'!$B$11:$D$11</c:f>
              <c:numCache>
                <c:formatCode>#,##0.0</c:formatCode>
                <c:ptCount val="3"/>
                <c:pt idx="0">
                  <c:v>2827144.291999999</c:v>
                </c:pt>
                <c:pt idx="1">
                  <c:v>2459275.4169999999</c:v>
                </c:pt>
                <c:pt idx="2">
                  <c:v>1058805.2029999997</c:v>
                </c:pt>
              </c:numCache>
            </c:numRef>
          </c:val>
        </c:ser>
        <c:ser>
          <c:idx val="5"/>
          <c:order val="5"/>
          <c:tx>
            <c:strRef>
              <c:f>'5.4'!$A$12</c:f>
              <c:strCache>
                <c:ptCount val="1"/>
                <c:pt idx="0">
                  <c:v>Hnědé uhlí - Brikety</c:v>
                </c:pt>
              </c:strCache>
            </c:strRef>
          </c:tx>
          <c:invertIfNegative val="0"/>
          <c:cat>
            <c:strRef>
              <c:f>'5.4'!$B$4:$D$4</c:f>
              <c:strCache>
                <c:ptCount val="3"/>
                <c:pt idx="0">
                  <c:v>Duben</c:v>
                </c:pt>
                <c:pt idx="1">
                  <c:v>Květen</c:v>
                </c:pt>
                <c:pt idx="2">
                  <c:v>Červen</c:v>
                </c:pt>
              </c:strCache>
            </c:strRef>
          </c:cat>
          <c:val>
            <c:numRef>
              <c:f>'5.4'!$B$12:$D$12</c:f>
              <c:numCache>
                <c:formatCode>#,##0.0</c:formatCode>
                <c:ptCount val="3"/>
                <c:pt idx="0">
                  <c:v>107</c:v>
                </c:pt>
                <c:pt idx="1">
                  <c:v>84</c:v>
                </c:pt>
                <c:pt idx="2">
                  <c:v>0</c:v>
                </c:pt>
              </c:numCache>
            </c:numRef>
          </c:val>
        </c:ser>
        <c:ser>
          <c:idx val="6"/>
          <c:order val="6"/>
          <c:tx>
            <c:strRef>
              <c:f>'5.4'!$A$13</c:f>
              <c:strCache>
                <c:ptCount val="1"/>
                <c:pt idx="0">
                  <c:v>Hnědé uhlí - Lignit</c:v>
                </c:pt>
              </c:strCache>
            </c:strRef>
          </c:tx>
          <c:invertIfNegative val="0"/>
          <c:cat>
            <c:strRef>
              <c:f>'5.4'!$B$4:$D$4</c:f>
              <c:strCache>
                <c:ptCount val="3"/>
                <c:pt idx="0">
                  <c:v>Duben</c:v>
                </c:pt>
                <c:pt idx="1">
                  <c:v>Květen</c:v>
                </c:pt>
                <c:pt idx="2">
                  <c:v>Červen</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Duben</c:v>
                </c:pt>
                <c:pt idx="1">
                  <c:v>Květen</c:v>
                </c:pt>
                <c:pt idx="2">
                  <c:v>Červen</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189305216"/>
        <c:axId val="189306752"/>
      </c:barChart>
      <c:catAx>
        <c:axId val="189305216"/>
        <c:scaling>
          <c:orientation val="minMax"/>
        </c:scaling>
        <c:delete val="0"/>
        <c:axPos val="b"/>
        <c:numFmt formatCode="General" sourceLinked="1"/>
        <c:majorTickMark val="none"/>
        <c:minorTickMark val="none"/>
        <c:tickLblPos val="nextTo"/>
        <c:txPr>
          <a:bodyPr/>
          <a:lstStyle/>
          <a:p>
            <a:pPr>
              <a:defRPr sz="900"/>
            </a:pPr>
            <a:endParaRPr lang="cs-CZ"/>
          </a:p>
        </c:txPr>
        <c:crossAx val="189306752"/>
        <c:crosses val="autoZero"/>
        <c:auto val="1"/>
        <c:lblAlgn val="ctr"/>
        <c:lblOffset val="100"/>
        <c:noMultiLvlLbl val="0"/>
      </c:catAx>
      <c:valAx>
        <c:axId val="189306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930521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0"/>
            <c:showCatName val="0"/>
            <c:showSerName val="0"/>
            <c:showPercent val="1"/>
            <c:showBubbleSize val="0"/>
            <c:showLeaderLines val="1"/>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7.4690734514266235E-2</c:v>
                </c:pt>
                <c:pt idx="1">
                  <c:v>0.14195118536919693</c:v>
                </c:pt>
                <c:pt idx="2">
                  <c:v>0</c:v>
                </c:pt>
                <c:pt idx="3">
                  <c:v>0</c:v>
                </c:pt>
                <c:pt idx="4">
                  <c:v>3.8473804655022643E-4</c:v>
                </c:pt>
                <c:pt idx="5">
                  <c:v>0.73594436648262873</c:v>
                </c:pt>
                <c:pt idx="6">
                  <c:v>4.7028975587357899E-2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dPt>
          <c:cat>
            <c:strRef>
              <c:f>'5.4'!$B$21:$D$21</c:f>
              <c:strCache>
                <c:ptCount val="3"/>
                <c:pt idx="0">
                  <c:v>Duben</c:v>
                </c:pt>
                <c:pt idx="1">
                  <c:v>Květen</c:v>
                </c:pt>
                <c:pt idx="2">
                  <c:v>Červen</c:v>
                </c:pt>
              </c:strCache>
            </c:strRef>
          </c:cat>
          <c:val>
            <c:numRef>
              <c:f>'5.4'!$B$24:$D$24</c:f>
              <c:numCache>
                <c:formatCode>#,##0.0</c:formatCode>
                <c:ptCount val="3"/>
                <c:pt idx="0">
                  <c:v>48316.506458247204</c:v>
                </c:pt>
                <c:pt idx="1">
                  <c:v>36589.850999999995</c:v>
                </c:pt>
                <c:pt idx="2">
                  <c:v>12013.293</c:v>
                </c:pt>
              </c:numCache>
            </c:numRef>
          </c:val>
        </c:ser>
        <c:ser>
          <c:idx val="1"/>
          <c:order val="1"/>
          <c:tx>
            <c:strRef>
              <c:f>'5.4'!$A$25</c:f>
              <c:strCache>
                <c:ptCount val="1"/>
                <c:pt idx="0">
                  <c:v>Celulózové výluhy</c:v>
                </c:pt>
              </c:strCache>
            </c:strRef>
          </c:tx>
          <c:invertIfNegative val="0"/>
          <c:cat>
            <c:strRef>
              <c:f>'5.4'!$B$21:$D$21</c:f>
              <c:strCache>
                <c:ptCount val="3"/>
                <c:pt idx="0">
                  <c:v>Duben</c:v>
                </c:pt>
                <c:pt idx="1">
                  <c:v>Květen</c:v>
                </c:pt>
                <c:pt idx="2">
                  <c:v>Červen</c:v>
                </c:pt>
              </c:strCache>
            </c:strRef>
          </c:cat>
          <c:val>
            <c:numRef>
              <c:f>'5.4'!$B$25:$D$25</c:f>
              <c:numCache>
                <c:formatCode>#,##0.0</c:formatCode>
                <c:ptCount val="3"/>
                <c:pt idx="0">
                  <c:v>64304.05</c:v>
                </c:pt>
                <c:pt idx="1">
                  <c:v>62750.81</c:v>
                </c:pt>
                <c:pt idx="2">
                  <c:v>57142.81</c:v>
                </c:pt>
              </c:numCache>
            </c:numRef>
          </c:val>
        </c:ser>
        <c:ser>
          <c:idx val="2"/>
          <c:order val="2"/>
          <c:tx>
            <c:strRef>
              <c:f>'5.4'!$A$26</c:f>
              <c:strCache>
                <c:ptCount val="1"/>
                <c:pt idx="0">
                  <c:v>Kapalná biopaliva</c:v>
                </c:pt>
              </c:strCache>
            </c:strRef>
          </c:tx>
          <c:invertIfNegative val="0"/>
          <c:cat>
            <c:strRef>
              <c:f>'5.4'!$B$21:$D$21</c:f>
              <c:strCache>
                <c:ptCount val="3"/>
                <c:pt idx="0">
                  <c:v>Duben</c:v>
                </c:pt>
                <c:pt idx="1">
                  <c:v>Květen</c:v>
                </c:pt>
                <c:pt idx="2">
                  <c:v>Červen</c:v>
                </c:pt>
              </c:strCache>
            </c:strRef>
          </c:cat>
          <c:val>
            <c:numRef>
              <c:f>'5.4'!$B$26:$D$26</c:f>
              <c:numCache>
                <c:formatCode>#,##0.0</c:formatCode>
                <c:ptCount val="3"/>
                <c:pt idx="0">
                  <c:v>0</c:v>
                </c:pt>
                <c:pt idx="1">
                  <c:v>0</c:v>
                </c:pt>
                <c:pt idx="2">
                  <c:v>0</c:v>
                </c:pt>
              </c:numCache>
            </c:numRef>
          </c:val>
        </c:ser>
        <c:ser>
          <c:idx val="3"/>
          <c:order val="3"/>
          <c:tx>
            <c:strRef>
              <c:f>'5.4'!$A$27</c:f>
              <c:strCache>
                <c:ptCount val="1"/>
                <c:pt idx="0">
                  <c:v>Ostatní biomasa</c:v>
                </c:pt>
              </c:strCache>
            </c:strRef>
          </c:tx>
          <c:invertIfNegative val="0"/>
          <c:cat>
            <c:strRef>
              <c:f>'5.4'!$B$21:$D$21</c:f>
              <c:strCache>
                <c:ptCount val="3"/>
                <c:pt idx="0">
                  <c:v>Duben</c:v>
                </c:pt>
                <c:pt idx="1">
                  <c:v>Květen</c:v>
                </c:pt>
                <c:pt idx="2">
                  <c:v>Červen</c:v>
                </c:pt>
              </c:strCache>
            </c:strRef>
          </c:cat>
          <c:val>
            <c:numRef>
              <c:f>'5.4'!$B$27:$D$27</c:f>
              <c:numCache>
                <c:formatCode>#,##0.0</c:formatCode>
                <c:ptCount val="3"/>
                <c:pt idx="0">
                  <c:v>0</c:v>
                </c:pt>
                <c:pt idx="1">
                  <c:v>0</c:v>
                </c:pt>
                <c:pt idx="2">
                  <c:v>0</c:v>
                </c:pt>
              </c:numCache>
            </c:numRef>
          </c:val>
        </c:ser>
        <c:ser>
          <c:idx val="4"/>
          <c:order val="4"/>
          <c:tx>
            <c:strRef>
              <c:f>'5.4'!$A$28</c:f>
              <c:strCache>
                <c:ptCount val="1"/>
                <c:pt idx="0">
                  <c:v>Palivové dříví</c:v>
                </c:pt>
              </c:strCache>
            </c:strRef>
          </c:tx>
          <c:invertIfNegative val="0"/>
          <c:cat>
            <c:strRef>
              <c:f>'5.4'!$B$21:$D$21</c:f>
              <c:strCache>
                <c:ptCount val="3"/>
                <c:pt idx="0">
                  <c:v>Duben</c:v>
                </c:pt>
                <c:pt idx="1">
                  <c:v>Květen</c:v>
                </c:pt>
                <c:pt idx="2">
                  <c:v>Červen</c:v>
                </c:pt>
              </c:strCache>
            </c:strRef>
          </c:cat>
          <c:val>
            <c:numRef>
              <c:f>'5.4'!$B$28:$D$28</c:f>
              <c:numCache>
                <c:formatCode>#,##0.0</c:formatCode>
                <c:ptCount val="3"/>
                <c:pt idx="0">
                  <c:v>0</c:v>
                </c:pt>
                <c:pt idx="1">
                  <c:v>499.24099999999999</c:v>
                </c:pt>
                <c:pt idx="2">
                  <c:v>0</c:v>
                </c:pt>
              </c:numCache>
            </c:numRef>
          </c:val>
        </c:ser>
        <c:ser>
          <c:idx val="5"/>
          <c:order val="5"/>
          <c:tx>
            <c:strRef>
              <c:f>'5.4'!$A$29</c:f>
              <c:strCache>
                <c:ptCount val="1"/>
                <c:pt idx="0">
                  <c:v>Piliny, kůra, štěpky, dřevní odpad</c:v>
                </c:pt>
              </c:strCache>
            </c:strRef>
          </c:tx>
          <c:invertIfNegative val="0"/>
          <c:cat>
            <c:strRef>
              <c:f>'5.4'!$B$21:$D$21</c:f>
              <c:strCache>
                <c:ptCount val="3"/>
                <c:pt idx="0">
                  <c:v>Duben</c:v>
                </c:pt>
                <c:pt idx="1">
                  <c:v>Květen</c:v>
                </c:pt>
                <c:pt idx="2">
                  <c:v>Červen</c:v>
                </c:pt>
              </c:strCache>
            </c:strRef>
          </c:cat>
          <c:val>
            <c:numRef>
              <c:f>'5.4'!$B$29:$D$29</c:f>
              <c:numCache>
                <c:formatCode>#,##0.0</c:formatCode>
                <c:ptCount val="3"/>
                <c:pt idx="0">
                  <c:v>384628.1135417528</c:v>
                </c:pt>
                <c:pt idx="1">
                  <c:v>380991.92200000002</c:v>
                </c:pt>
                <c:pt idx="2">
                  <c:v>189350.76800000001</c:v>
                </c:pt>
              </c:numCache>
            </c:numRef>
          </c:val>
        </c:ser>
        <c:ser>
          <c:idx val="6"/>
          <c:order val="6"/>
          <c:tx>
            <c:strRef>
              <c:f>'5.4'!$A$30</c:f>
              <c:strCache>
                <c:ptCount val="1"/>
                <c:pt idx="0">
                  <c:v>Rostlinné materiály neaglomerované</c:v>
                </c:pt>
              </c:strCache>
            </c:strRef>
          </c:tx>
          <c:invertIfNegative val="0"/>
          <c:cat>
            <c:strRef>
              <c:f>'5.4'!$B$21:$D$21</c:f>
              <c:strCache>
                <c:ptCount val="3"/>
                <c:pt idx="0">
                  <c:v>Duben</c:v>
                </c:pt>
                <c:pt idx="1">
                  <c:v>Květen</c:v>
                </c:pt>
                <c:pt idx="2">
                  <c:v>Červen</c:v>
                </c:pt>
              </c:strCache>
            </c:strRef>
          </c:cat>
          <c:val>
            <c:numRef>
              <c:f>'5.4'!$B$30:$D$30</c:f>
              <c:numCache>
                <c:formatCode>#,##0.0</c:formatCode>
                <c:ptCount val="3"/>
                <c:pt idx="0">
                  <c:v>30704.960999999999</c:v>
                </c:pt>
                <c:pt idx="1">
                  <c:v>20808.271000000001</c:v>
                </c:pt>
                <c:pt idx="2">
                  <c:v>9512.1669999999995</c:v>
                </c:pt>
              </c:numCache>
            </c:numRef>
          </c:val>
        </c:ser>
        <c:dLbls>
          <c:showLegendKey val="0"/>
          <c:showVal val="0"/>
          <c:showCatName val="0"/>
          <c:showSerName val="0"/>
          <c:showPercent val="0"/>
          <c:showBubbleSize val="0"/>
        </c:dLbls>
        <c:gapWidth val="104"/>
        <c:overlap val="100"/>
        <c:axId val="189502208"/>
        <c:axId val="189503744"/>
      </c:barChart>
      <c:catAx>
        <c:axId val="189502208"/>
        <c:scaling>
          <c:orientation val="minMax"/>
        </c:scaling>
        <c:delete val="0"/>
        <c:axPos val="b"/>
        <c:numFmt formatCode="General" sourceLinked="1"/>
        <c:majorTickMark val="none"/>
        <c:minorTickMark val="none"/>
        <c:tickLblPos val="nextTo"/>
        <c:txPr>
          <a:bodyPr/>
          <a:lstStyle/>
          <a:p>
            <a:pPr>
              <a:defRPr sz="900"/>
            </a:pPr>
            <a:endParaRPr lang="cs-CZ"/>
          </a:p>
        </c:txPr>
        <c:crossAx val="189503744"/>
        <c:crosses val="autoZero"/>
        <c:auto val="1"/>
        <c:lblAlgn val="ctr"/>
        <c:lblOffset val="100"/>
        <c:noMultiLvlLbl val="0"/>
      </c:catAx>
      <c:valAx>
        <c:axId val="189503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95022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2826953044345979"/>
                  <c:y val="-9.8475032393102752E-3"/>
                </c:manualLayout>
              </c:layout>
              <c:numFmt formatCode="0.0%" sourceLinked="0"/>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'5.4'!$A$39:$A$41</c:f>
              <c:strCache>
                <c:ptCount val="3"/>
                <c:pt idx="0">
                  <c:v>Skládkový plyn</c:v>
                </c:pt>
                <c:pt idx="1">
                  <c:v>Kalový plyn (ČOV)</c:v>
                </c:pt>
                <c:pt idx="2">
                  <c:v>Ostatní bioplyn</c:v>
                </c:pt>
              </c:strCache>
            </c:strRef>
          </c:cat>
          <c:val>
            <c:numRef>
              <c:f>'5.4'!$E$39:$E$41</c:f>
              <c:numCache>
                <c:formatCode>0%</c:formatCode>
                <c:ptCount val="3"/>
                <c:pt idx="0">
                  <c:v>7.5688101229063054E-2</c:v>
                </c:pt>
                <c:pt idx="1">
                  <c:v>7.9540076961472743E-3</c:v>
                </c:pt>
                <c:pt idx="2">
                  <c:v>0.9163578910747896</c:v>
                </c:pt>
              </c:numCache>
            </c:numRef>
          </c:val>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Duben</c:v>
                </c:pt>
                <c:pt idx="1">
                  <c:v>Květen</c:v>
                </c:pt>
                <c:pt idx="2">
                  <c:v>Červen</c:v>
                </c:pt>
              </c:strCache>
            </c:strRef>
          </c:cat>
          <c:val>
            <c:numRef>
              <c:f>'5.4'!$B$39:$D$39</c:f>
              <c:numCache>
                <c:formatCode>#,##0.0</c:formatCode>
                <c:ptCount val="3"/>
                <c:pt idx="0">
                  <c:v>2931</c:v>
                </c:pt>
                <c:pt idx="1">
                  <c:v>2527</c:v>
                </c:pt>
                <c:pt idx="2">
                  <c:v>2999</c:v>
                </c:pt>
              </c:numCache>
            </c:numRef>
          </c:val>
        </c:ser>
        <c:ser>
          <c:idx val="1"/>
          <c:order val="1"/>
          <c:tx>
            <c:strRef>
              <c:f>'5.4'!$A$40</c:f>
              <c:strCache>
                <c:ptCount val="1"/>
                <c:pt idx="0">
                  <c:v>Kalový plyn (ČOV)</c:v>
                </c:pt>
              </c:strCache>
            </c:strRef>
          </c:tx>
          <c:invertIfNegative val="0"/>
          <c:cat>
            <c:strRef>
              <c:f>'5.4'!$B$36:$D$36</c:f>
              <c:strCache>
                <c:ptCount val="3"/>
                <c:pt idx="0">
                  <c:v>Duben</c:v>
                </c:pt>
                <c:pt idx="1">
                  <c:v>Květen</c:v>
                </c:pt>
                <c:pt idx="2">
                  <c:v>Červen</c:v>
                </c:pt>
              </c:strCache>
            </c:strRef>
          </c:cat>
          <c:val>
            <c:numRef>
              <c:f>'5.4'!$B$40:$D$40</c:f>
              <c:numCache>
                <c:formatCode>#,##0.0</c:formatCode>
                <c:ptCount val="3"/>
                <c:pt idx="0">
                  <c:v>328.65</c:v>
                </c:pt>
                <c:pt idx="1">
                  <c:v>344.05</c:v>
                </c:pt>
                <c:pt idx="2">
                  <c:v>216.04</c:v>
                </c:pt>
              </c:numCache>
            </c:numRef>
          </c:val>
        </c:ser>
        <c:ser>
          <c:idx val="2"/>
          <c:order val="2"/>
          <c:tx>
            <c:strRef>
              <c:f>'5.4'!$A$41</c:f>
              <c:strCache>
                <c:ptCount val="1"/>
                <c:pt idx="0">
                  <c:v>Ostatní bioplyn</c:v>
                </c:pt>
              </c:strCache>
            </c:strRef>
          </c:tx>
          <c:invertIfNegative val="0"/>
          <c:cat>
            <c:strRef>
              <c:f>'5.4'!$B$36:$D$36</c:f>
              <c:strCache>
                <c:ptCount val="3"/>
                <c:pt idx="0">
                  <c:v>Duben</c:v>
                </c:pt>
                <c:pt idx="1">
                  <c:v>Květen</c:v>
                </c:pt>
                <c:pt idx="2">
                  <c:v>Červen</c:v>
                </c:pt>
              </c:strCache>
            </c:strRef>
          </c:cat>
          <c:val>
            <c:numRef>
              <c:f>'5.4'!$B$41:$D$41</c:f>
              <c:numCache>
                <c:formatCode>#,##0.0</c:formatCode>
                <c:ptCount val="3"/>
                <c:pt idx="0">
                  <c:v>42192.116000000002</c:v>
                </c:pt>
                <c:pt idx="1">
                  <c:v>37848.482000000011</c:v>
                </c:pt>
                <c:pt idx="2">
                  <c:v>22348.53</c:v>
                </c:pt>
              </c:numCache>
            </c:numRef>
          </c:val>
        </c:ser>
        <c:dLbls>
          <c:showLegendKey val="0"/>
          <c:showVal val="0"/>
          <c:showCatName val="0"/>
          <c:showSerName val="0"/>
          <c:showPercent val="0"/>
          <c:showBubbleSize val="0"/>
        </c:dLbls>
        <c:gapWidth val="104"/>
        <c:overlap val="100"/>
        <c:axId val="190937728"/>
        <c:axId val="190943616"/>
      </c:barChart>
      <c:catAx>
        <c:axId val="190937728"/>
        <c:scaling>
          <c:orientation val="minMax"/>
        </c:scaling>
        <c:delete val="0"/>
        <c:axPos val="b"/>
        <c:numFmt formatCode="General" sourceLinked="1"/>
        <c:majorTickMark val="none"/>
        <c:minorTickMark val="none"/>
        <c:tickLblPos val="nextTo"/>
        <c:txPr>
          <a:bodyPr/>
          <a:lstStyle/>
          <a:p>
            <a:pPr>
              <a:defRPr sz="900"/>
            </a:pPr>
            <a:endParaRPr lang="cs-CZ"/>
          </a:p>
        </c:txPr>
        <c:crossAx val="190943616"/>
        <c:crosses val="autoZero"/>
        <c:auto val="1"/>
        <c:lblAlgn val="ctr"/>
        <c:lblOffset val="100"/>
        <c:noMultiLvlLbl val="0"/>
      </c:catAx>
      <c:valAx>
        <c:axId val="190943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093772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ser>
        <c:dLbls>
          <c:showLegendKey val="0"/>
          <c:showVal val="0"/>
          <c:showCatName val="0"/>
          <c:showSerName val="0"/>
          <c:showPercent val="0"/>
          <c:showBubbleSize val="0"/>
        </c:dLbls>
        <c:gapWidth val="150"/>
        <c:axId val="191369984"/>
        <c:axId val="191371520"/>
      </c:barChart>
      <c:catAx>
        <c:axId val="191369984"/>
        <c:scaling>
          <c:orientation val="minMax"/>
        </c:scaling>
        <c:delete val="1"/>
        <c:axPos val="b"/>
        <c:numFmt formatCode="General" sourceLinked="1"/>
        <c:majorTickMark val="out"/>
        <c:minorTickMark val="none"/>
        <c:tickLblPos val="nextTo"/>
        <c:crossAx val="191371520"/>
        <c:crosses val="autoZero"/>
        <c:auto val="1"/>
        <c:lblAlgn val="ctr"/>
        <c:lblOffset val="100"/>
        <c:noMultiLvlLbl val="0"/>
      </c:catAx>
      <c:valAx>
        <c:axId val="191371520"/>
        <c:scaling>
          <c:orientation val="minMax"/>
        </c:scaling>
        <c:delete val="1"/>
        <c:axPos val="l"/>
        <c:numFmt formatCode="General" sourceLinked="1"/>
        <c:majorTickMark val="out"/>
        <c:minorTickMark val="none"/>
        <c:tickLblPos val="nextTo"/>
        <c:crossAx val="1913699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ser>
        <c:dLbls>
          <c:showLegendKey val="0"/>
          <c:showVal val="0"/>
          <c:showCatName val="0"/>
          <c:showSerName val="0"/>
          <c:showPercent val="0"/>
          <c:showBubbleSize val="0"/>
        </c:dLbls>
        <c:gapWidth val="150"/>
        <c:axId val="191397248"/>
        <c:axId val="191403136"/>
      </c:barChart>
      <c:catAx>
        <c:axId val="191397248"/>
        <c:scaling>
          <c:orientation val="minMax"/>
        </c:scaling>
        <c:delete val="1"/>
        <c:axPos val="b"/>
        <c:numFmt formatCode="General" sourceLinked="1"/>
        <c:majorTickMark val="out"/>
        <c:minorTickMark val="none"/>
        <c:tickLblPos val="nextTo"/>
        <c:crossAx val="191403136"/>
        <c:crosses val="autoZero"/>
        <c:auto val="1"/>
        <c:lblAlgn val="ctr"/>
        <c:lblOffset val="100"/>
        <c:noMultiLvlLbl val="0"/>
      </c:catAx>
      <c:valAx>
        <c:axId val="191403136"/>
        <c:scaling>
          <c:orientation val="minMax"/>
        </c:scaling>
        <c:delete val="1"/>
        <c:axPos val="l"/>
        <c:numFmt formatCode="General" sourceLinked="1"/>
        <c:majorTickMark val="out"/>
        <c:minorTickMark val="none"/>
        <c:tickLblPos val="nextTo"/>
        <c:crossAx val="191397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192702720"/>
        <c:axId val="192708608"/>
      </c:barChart>
      <c:catAx>
        <c:axId val="192702720"/>
        <c:scaling>
          <c:orientation val="minMax"/>
        </c:scaling>
        <c:delete val="1"/>
        <c:axPos val="b"/>
        <c:numFmt formatCode="General" sourceLinked="1"/>
        <c:majorTickMark val="out"/>
        <c:minorTickMark val="none"/>
        <c:tickLblPos val="nextTo"/>
        <c:crossAx val="192708608"/>
        <c:crosses val="autoZero"/>
        <c:auto val="1"/>
        <c:lblAlgn val="ctr"/>
        <c:lblOffset val="100"/>
        <c:noMultiLvlLbl val="0"/>
      </c:catAx>
      <c:valAx>
        <c:axId val="192708608"/>
        <c:scaling>
          <c:orientation val="minMax"/>
        </c:scaling>
        <c:delete val="1"/>
        <c:axPos val="l"/>
        <c:numFmt formatCode="General" sourceLinked="1"/>
        <c:majorTickMark val="out"/>
        <c:minorTickMark val="none"/>
        <c:tickLblPos val="nextTo"/>
        <c:crossAx val="1927027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4"/>
              <c:layout>
                <c:manualLayout>
                  <c:x val="1.9566130053139247E-2"/>
                  <c:y val="0"/>
                </c:manualLayout>
              </c:layout>
              <c:showLegendKey val="0"/>
              <c:showVal val="0"/>
              <c:showCatName val="0"/>
              <c:showSerName val="0"/>
              <c:showPercent val="1"/>
              <c:showBubbleSize val="0"/>
            </c:dLbl>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3.5180289287242445E-3"/>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2098.4479999999985</c:v>
                </c:pt>
                <c:pt idx="1">
                  <c:v>2255.6680000000006</c:v>
                </c:pt>
                <c:pt idx="2">
                  <c:v>1919.0839999999989</c:v>
                </c:pt>
                <c:pt idx="3">
                  <c:v>2903.1969999999997</c:v>
                </c:pt>
                <c:pt idx="4">
                  <c:v>604.96300000000065</c:v>
                </c:pt>
                <c:pt idx="5">
                  <c:v>1046.6734999999999</c:v>
                </c:pt>
                <c:pt idx="6">
                  <c:v>577.56500000000051</c:v>
                </c:pt>
                <c:pt idx="7">
                  <c:v>7284.3739999999971</c:v>
                </c:pt>
                <c:pt idx="8">
                  <c:v>1283.3509999999999</c:v>
                </c:pt>
                <c:pt idx="9">
                  <c:v>3690.8009999999986</c:v>
                </c:pt>
                <c:pt idx="10">
                  <c:v>1188.3759999999993</c:v>
                </c:pt>
                <c:pt idx="11">
                  <c:v>4573.898000000002</c:v>
                </c:pt>
                <c:pt idx="12">
                  <c:v>10734.840999999997</c:v>
                </c:pt>
                <c:pt idx="13">
                  <c:v>1445.3619999999999</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2098.4479999999985</c:v>
                </c:pt>
              </c:numCache>
            </c:numRef>
          </c:val>
        </c:ser>
        <c:ser>
          <c:idx val="1"/>
          <c:order val="1"/>
          <c:tx>
            <c:strRef>
              <c:f>'6'!$A$24</c:f>
              <c:strCache>
                <c:ptCount val="1"/>
                <c:pt idx="0">
                  <c:v>JHČ</c:v>
                </c:pt>
              </c:strCache>
            </c:strRef>
          </c:tx>
          <c:invertIfNegative val="0"/>
          <c:val>
            <c:numRef>
              <c:f>('6'!$B$22,'6'!$B$24)</c:f>
              <c:numCache>
                <c:formatCode>General</c:formatCode>
                <c:ptCount val="2"/>
                <c:pt idx="1">
                  <c:v>2255.6680000000006</c:v>
                </c:pt>
              </c:numCache>
            </c:numRef>
          </c:val>
        </c:ser>
        <c:ser>
          <c:idx val="2"/>
          <c:order val="2"/>
          <c:tx>
            <c:strRef>
              <c:f>'6'!$A$25</c:f>
              <c:strCache>
                <c:ptCount val="1"/>
                <c:pt idx="0">
                  <c:v>JHM</c:v>
                </c:pt>
              </c:strCache>
            </c:strRef>
          </c:tx>
          <c:invertIfNegative val="0"/>
          <c:val>
            <c:numRef>
              <c:f>('6'!$B$22,'6'!$B$22,'6'!$B$25)</c:f>
              <c:numCache>
                <c:formatCode>General</c:formatCode>
                <c:ptCount val="3"/>
                <c:pt idx="2">
                  <c:v>1919.0839999999989</c:v>
                </c:pt>
              </c:numCache>
            </c:numRef>
          </c:val>
        </c:ser>
        <c:ser>
          <c:idx val="3"/>
          <c:order val="3"/>
          <c:tx>
            <c:strRef>
              <c:f>'6'!$A$26</c:f>
              <c:strCache>
                <c:ptCount val="1"/>
                <c:pt idx="0">
                  <c:v>KVK</c:v>
                </c:pt>
              </c:strCache>
            </c:strRef>
          </c:tx>
          <c:invertIfNegative val="0"/>
          <c:val>
            <c:numRef>
              <c:f>('6'!$B$22,'6'!$B$22,'6'!$B$22,'6'!$B$26)</c:f>
              <c:numCache>
                <c:formatCode>General</c:formatCode>
                <c:ptCount val="4"/>
                <c:pt idx="3">
                  <c:v>2903.1969999999997</c:v>
                </c:pt>
              </c:numCache>
            </c:numRef>
          </c:val>
        </c:ser>
        <c:ser>
          <c:idx val="4"/>
          <c:order val="4"/>
          <c:tx>
            <c:strRef>
              <c:f>'6'!$A$27</c:f>
              <c:strCache>
                <c:ptCount val="1"/>
                <c:pt idx="0">
                  <c:v>VYS</c:v>
                </c:pt>
              </c:strCache>
            </c:strRef>
          </c:tx>
          <c:invertIfNegative val="0"/>
          <c:val>
            <c:numRef>
              <c:f>('6'!$B$22,'6'!$B$22,'6'!$B$22,'6'!$B$22,'6'!$B$27)</c:f>
              <c:numCache>
                <c:formatCode>General</c:formatCode>
                <c:ptCount val="5"/>
                <c:pt idx="4">
                  <c:v>604.96300000000065</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1046.6734999999999</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577.56500000000051</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7284.3739999999971</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1283.3509999999999</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3690.8009999999986</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1188.3759999999993</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4573.898000000002</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10734.840999999997</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1445.3619999999999</c:v>
                </c:pt>
              </c:numCache>
            </c:numRef>
          </c:val>
        </c:ser>
        <c:dLbls>
          <c:showLegendKey val="0"/>
          <c:showVal val="0"/>
          <c:showCatName val="0"/>
          <c:showSerName val="0"/>
          <c:showPercent val="0"/>
          <c:showBubbleSize val="0"/>
        </c:dLbls>
        <c:gapWidth val="104"/>
        <c:overlap val="100"/>
        <c:axId val="194967040"/>
        <c:axId val="194968576"/>
      </c:barChart>
      <c:catAx>
        <c:axId val="194967040"/>
        <c:scaling>
          <c:orientation val="minMax"/>
        </c:scaling>
        <c:delete val="0"/>
        <c:axPos val="b"/>
        <c:numFmt formatCode="General" sourceLinked="1"/>
        <c:majorTickMark val="none"/>
        <c:minorTickMark val="none"/>
        <c:tickLblPos val="nextTo"/>
        <c:txPr>
          <a:bodyPr/>
          <a:lstStyle/>
          <a:p>
            <a:pPr>
              <a:defRPr sz="900"/>
            </a:pPr>
            <a:endParaRPr lang="cs-CZ"/>
          </a:p>
        </c:txPr>
        <c:crossAx val="194968576"/>
        <c:crosses val="autoZero"/>
        <c:auto val="1"/>
        <c:lblAlgn val="ctr"/>
        <c:lblOffset val="100"/>
        <c:noMultiLvlLbl val="0"/>
      </c:catAx>
      <c:valAx>
        <c:axId val="1949685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49670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layout/>
      <c:overlay val="0"/>
    </c:title>
    <c:autoTitleDeleted val="0"/>
    <c:plotArea>
      <c:layout/>
      <c:barChart>
        <c:barDir val="col"/>
        <c:grouping val="stacked"/>
        <c:varyColors val="0"/>
        <c:ser>
          <c:idx val="0"/>
          <c:order val="0"/>
          <c:tx>
            <c:strRef>
              <c:f>'4.1'!$A$7</c:f>
              <c:strCache>
                <c:ptCount val="1"/>
                <c:pt idx="0">
                  <c:v>Biomasa</c:v>
                </c:pt>
              </c:strCache>
            </c:strRef>
          </c:tx>
          <c:spPr>
            <a:solidFill>
              <a:schemeClr val="accent3">
                <a:lumMod val="75000"/>
              </a:schemeClr>
            </a:solidFill>
          </c:spPr>
          <c:invertIfNegative val="0"/>
          <c:val>
            <c:numRef>
              <c:f>'4.1'!$B$7:$M$7</c:f>
              <c:numCache>
                <c:formatCode>#,##0.0</c:formatCode>
                <c:ptCount val="12"/>
                <c:pt idx="0">
                  <c:v>1966.8494919999996</c:v>
                </c:pt>
                <c:pt idx="1">
                  <c:v>1717.8814129999994</c:v>
                </c:pt>
                <c:pt idx="2">
                  <c:v>1835.3948930000001</c:v>
                </c:pt>
                <c:pt idx="3">
                  <c:v>1711.5527670000001</c:v>
                </c:pt>
                <c:pt idx="4">
                  <c:v>1737.2402789999996</c:v>
                </c:pt>
                <c:pt idx="5">
                  <c:v>1219.6857260000002</c:v>
                </c:pt>
                <c:pt idx="6">
                  <c:v>0</c:v>
                </c:pt>
                <c:pt idx="7">
                  <c:v>0</c:v>
                </c:pt>
                <c:pt idx="8">
                  <c:v>0</c:v>
                </c:pt>
                <c:pt idx="9">
                  <c:v>0</c:v>
                </c:pt>
                <c:pt idx="10">
                  <c:v>0</c:v>
                </c:pt>
                <c:pt idx="11">
                  <c:v>0</c:v>
                </c:pt>
              </c:numCache>
            </c:numRef>
          </c:val>
        </c:ser>
        <c:ser>
          <c:idx val="1"/>
          <c:order val="1"/>
          <c:tx>
            <c:strRef>
              <c:f>'4.1'!$A$8</c:f>
              <c:strCache>
                <c:ptCount val="1"/>
                <c:pt idx="0">
                  <c:v>Bioplyn</c:v>
                </c:pt>
              </c:strCache>
            </c:strRef>
          </c:tx>
          <c:spPr>
            <a:solidFill>
              <a:schemeClr val="bg2">
                <a:lumMod val="50000"/>
              </a:schemeClr>
            </a:solidFill>
          </c:spPr>
          <c:invertIfNegative val="0"/>
          <c:val>
            <c:numRef>
              <c:f>'4.1'!$B$8:$M$8</c:f>
              <c:numCache>
                <c:formatCode>#,##0.0</c:formatCode>
                <c:ptCount val="12"/>
                <c:pt idx="0">
                  <c:v>415.13850299999979</c:v>
                </c:pt>
                <c:pt idx="1">
                  <c:v>370.42401599999965</c:v>
                </c:pt>
                <c:pt idx="2">
                  <c:v>385.0648419999996</c:v>
                </c:pt>
                <c:pt idx="3">
                  <c:v>342.64400000000012</c:v>
                </c:pt>
                <c:pt idx="4">
                  <c:v>327.29111199999977</c:v>
                </c:pt>
                <c:pt idx="5">
                  <c:v>270.28056700000002</c:v>
                </c:pt>
                <c:pt idx="6">
                  <c:v>0</c:v>
                </c:pt>
                <c:pt idx="7">
                  <c:v>0</c:v>
                </c:pt>
                <c:pt idx="8">
                  <c:v>0</c:v>
                </c:pt>
                <c:pt idx="9">
                  <c:v>0</c:v>
                </c:pt>
                <c:pt idx="10">
                  <c:v>0</c:v>
                </c:pt>
                <c:pt idx="11">
                  <c:v>0</c:v>
                </c:pt>
              </c:numCache>
            </c:numRef>
          </c:val>
        </c:ser>
        <c:ser>
          <c:idx val="2"/>
          <c:order val="2"/>
          <c:tx>
            <c:strRef>
              <c:f>'4.1'!$A$9</c:f>
              <c:strCache>
                <c:ptCount val="1"/>
                <c:pt idx="0">
                  <c:v>Černé uhlí</c:v>
                </c:pt>
              </c:strCache>
            </c:strRef>
          </c:tx>
          <c:spPr>
            <a:solidFill>
              <a:schemeClr val="tx1"/>
            </a:solidFill>
          </c:spPr>
          <c:invertIfNegative val="0"/>
          <c:val>
            <c:numRef>
              <c:f>'4.1'!$B$9:$M$9</c:f>
              <c:numCache>
                <c:formatCode>#,##0.0</c:formatCode>
                <c:ptCount val="12"/>
                <c:pt idx="0">
                  <c:v>2748.653237</c:v>
                </c:pt>
                <c:pt idx="1">
                  <c:v>1833.5434520000003</c:v>
                </c:pt>
                <c:pt idx="2">
                  <c:v>1581.2570430000001</c:v>
                </c:pt>
                <c:pt idx="3">
                  <c:v>1081.3241170000001</c:v>
                </c:pt>
                <c:pt idx="4">
                  <c:v>826.41729999999995</c:v>
                </c:pt>
                <c:pt idx="5">
                  <c:v>571.55021000000011</c:v>
                </c:pt>
                <c:pt idx="6">
                  <c:v>0</c:v>
                </c:pt>
                <c:pt idx="7">
                  <c:v>0</c:v>
                </c:pt>
                <c:pt idx="8">
                  <c:v>0</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1.0918239999999999</c:v>
                </c:pt>
                <c:pt idx="1">
                  <c:v>1.0474460000000001</c:v>
                </c:pt>
                <c:pt idx="2">
                  <c:v>1.521258</c:v>
                </c:pt>
                <c:pt idx="3">
                  <c:v>1.4819800000000001</c:v>
                </c:pt>
                <c:pt idx="4">
                  <c:v>1.300989</c:v>
                </c:pt>
                <c:pt idx="5">
                  <c:v>1.5403549999999999</c:v>
                </c:pt>
                <c:pt idx="6">
                  <c:v>0</c:v>
                </c:pt>
                <c:pt idx="7">
                  <c:v>0</c:v>
                </c:pt>
                <c:pt idx="8">
                  <c:v>0</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1.515936</c:v>
                </c:pt>
                <c:pt idx="1">
                  <c:v>1.120344</c:v>
                </c:pt>
                <c:pt idx="2">
                  <c:v>1.152612</c:v>
                </c:pt>
                <c:pt idx="3">
                  <c:v>0.82666500000000009</c:v>
                </c:pt>
                <c:pt idx="4">
                  <c:v>0.91466499999999995</c:v>
                </c:pt>
                <c:pt idx="5">
                  <c:v>1.1448800000000001</c:v>
                </c:pt>
                <c:pt idx="6">
                  <c:v>0</c:v>
                </c:pt>
                <c:pt idx="7">
                  <c:v>0</c:v>
                </c:pt>
                <c:pt idx="8">
                  <c:v>0</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5.8230000000000001E-3</c:v>
                </c:pt>
                <c:pt idx="1">
                  <c:v>1.7783E-2</c:v>
                </c:pt>
                <c:pt idx="2">
                  <c:v>3.0668000000000001E-2</c:v>
                </c:pt>
                <c:pt idx="3">
                  <c:v>5.3420000000000002E-2</c:v>
                </c:pt>
                <c:pt idx="4">
                  <c:v>4.165E-2</c:v>
                </c:pt>
                <c:pt idx="5">
                  <c:v>7.6170000000000002E-2</c:v>
                </c:pt>
                <c:pt idx="6">
                  <c:v>0</c:v>
                </c:pt>
                <c:pt idx="7">
                  <c:v>0</c:v>
                </c:pt>
                <c:pt idx="8">
                  <c:v>0</c:v>
                </c:pt>
                <c:pt idx="9">
                  <c:v>0</c:v>
                </c:pt>
                <c:pt idx="10">
                  <c:v>0</c:v>
                </c:pt>
                <c:pt idx="11">
                  <c:v>0</c:v>
                </c:pt>
              </c:numCache>
            </c:numRef>
          </c:val>
        </c:ser>
        <c:ser>
          <c:idx val="6"/>
          <c:order val="6"/>
          <c:tx>
            <c:strRef>
              <c:f>'4.1'!$A$13</c:f>
              <c:strCache>
                <c:ptCount val="1"/>
                <c:pt idx="0">
                  <c:v>Hnědé uhlí</c:v>
                </c:pt>
              </c:strCache>
            </c:strRef>
          </c:tx>
          <c:spPr>
            <a:solidFill>
              <a:srgbClr val="6E4932"/>
            </a:solidFill>
          </c:spPr>
          <c:invertIfNegative val="0"/>
          <c:val>
            <c:numRef>
              <c:f>'4.1'!$B$13:$M$13</c:f>
              <c:numCache>
                <c:formatCode>#,##0.0</c:formatCode>
                <c:ptCount val="12"/>
                <c:pt idx="0">
                  <c:v>9899.0833240000011</c:v>
                </c:pt>
                <c:pt idx="1">
                  <c:v>8020.8969899999993</c:v>
                </c:pt>
                <c:pt idx="2">
                  <c:v>7005.4619250000014</c:v>
                </c:pt>
                <c:pt idx="3">
                  <c:v>5280.0287149999995</c:v>
                </c:pt>
                <c:pt idx="4">
                  <c:v>4895.8979889999982</c:v>
                </c:pt>
                <c:pt idx="5">
                  <c:v>2949.3051029999988</c:v>
                </c:pt>
                <c:pt idx="6">
                  <c:v>0</c:v>
                </c:pt>
                <c:pt idx="7">
                  <c:v>0</c:v>
                </c:pt>
                <c:pt idx="8">
                  <c:v>0</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152.78700000000001</c:v>
                </c:pt>
                <c:pt idx="1">
                  <c:v>118.488</c:v>
                </c:pt>
                <c:pt idx="2">
                  <c:v>100.035</c:v>
                </c:pt>
                <c:pt idx="3">
                  <c:v>71.325999999999993</c:v>
                </c:pt>
                <c:pt idx="4">
                  <c:v>60.475000000000001</c:v>
                </c:pt>
                <c:pt idx="5">
                  <c:v>18.834</c:v>
                </c:pt>
                <c:pt idx="6">
                  <c:v>0</c:v>
                </c:pt>
                <c:pt idx="7">
                  <c:v>0</c:v>
                </c:pt>
                <c:pt idx="8">
                  <c:v>0</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6.6599999999999993E-2</c:v>
                </c:pt>
                <c:pt idx="1">
                  <c:v>3.7350000000000001E-2</c:v>
                </c:pt>
                <c:pt idx="2">
                  <c:v>2.8559999999999999E-2</c:v>
                </c:pt>
                <c:pt idx="3">
                  <c:v>2.4164999999999999E-2</c:v>
                </c:pt>
                <c:pt idx="4">
                  <c:v>1.7574000000000003E-2</c:v>
                </c:pt>
                <c:pt idx="5">
                  <c:v>0</c:v>
                </c:pt>
                <c:pt idx="6">
                  <c:v>0</c:v>
                </c:pt>
                <c:pt idx="7">
                  <c:v>0</c:v>
                </c:pt>
                <c:pt idx="8">
                  <c:v>0</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677.76202699999999</c:v>
                </c:pt>
                <c:pt idx="1">
                  <c:v>582.17765599999996</c:v>
                </c:pt>
                <c:pt idx="2">
                  <c:v>650.00485400000002</c:v>
                </c:pt>
                <c:pt idx="3">
                  <c:v>665.09318000000007</c:v>
                </c:pt>
                <c:pt idx="4">
                  <c:v>686.58530900000005</c:v>
                </c:pt>
                <c:pt idx="5">
                  <c:v>582.84199799999999</c:v>
                </c:pt>
                <c:pt idx="6">
                  <c:v>0</c:v>
                </c:pt>
                <c:pt idx="7">
                  <c:v>0</c:v>
                </c:pt>
                <c:pt idx="8">
                  <c:v>0</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88.855165999999997</c:v>
                </c:pt>
                <c:pt idx="1">
                  <c:v>66.856408999999999</c:v>
                </c:pt>
                <c:pt idx="2">
                  <c:v>70.396722999999994</c:v>
                </c:pt>
                <c:pt idx="3">
                  <c:v>50.497107000000007</c:v>
                </c:pt>
                <c:pt idx="4">
                  <c:v>43.947172999999999</c:v>
                </c:pt>
                <c:pt idx="5">
                  <c:v>28.907</c:v>
                </c:pt>
                <c:pt idx="6">
                  <c:v>0</c:v>
                </c:pt>
                <c:pt idx="7">
                  <c:v>0</c:v>
                </c:pt>
                <c:pt idx="8">
                  <c:v>0</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447.57342263604869</c:v>
                </c:pt>
                <c:pt idx="1">
                  <c:v>388.04107938340195</c:v>
                </c:pt>
                <c:pt idx="2">
                  <c:v>400.73044432607304</c:v>
                </c:pt>
                <c:pt idx="3">
                  <c:v>394.726733682011</c:v>
                </c:pt>
                <c:pt idx="4">
                  <c:v>370.69889412622075</c:v>
                </c:pt>
                <c:pt idx="5">
                  <c:v>322.6835578571766</c:v>
                </c:pt>
                <c:pt idx="6">
                  <c:v>0</c:v>
                </c:pt>
                <c:pt idx="7">
                  <c:v>0</c:v>
                </c:pt>
                <c:pt idx="8">
                  <c:v>0</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1033.648524</c:v>
                </c:pt>
                <c:pt idx="1">
                  <c:v>889.27497800000003</c:v>
                </c:pt>
                <c:pt idx="2">
                  <c:v>918.19052399999987</c:v>
                </c:pt>
                <c:pt idx="3">
                  <c:v>936.98035399999992</c:v>
                </c:pt>
                <c:pt idx="4">
                  <c:v>888.28406200000006</c:v>
                </c:pt>
                <c:pt idx="5">
                  <c:v>793.21852599999988</c:v>
                </c:pt>
                <c:pt idx="6">
                  <c:v>0</c:v>
                </c:pt>
                <c:pt idx="7">
                  <c:v>0</c:v>
                </c:pt>
                <c:pt idx="8">
                  <c:v>0</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8.3447849999999981</c:v>
                </c:pt>
                <c:pt idx="1">
                  <c:v>7.3088570000000015</c:v>
                </c:pt>
                <c:pt idx="2">
                  <c:v>6.6368159999999978</c:v>
                </c:pt>
                <c:pt idx="3">
                  <c:v>4.241137000000001</c:v>
                </c:pt>
                <c:pt idx="4">
                  <c:v>9.5677120000000055</c:v>
                </c:pt>
                <c:pt idx="5">
                  <c:v>41.065200000000011</c:v>
                </c:pt>
                <c:pt idx="6">
                  <c:v>0</c:v>
                </c:pt>
                <c:pt idx="7">
                  <c:v>0</c:v>
                </c:pt>
                <c:pt idx="8">
                  <c:v>0</c:v>
                </c:pt>
                <c:pt idx="9">
                  <c:v>0</c:v>
                </c:pt>
                <c:pt idx="10">
                  <c:v>0</c:v>
                </c:pt>
                <c:pt idx="11">
                  <c:v>0</c:v>
                </c:pt>
              </c:numCache>
            </c:numRef>
          </c:val>
        </c:ser>
        <c:ser>
          <c:idx val="15"/>
          <c:order val="15"/>
          <c:tx>
            <c:strRef>
              <c:f>'4.1'!$A$22</c:f>
              <c:strCache>
                <c:ptCount val="1"/>
                <c:pt idx="0">
                  <c:v>Zemní plyn</c:v>
                </c:pt>
              </c:strCache>
            </c:strRef>
          </c:tx>
          <c:spPr>
            <a:solidFill>
              <a:srgbClr val="EBE600"/>
            </a:solidFill>
          </c:spPr>
          <c:invertIfNegative val="0"/>
          <c:val>
            <c:numRef>
              <c:f>'4.1'!$B$22:$M$22</c:f>
              <c:numCache>
                <c:formatCode>#,##0.0</c:formatCode>
                <c:ptCount val="12"/>
                <c:pt idx="0">
                  <c:v>4486.2876341200545</c:v>
                </c:pt>
                <c:pt idx="1">
                  <c:v>3495.5733727553338</c:v>
                </c:pt>
                <c:pt idx="2">
                  <c:v>3062.6519493625133</c:v>
                </c:pt>
                <c:pt idx="3">
                  <c:v>2070.3908223179901</c:v>
                </c:pt>
                <c:pt idx="4">
                  <c:v>2019.7859678737786</c:v>
                </c:pt>
                <c:pt idx="5">
                  <c:v>1243.2801061428243</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78611328"/>
        <c:axId val="178612864"/>
      </c:barChart>
      <c:catAx>
        <c:axId val="178611328"/>
        <c:scaling>
          <c:orientation val="minMax"/>
        </c:scaling>
        <c:delete val="0"/>
        <c:axPos val="b"/>
        <c:majorTickMark val="none"/>
        <c:minorTickMark val="none"/>
        <c:tickLblPos val="nextTo"/>
        <c:txPr>
          <a:bodyPr/>
          <a:lstStyle/>
          <a:p>
            <a:pPr>
              <a:defRPr sz="900"/>
            </a:pPr>
            <a:endParaRPr lang="cs-CZ"/>
          </a:p>
        </c:txPr>
        <c:crossAx val="178612864"/>
        <c:crosses val="autoZero"/>
        <c:auto val="1"/>
        <c:lblAlgn val="ctr"/>
        <c:lblOffset val="100"/>
        <c:noMultiLvlLbl val="0"/>
      </c:catAx>
      <c:valAx>
        <c:axId val="17861286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861132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195253760"/>
        <c:axId val="195255296"/>
      </c:barChart>
      <c:catAx>
        <c:axId val="195253760"/>
        <c:scaling>
          <c:orientation val="minMax"/>
        </c:scaling>
        <c:delete val="1"/>
        <c:axPos val="b"/>
        <c:numFmt formatCode="General" sourceLinked="1"/>
        <c:majorTickMark val="out"/>
        <c:minorTickMark val="none"/>
        <c:tickLblPos val="nextTo"/>
        <c:crossAx val="195255296"/>
        <c:crosses val="autoZero"/>
        <c:auto val="1"/>
        <c:lblAlgn val="ctr"/>
        <c:lblOffset val="100"/>
        <c:noMultiLvlLbl val="0"/>
      </c:catAx>
      <c:valAx>
        <c:axId val="195255296"/>
        <c:scaling>
          <c:orientation val="minMax"/>
        </c:scaling>
        <c:delete val="1"/>
        <c:axPos val="l"/>
        <c:numFmt formatCode="General" sourceLinked="1"/>
        <c:majorTickMark val="out"/>
        <c:minorTickMark val="none"/>
        <c:tickLblPos val="nextTo"/>
        <c:crossAx val="1952537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2103.8369999999986</c:v>
                </c:pt>
                <c:pt idx="1">
                  <c:v>2103.8369999999986</c:v>
                </c:pt>
                <c:pt idx="2">
                  <c:v>2103.8369999999986</c:v>
                </c:pt>
                <c:pt idx="3">
                  <c:v>2098.4649999999988</c:v>
                </c:pt>
                <c:pt idx="4">
                  <c:v>2098.4479999999985</c:v>
                </c:pt>
                <c:pt idx="5">
                  <c:v>2098.4479999999985</c:v>
                </c:pt>
                <c:pt idx="6">
                  <c:v>0</c:v>
                </c:pt>
                <c:pt idx="7">
                  <c:v>0</c:v>
                </c:pt>
                <c:pt idx="8">
                  <c:v>0</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2281.9850000000006</c:v>
                </c:pt>
                <c:pt idx="1">
                  <c:v>2281.9860000000008</c:v>
                </c:pt>
                <c:pt idx="2">
                  <c:v>2283.0040000000008</c:v>
                </c:pt>
                <c:pt idx="3">
                  <c:v>2262.6060000000007</c:v>
                </c:pt>
                <c:pt idx="4">
                  <c:v>2255.6080000000006</c:v>
                </c:pt>
                <c:pt idx="5">
                  <c:v>2255.6680000000006</c:v>
                </c:pt>
                <c:pt idx="6">
                  <c:v>0</c:v>
                </c:pt>
                <c:pt idx="7">
                  <c:v>0</c:v>
                </c:pt>
                <c:pt idx="8">
                  <c:v>0</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1908.5519999999995</c:v>
                </c:pt>
                <c:pt idx="1">
                  <c:v>1903.3189999999993</c:v>
                </c:pt>
                <c:pt idx="2">
                  <c:v>1903.3189999999993</c:v>
                </c:pt>
                <c:pt idx="3">
                  <c:v>1918.6239999999991</c:v>
                </c:pt>
                <c:pt idx="4">
                  <c:v>1914.580999999999</c:v>
                </c:pt>
                <c:pt idx="5">
                  <c:v>1919.0839999999989</c:v>
                </c:pt>
                <c:pt idx="6">
                  <c:v>0</c:v>
                </c:pt>
                <c:pt idx="7">
                  <c:v>0</c:v>
                </c:pt>
                <c:pt idx="8">
                  <c:v>0</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2905.7379999999998</c:v>
                </c:pt>
                <c:pt idx="1">
                  <c:v>2905.7379999999998</c:v>
                </c:pt>
                <c:pt idx="2">
                  <c:v>2905.7379999999998</c:v>
                </c:pt>
                <c:pt idx="3">
                  <c:v>2903.4669999999996</c:v>
                </c:pt>
                <c:pt idx="4">
                  <c:v>2903.4669999999996</c:v>
                </c:pt>
                <c:pt idx="5">
                  <c:v>2903.1969999999997</c:v>
                </c:pt>
                <c:pt idx="6">
                  <c:v>0</c:v>
                </c:pt>
                <c:pt idx="7">
                  <c:v>0</c:v>
                </c:pt>
                <c:pt idx="8">
                  <c:v>0</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603.94900000000052</c:v>
                </c:pt>
                <c:pt idx="1">
                  <c:v>604.13900000000058</c:v>
                </c:pt>
                <c:pt idx="2">
                  <c:v>604.85300000000063</c:v>
                </c:pt>
                <c:pt idx="3">
                  <c:v>604.99000000000058</c:v>
                </c:pt>
                <c:pt idx="4">
                  <c:v>605.03200000000061</c:v>
                </c:pt>
                <c:pt idx="5">
                  <c:v>604.96300000000065</c:v>
                </c:pt>
                <c:pt idx="6">
                  <c:v>0</c:v>
                </c:pt>
                <c:pt idx="7">
                  <c:v>0</c:v>
                </c:pt>
                <c:pt idx="8">
                  <c:v>0</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1056.1394999999998</c:v>
                </c:pt>
                <c:pt idx="1">
                  <c:v>1056.2324999999996</c:v>
                </c:pt>
                <c:pt idx="2">
                  <c:v>1056.2304999999997</c:v>
                </c:pt>
                <c:pt idx="3">
                  <c:v>1046.6304999999998</c:v>
                </c:pt>
                <c:pt idx="4">
                  <c:v>1046.6304999999998</c:v>
                </c:pt>
                <c:pt idx="5">
                  <c:v>1046.6734999999999</c:v>
                </c:pt>
                <c:pt idx="6">
                  <c:v>0</c:v>
                </c:pt>
                <c:pt idx="7">
                  <c:v>0</c:v>
                </c:pt>
                <c:pt idx="8">
                  <c:v>0</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583.89500000000055</c:v>
                </c:pt>
                <c:pt idx="1">
                  <c:v>583.89500000000055</c:v>
                </c:pt>
                <c:pt idx="2">
                  <c:v>583.89500000000055</c:v>
                </c:pt>
                <c:pt idx="3">
                  <c:v>580.31200000000058</c:v>
                </c:pt>
                <c:pt idx="4">
                  <c:v>572.39400000000046</c:v>
                </c:pt>
                <c:pt idx="5">
                  <c:v>577.56500000000051</c:v>
                </c:pt>
                <c:pt idx="6">
                  <c:v>0</c:v>
                </c:pt>
                <c:pt idx="7">
                  <c:v>0</c:v>
                </c:pt>
                <c:pt idx="8">
                  <c:v>0</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7360.9739999999974</c:v>
                </c:pt>
                <c:pt idx="1">
                  <c:v>7326.8879999999981</c:v>
                </c:pt>
                <c:pt idx="2">
                  <c:v>7334.6379999999981</c:v>
                </c:pt>
                <c:pt idx="3">
                  <c:v>7284.2879999999977</c:v>
                </c:pt>
                <c:pt idx="4">
                  <c:v>7284.3739999999971</c:v>
                </c:pt>
                <c:pt idx="5">
                  <c:v>7284.3739999999971</c:v>
                </c:pt>
                <c:pt idx="6">
                  <c:v>0</c:v>
                </c:pt>
                <c:pt idx="7">
                  <c:v>0</c:v>
                </c:pt>
                <c:pt idx="8">
                  <c:v>0</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1290.357</c:v>
                </c:pt>
                <c:pt idx="1">
                  <c:v>1290.357</c:v>
                </c:pt>
                <c:pt idx="2">
                  <c:v>1284.3579999999999</c:v>
                </c:pt>
                <c:pt idx="3">
                  <c:v>1288.1369999999999</c:v>
                </c:pt>
                <c:pt idx="4">
                  <c:v>1288.126</c:v>
                </c:pt>
                <c:pt idx="5">
                  <c:v>1283.3509999999999</c:v>
                </c:pt>
                <c:pt idx="6">
                  <c:v>0</c:v>
                </c:pt>
                <c:pt idx="7">
                  <c:v>0</c:v>
                </c:pt>
                <c:pt idx="8">
                  <c:v>0</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3698.0879999999984</c:v>
                </c:pt>
                <c:pt idx="1">
                  <c:v>3698.6289999999985</c:v>
                </c:pt>
                <c:pt idx="2">
                  <c:v>3698.8109999999988</c:v>
                </c:pt>
                <c:pt idx="3">
                  <c:v>3691.4409999999984</c:v>
                </c:pt>
                <c:pt idx="4">
                  <c:v>3690.8009999999986</c:v>
                </c:pt>
                <c:pt idx="5">
                  <c:v>3690.8009999999986</c:v>
                </c:pt>
                <c:pt idx="6">
                  <c:v>0</c:v>
                </c:pt>
                <c:pt idx="7">
                  <c:v>0</c:v>
                </c:pt>
                <c:pt idx="8">
                  <c:v>0</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1176.4849999999997</c:v>
                </c:pt>
                <c:pt idx="1">
                  <c:v>1176.4849999999997</c:v>
                </c:pt>
                <c:pt idx="2">
                  <c:v>1175.7609999999993</c:v>
                </c:pt>
                <c:pt idx="3">
                  <c:v>1192.3059999999994</c:v>
                </c:pt>
                <c:pt idx="4">
                  <c:v>1192.3059999999994</c:v>
                </c:pt>
                <c:pt idx="5">
                  <c:v>1188.3759999999993</c:v>
                </c:pt>
                <c:pt idx="6">
                  <c:v>0</c:v>
                </c:pt>
                <c:pt idx="7">
                  <c:v>0</c:v>
                </c:pt>
                <c:pt idx="8">
                  <c:v>0</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4559.8800000000019</c:v>
                </c:pt>
                <c:pt idx="1">
                  <c:v>4564.3800000000019</c:v>
                </c:pt>
                <c:pt idx="2">
                  <c:v>4564.3800000000019</c:v>
                </c:pt>
                <c:pt idx="3">
                  <c:v>4569.6930000000011</c:v>
                </c:pt>
                <c:pt idx="4">
                  <c:v>4576.6250000000009</c:v>
                </c:pt>
                <c:pt idx="5">
                  <c:v>4573.898000000002</c:v>
                </c:pt>
                <c:pt idx="6">
                  <c:v>0</c:v>
                </c:pt>
                <c:pt idx="7">
                  <c:v>0</c:v>
                </c:pt>
                <c:pt idx="8">
                  <c:v>0</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10743.907999999998</c:v>
                </c:pt>
                <c:pt idx="1">
                  <c:v>10743.907999999998</c:v>
                </c:pt>
                <c:pt idx="2">
                  <c:v>10743.907999999998</c:v>
                </c:pt>
                <c:pt idx="3">
                  <c:v>10736.951999999997</c:v>
                </c:pt>
                <c:pt idx="4">
                  <c:v>10736.951999999997</c:v>
                </c:pt>
                <c:pt idx="5">
                  <c:v>10734.840999999997</c:v>
                </c:pt>
                <c:pt idx="6">
                  <c:v>0</c:v>
                </c:pt>
                <c:pt idx="7">
                  <c:v>0</c:v>
                </c:pt>
                <c:pt idx="8">
                  <c:v>0</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1445.0379999999998</c:v>
                </c:pt>
                <c:pt idx="1">
                  <c:v>1445.0379999999998</c:v>
                </c:pt>
                <c:pt idx="2">
                  <c:v>1443.7639999999999</c:v>
                </c:pt>
                <c:pt idx="3">
                  <c:v>1445.1659999999997</c:v>
                </c:pt>
                <c:pt idx="4">
                  <c:v>1446.6359999999997</c:v>
                </c:pt>
                <c:pt idx="5">
                  <c:v>1445.3619999999999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95457792"/>
        <c:axId val="195459328"/>
      </c:barChart>
      <c:catAx>
        <c:axId val="195457792"/>
        <c:scaling>
          <c:orientation val="minMax"/>
        </c:scaling>
        <c:delete val="0"/>
        <c:axPos val="b"/>
        <c:majorTickMark val="none"/>
        <c:minorTickMark val="none"/>
        <c:tickLblPos val="nextTo"/>
        <c:txPr>
          <a:bodyPr/>
          <a:lstStyle/>
          <a:p>
            <a:pPr>
              <a:defRPr sz="900"/>
            </a:pPr>
            <a:endParaRPr lang="cs-CZ"/>
          </a:p>
        </c:txPr>
        <c:crossAx val="195459328"/>
        <c:crosses val="autoZero"/>
        <c:auto val="1"/>
        <c:lblAlgn val="ctr"/>
        <c:lblOffset val="100"/>
        <c:noMultiLvlLbl val="0"/>
      </c:catAx>
      <c:valAx>
        <c:axId val="195459328"/>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95457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2951.5157399265577</c:v>
                </c:pt>
                <c:pt idx="1">
                  <c:v>2404.6590184386141</c:v>
                </c:pt>
                <c:pt idx="2">
                  <c:v>2158.6502075033773</c:v>
                </c:pt>
                <c:pt idx="3">
                  <c:v>1687.7566520000005</c:v>
                </c:pt>
                <c:pt idx="4">
                  <c:v>1686.4747809999999</c:v>
                </c:pt>
                <c:pt idx="5">
                  <c:v>1202.1644509999996</c:v>
                </c:pt>
                <c:pt idx="6">
                  <c:v>0</c:v>
                </c:pt>
                <c:pt idx="7">
                  <c:v>0</c:v>
                </c:pt>
                <c:pt idx="8">
                  <c:v>0</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249.03847800000005</c:v>
                </c:pt>
                <c:pt idx="1">
                  <c:v>192.87106199999997</c:v>
                </c:pt>
                <c:pt idx="2">
                  <c:v>171.26123899999993</c:v>
                </c:pt>
                <c:pt idx="3">
                  <c:v>128.23261200000002</c:v>
                </c:pt>
                <c:pt idx="4">
                  <c:v>99.643970999999993</c:v>
                </c:pt>
                <c:pt idx="5">
                  <c:v>57.324324999999988</c:v>
                </c:pt>
                <c:pt idx="6">
                  <c:v>0</c:v>
                </c:pt>
                <c:pt idx="7">
                  <c:v>0</c:v>
                </c:pt>
                <c:pt idx="8">
                  <c:v>0</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129.944526</c:v>
                </c:pt>
                <c:pt idx="1">
                  <c:v>99.983983999999978</c:v>
                </c:pt>
                <c:pt idx="2">
                  <c:v>80.364863999999983</c:v>
                </c:pt>
                <c:pt idx="3">
                  <c:v>48.900811000000019</c:v>
                </c:pt>
                <c:pt idx="4">
                  <c:v>34.690085000000003</c:v>
                </c:pt>
                <c:pt idx="5">
                  <c:v>6.6403269999999992</c:v>
                </c:pt>
                <c:pt idx="6">
                  <c:v>0</c:v>
                </c:pt>
                <c:pt idx="7">
                  <c:v>0</c:v>
                </c:pt>
                <c:pt idx="8">
                  <c:v>0</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64.085399000000024</c:v>
                </c:pt>
                <c:pt idx="1">
                  <c:v>45.260406000000003</c:v>
                </c:pt>
                <c:pt idx="2">
                  <c:v>34.153209999999994</c:v>
                </c:pt>
                <c:pt idx="3">
                  <c:v>31.584772000000008</c:v>
                </c:pt>
                <c:pt idx="4">
                  <c:v>29.268980000000003</c:v>
                </c:pt>
                <c:pt idx="5">
                  <c:v>10.143165000000002</c:v>
                </c:pt>
                <c:pt idx="6">
                  <c:v>0</c:v>
                </c:pt>
                <c:pt idx="7">
                  <c:v>0</c:v>
                </c:pt>
                <c:pt idx="8">
                  <c:v>0</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39.39667</c:v>
                </c:pt>
                <c:pt idx="1">
                  <c:v>36.807198000000007</c:v>
                </c:pt>
                <c:pt idx="2">
                  <c:v>38.629004000000009</c:v>
                </c:pt>
                <c:pt idx="3">
                  <c:v>27.403100000000006</c:v>
                </c:pt>
                <c:pt idx="4">
                  <c:v>19.839182999999998</c:v>
                </c:pt>
                <c:pt idx="5">
                  <c:v>8.7865759999999984</c:v>
                </c:pt>
                <c:pt idx="6">
                  <c:v>0</c:v>
                </c:pt>
                <c:pt idx="7">
                  <c:v>0</c:v>
                </c:pt>
                <c:pt idx="8">
                  <c:v>0</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5807.444301000005</c:v>
                </c:pt>
                <c:pt idx="1">
                  <c:v>4410.0976409999985</c:v>
                </c:pt>
                <c:pt idx="2">
                  <c:v>3665.726388000001</c:v>
                </c:pt>
                <c:pt idx="3">
                  <c:v>2496.3915790000024</c:v>
                </c:pt>
                <c:pt idx="4">
                  <c:v>2178.9002480000008</c:v>
                </c:pt>
                <c:pt idx="5">
                  <c:v>868.88328899999976</c:v>
                </c:pt>
                <c:pt idx="6">
                  <c:v>0</c:v>
                </c:pt>
                <c:pt idx="7">
                  <c:v>0</c:v>
                </c:pt>
                <c:pt idx="8">
                  <c:v>0</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3249.8154820000009</c:v>
                </c:pt>
                <c:pt idx="1">
                  <c:v>2500.3609822714134</c:v>
                </c:pt>
                <c:pt idx="2">
                  <c:v>2036.9465385060298</c:v>
                </c:pt>
                <c:pt idx="3">
                  <c:v>1348.9529929999999</c:v>
                </c:pt>
                <c:pt idx="4">
                  <c:v>1105.0539129999997</c:v>
                </c:pt>
                <c:pt idx="5">
                  <c:v>387.19460500000014</c:v>
                </c:pt>
                <c:pt idx="6">
                  <c:v>0</c:v>
                </c:pt>
                <c:pt idx="7">
                  <c:v>0</c:v>
                </c:pt>
                <c:pt idx="8">
                  <c:v>0</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344.7062949999999</c:v>
                </c:pt>
                <c:pt idx="1">
                  <c:v>262.852419</c:v>
                </c:pt>
                <c:pt idx="2">
                  <c:v>209.33379399999993</c:v>
                </c:pt>
                <c:pt idx="3">
                  <c:v>130.89823699999999</c:v>
                </c:pt>
                <c:pt idx="4">
                  <c:v>108.418071</c:v>
                </c:pt>
                <c:pt idx="5">
                  <c:v>30.461264000000003</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95674496"/>
        <c:axId val="195676032"/>
      </c:barChart>
      <c:catAx>
        <c:axId val="195674496"/>
        <c:scaling>
          <c:orientation val="minMax"/>
        </c:scaling>
        <c:delete val="0"/>
        <c:axPos val="b"/>
        <c:majorTickMark val="none"/>
        <c:minorTickMark val="none"/>
        <c:tickLblPos val="nextTo"/>
        <c:txPr>
          <a:bodyPr/>
          <a:lstStyle/>
          <a:p>
            <a:pPr>
              <a:defRPr sz="800"/>
            </a:pPr>
            <a:endParaRPr lang="cs-CZ"/>
          </a:p>
        </c:txPr>
        <c:crossAx val="195676032"/>
        <c:crosses val="autoZero"/>
        <c:auto val="1"/>
        <c:lblAlgn val="ctr"/>
        <c:lblOffset val="100"/>
        <c:noMultiLvlLbl val="0"/>
      </c:catAx>
      <c:valAx>
        <c:axId val="1956760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67449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5705856"/>
        <c:axId val="195732224"/>
      </c:barChart>
      <c:catAx>
        <c:axId val="195705856"/>
        <c:scaling>
          <c:orientation val="minMax"/>
        </c:scaling>
        <c:delete val="1"/>
        <c:axPos val="b"/>
        <c:numFmt formatCode="General" sourceLinked="1"/>
        <c:majorTickMark val="out"/>
        <c:minorTickMark val="none"/>
        <c:tickLblPos val="nextTo"/>
        <c:crossAx val="195732224"/>
        <c:crosses val="autoZero"/>
        <c:auto val="1"/>
        <c:lblAlgn val="ctr"/>
        <c:lblOffset val="100"/>
        <c:noMultiLvlLbl val="0"/>
      </c:catAx>
      <c:valAx>
        <c:axId val="195732224"/>
        <c:scaling>
          <c:orientation val="minMax"/>
        </c:scaling>
        <c:delete val="1"/>
        <c:axPos val="l"/>
        <c:numFmt formatCode="0%" sourceLinked="1"/>
        <c:majorTickMark val="out"/>
        <c:minorTickMark val="none"/>
        <c:tickLblPos val="nextTo"/>
        <c:crossAx val="195705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63.523604999999996</c:v>
                </c:pt>
                <c:pt idx="1">
                  <c:v>208.221655</c:v>
                </c:pt>
                <c:pt idx="2">
                  <c:v>64.459005000000005</c:v>
                </c:pt>
                <c:pt idx="3">
                  <c:v>37.054586999999991</c:v>
                </c:pt>
                <c:pt idx="4">
                  <c:v>10.678184000000003</c:v>
                </c:pt>
                <c:pt idx="5">
                  <c:v>193.90310299999993</c:v>
                </c:pt>
                <c:pt idx="6">
                  <c:v>31.568770999999998</c:v>
                </c:pt>
                <c:pt idx="7">
                  <c:v>1101.4352430000001</c:v>
                </c:pt>
                <c:pt idx="8">
                  <c:v>86.917941000000013</c:v>
                </c:pt>
                <c:pt idx="9">
                  <c:v>64.192549</c:v>
                </c:pt>
                <c:pt idx="10">
                  <c:v>63.524045000000001</c:v>
                </c:pt>
                <c:pt idx="11">
                  <c:v>1342.1162879999999</c:v>
                </c:pt>
                <c:pt idx="12">
                  <c:v>908.0711799999998</c:v>
                </c:pt>
                <c:pt idx="13">
                  <c:v>400.72972800000002</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3.405929</c:v>
                </c:pt>
                <c:pt idx="1">
                  <c:v>5.2781599999999997</c:v>
                </c:pt>
                <c:pt idx="2">
                  <c:v>0.76154000000000011</c:v>
                </c:pt>
                <c:pt idx="3">
                  <c:v>21.345089999999999</c:v>
                </c:pt>
                <c:pt idx="4">
                  <c:v>7.07864</c:v>
                </c:pt>
                <c:pt idx="5">
                  <c:v>1.47034</c:v>
                </c:pt>
                <c:pt idx="6">
                  <c:v>0.94699999999999995</c:v>
                </c:pt>
                <c:pt idx="7">
                  <c:v>140.49166200000002</c:v>
                </c:pt>
                <c:pt idx="8">
                  <c:v>0</c:v>
                </c:pt>
                <c:pt idx="9">
                  <c:v>0.72030000000000005</c:v>
                </c:pt>
                <c:pt idx="10">
                  <c:v>4.5060000000000002</c:v>
                </c:pt>
                <c:pt idx="11">
                  <c:v>24.544780000000003</c:v>
                </c:pt>
                <c:pt idx="12">
                  <c:v>67.930089999999993</c:v>
                </c:pt>
                <c:pt idx="13">
                  <c:v>6.7213770000000004</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40.120675000000006</c:v>
                </c:pt>
                <c:pt idx="1">
                  <c:v>5.7261780000000009</c:v>
                </c:pt>
                <c:pt idx="2">
                  <c:v>7.9000000000000001E-2</c:v>
                </c:pt>
                <c:pt idx="3">
                  <c:v>2.8989320000000003</c:v>
                </c:pt>
                <c:pt idx="4">
                  <c:v>0.37874000000000002</c:v>
                </c:pt>
                <c:pt idx="5">
                  <c:v>1.5314000000000001</c:v>
                </c:pt>
                <c:pt idx="6">
                  <c:v>1.0640000000000001</c:v>
                </c:pt>
                <c:pt idx="7">
                  <c:v>5.3985280000000007</c:v>
                </c:pt>
                <c:pt idx="8">
                  <c:v>0.17019999999999999</c:v>
                </c:pt>
                <c:pt idx="9">
                  <c:v>7.4803499999999996</c:v>
                </c:pt>
                <c:pt idx="10">
                  <c:v>0.78744000000000003</c:v>
                </c:pt>
                <c:pt idx="11">
                  <c:v>3.5546700000000007</c:v>
                </c:pt>
                <c:pt idx="12">
                  <c:v>17.987849999999998</c:v>
                </c:pt>
                <c:pt idx="13">
                  <c:v>3.0532599999999999</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5.3668440000000004</c:v>
                </c:pt>
                <c:pt idx="1">
                  <c:v>1.0776269999999999</c:v>
                </c:pt>
                <c:pt idx="2">
                  <c:v>0.151</c:v>
                </c:pt>
                <c:pt idx="3">
                  <c:v>3.2143000000000002</c:v>
                </c:pt>
                <c:pt idx="4">
                  <c:v>0.39810999999999996</c:v>
                </c:pt>
                <c:pt idx="5">
                  <c:v>0.89860000000000007</c:v>
                </c:pt>
                <c:pt idx="6">
                  <c:v>0.10920000000000001</c:v>
                </c:pt>
                <c:pt idx="7">
                  <c:v>13.625301</c:v>
                </c:pt>
                <c:pt idx="8">
                  <c:v>1.8065710000000001</c:v>
                </c:pt>
                <c:pt idx="9">
                  <c:v>3.34198</c:v>
                </c:pt>
                <c:pt idx="10">
                  <c:v>0.36296000000000006</c:v>
                </c:pt>
                <c:pt idx="11">
                  <c:v>36.918759000000009</c:v>
                </c:pt>
                <c:pt idx="12">
                  <c:v>1.3586580000000001</c:v>
                </c:pt>
                <c:pt idx="13">
                  <c:v>2.3670070000000001</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0.55423500000000003</c:v>
                </c:pt>
                <c:pt idx="1">
                  <c:v>2.9899140000000002</c:v>
                </c:pt>
                <c:pt idx="2">
                  <c:v>4.3920029999999999</c:v>
                </c:pt>
                <c:pt idx="3">
                  <c:v>1.1541300000000001</c:v>
                </c:pt>
                <c:pt idx="4">
                  <c:v>3.5253079999999999</c:v>
                </c:pt>
                <c:pt idx="5">
                  <c:v>2.9000000000000001E-2</c:v>
                </c:pt>
                <c:pt idx="6">
                  <c:v>3.1601899999999996</c:v>
                </c:pt>
                <c:pt idx="7">
                  <c:v>8.0800000000000011E-2</c:v>
                </c:pt>
                <c:pt idx="8">
                  <c:v>1.7381820000000001</c:v>
                </c:pt>
                <c:pt idx="9">
                  <c:v>10.03335</c:v>
                </c:pt>
                <c:pt idx="10">
                  <c:v>7.5620900000000004</c:v>
                </c:pt>
                <c:pt idx="11">
                  <c:v>2.2098170000000001</c:v>
                </c:pt>
                <c:pt idx="12">
                  <c:v>16.761800000000001</c:v>
                </c:pt>
                <c:pt idx="13">
                  <c:v>1.8380399999999999</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1098.877383</c:v>
                </c:pt>
                <c:pt idx="1">
                  <c:v>339.89003300000002</c:v>
                </c:pt>
                <c:pt idx="2">
                  <c:v>442.55368300000009</c:v>
                </c:pt>
                <c:pt idx="3">
                  <c:v>290.1930210000001</c:v>
                </c:pt>
                <c:pt idx="4">
                  <c:v>145.52620899999999</c:v>
                </c:pt>
                <c:pt idx="5">
                  <c:v>247.56882000000007</c:v>
                </c:pt>
                <c:pt idx="6">
                  <c:v>175.69167299999998</c:v>
                </c:pt>
                <c:pt idx="7">
                  <c:v>823.41158100000041</c:v>
                </c:pt>
                <c:pt idx="8">
                  <c:v>234.50445699999992</c:v>
                </c:pt>
                <c:pt idx="9">
                  <c:v>181.65684999999988</c:v>
                </c:pt>
                <c:pt idx="10">
                  <c:v>318.39262699999978</c:v>
                </c:pt>
                <c:pt idx="11">
                  <c:v>421.70144700000014</c:v>
                </c:pt>
                <c:pt idx="12">
                  <c:v>619.33736699999997</c:v>
                </c:pt>
                <c:pt idx="13">
                  <c:v>204.86996500000004</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623.12186100000019</c:v>
                </c:pt>
                <c:pt idx="1">
                  <c:v>242.57526199999998</c:v>
                </c:pt>
                <c:pt idx="2">
                  <c:v>112.88805199999999</c:v>
                </c:pt>
                <c:pt idx="3">
                  <c:v>132.21780099999998</c:v>
                </c:pt>
                <c:pt idx="4">
                  <c:v>46.684051999999994</c:v>
                </c:pt>
                <c:pt idx="5">
                  <c:v>118.83707900000003</c:v>
                </c:pt>
                <c:pt idx="6">
                  <c:v>84.622753000000031</c:v>
                </c:pt>
                <c:pt idx="7">
                  <c:v>476.30384400000014</c:v>
                </c:pt>
                <c:pt idx="8">
                  <c:v>152.38984899999997</c:v>
                </c:pt>
                <c:pt idx="9">
                  <c:v>108.14959999999998</c:v>
                </c:pt>
                <c:pt idx="10">
                  <c:v>190.04569399999991</c:v>
                </c:pt>
                <c:pt idx="11">
                  <c:v>166.72015699999997</c:v>
                </c:pt>
                <c:pt idx="12">
                  <c:v>288.46782700000006</c:v>
                </c:pt>
                <c:pt idx="13">
                  <c:v>98.177680000000009</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24.214000999999996</c:v>
                </c:pt>
                <c:pt idx="1">
                  <c:v>22.333610000000004</c:v>
                </c:pt>
                <c:pt idx="2">
                  <c:v>100.36383600000001</c:v>
                </c:pt>
                <c:pt idx="3">
                  <c:v>28.467320000000001</c:v>
                </c:pt>
                <c:pt idx="4">
                  <c:v>4.5310000000000003E-2</c:v>
                </c:pt>
                <c:pt idx="5">
                  <c:v>3.8364220000000002</c:v>
                </c:pt>
                <c:pt idx="6">
                  <c:v>10.029378000000001</c:v>
                </c:pt>
                <c:pt idx="7">
                  <c:v>11.621861000000001</c:v>
                </c:pt>
                <c:pt idx="8">
                  <c:v>2.9269519999999996</c:v>
                </c:pt>
                <c:pt idx="9">
                  <c:v>26.089762</c:v>
                </c:pt>
                <c:pt idx="10">
                  <c:v>9.1253709999999995</c:v>
                </c:pt>
                <c:pt idx="11">
                  <c:v>5.6921409999999995</c:v>
                </c:pt>
                <c:pt idx="12">
                  <c:v>24.330650000000006</c:v>
                </c:pt>
                <c:pt idx="13">
                  <c:v>0.70095800000000008</c:v>
                </c:pt>
              </c:numCache>
            </c:numRef>
          </c:val>
        </c:ser>
        <c:dLbls>
          <c:showLegendKey val="0"/>
          <c:showVal val="0"/>
          <c:showCatName val="0"/>
          <c:showSerName val="0"/>
          <c:showPercent val="0"/>
          <c:showBubbleSize val="0"/>
        </c:dLbls>
        <c:gapWidth val="104"/>
        <c:overlap val="100"/>
        <c:axId val="195799680"/>
        <c:axId val="195805568"/>
      </c:barChart>
      <c:catAx>
        <c:axId val="195799680"/>
        <c:scaling>
          <c:orientation val="minMax"/>
        </c:scaling>
        <c:delete val="0"/>
        <c:axPos val="b"/>
        <c:majorTickMark val="none"/>
        <c:minorTickMark val="none"/>
        <c:tickLblPos val="nextTo"/>
        <c:txPr>
          <a:bodyPr/>
          <a:lstStyle/>
          <a:p>
            <a:pPr>
              <a:defRPr sz="900"/>
            </a:pPr>
            <a:endParaRPr lang="cs-CZ"/>
          </a:p>
        </c:txPr>
        <c:crossAx val="195805568"/>
        <c:crosses val="autoZero"/>
        <c:auto val="1"/>
        <c:lblAlgn val="ctr"/>
        <c:lblOffset val="100"/>
        <c:noMultiLvlLbl val="0"/>
      </c:catAx>
      <c:valAx>
        <c:axId val="1958055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799680"/>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0.1409961880276949"/>
                  <c:y val="1.0777883104946878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342820838358999"/>
                  <c:y val="4.3111249535716517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0.117496294686791"/>
                  <c:y val="8.2630437137926074E-2"/>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4576.3958840000005</c:v>
                </c:pt>
                <c:pt idx="1">
                  <c:v>285.20090800000003</c:v>
                </c:pt>
                <c:pt idx="2">
                  <c:v>90.231223</c:v>
                </c:pt>
                <c:pt idx="3">
                  <c:v>70.99691700000001</c:v>
                </c:pt>
                <c:pt idx="4">
                  <c:v>56.028858999999997</c:v>
                </c:pt>
                <c:pt idx="5">
                  <c:v>5544.1751160000003</c:v>
                </c:pt>
                <c:pt idx="6">
                  <c:v>2841.2015110000002</c:v>
                </c:pt>
                <c:pt idx="7">
                  <c:v>269.77757200000002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'8.1'!$K$28</c:f>
              <c:strCache>
                <c:ptCount val="1"/>
                <c:pt idx="0">
                  <c:v>Průmysl</c:v>
                </c:pt>
              </c:strCache>
            </c:strRef>
          </c:tx>
          <c:invertIfNegative val="0"/>
          <c:cat>
            <c:strRef>
              <c:f>'8.1'!$L$27:$N$27</c:f>
              <c:strCache>
                <c:ptCount val="3"/>
                <c:pt idx="0">
                  <c:v>Duben</c:v>
                </c:pt>
                <c:pt idx="1">
                  <c:v>Květen</c:v>
                </c:pt>
                <c:pt idx="2">
                  <c:v>Červen</c:v>
                </c:pt>
              </c:strCache>
            </c:strRef>
          </c:cat>
          <c:val>
            <c:numRef>
              <c:f>'8.1'!$L$28:$N$28</c:f>
              <c:numCache>
                <c:formatCode>#,##0.0</c:formatCode>
                <c:ptCount val="3"/>
                <c:pt idx="0">
                  <c:v>39586.728999999999</c:v>
                </c:pt>
                <c:pt idx="1">
                  <c:v>17789.074000000001</c:v>
                </c:pt>
                <c:pt idx="2">
                  <c:v>6147.8019999999997</c:v>
                </c:pt>
              </c:numCache>
            </c:numRef>
          </c:val>
        </c:ser>
        <c:ser>
          <c:idx val="1"/>
          <c:order val="1"/>
          <c:tx>
            <c:strRef>
              <c:f>'8.1'!$K$29</c:f>
              <c:strCache>
                <c:ptCount val="1"/>
                <c:pt idx="0">
                  <c:v>Energetika</c:v>
                </c:pt>
              </c:strCache>
            </c:strRef>
          </c:tx>
          <c:invertIfNegative val="0"/>
          <c:cat>
            <c:strRef>
              <c:f>'8.1'!$L$27:$N$27</c:f>
              <c:strCache>
                <c:ptCount val="3"/>
                <c:pt idx="0">
                  <c:v>Duben</c:v>
                </c:pt>
                <c:pt idx="1">
                  <c:v>Květen</c:v>
                </c:pt>
                <c:pt idx="2">
                  <c:v>Červen</c:v>
                </c:pt>
              </c:strCache>
            </c:strRef>
          </c:cat>
          <c:val>
            <c:numRef>
              <c:f>'8.1'!$L$29:$N$29</c:f>
              <c:numCache>
                <c:formatCode>#,##0.0</c:formatCode>
                <c:ptCount val="3"/>
                <c:pt idx="0">
                  <c:v>1658.7719999999999</c:v>
                </c:pt>
                <c:pt idx="1">
                  <c:v>1438.538</c:v>
                </c:pt>
                <c:pt idx="2">
                  <c:v>308.61900000000003</c:v>
                </c:pt>
              </c:numCache>
            </c:numRef>
          </c:val>
        </c:ser>
        <c:ser>
          <c:idx val="2"/>
          <c:order val="2"/>
          <c:tx>
            <c:strRef>
              <c:f>'8.1'!$K$30</c:f>
              <c:strCache>
                <c:ptCount val="1"/>
                <c:pt idx="0">
                  <c:v>Doprava</c:v>
                </c:pt>
              </c:strCache>
            </c:strRef>
          </c:tx>
          <c:invertIfNegative val="0"/>
          <c:cat>
            <c:strRef>
              <c:f>'8.1'!$L$27:$N$27</c:f>
              <c:strCache>
                <c:ptCount val="3"/>
                <c:pt idx="0">
                  <c:v>Duben</c:v>
                </c:pt>
                <c:pt idx="1">
                  <c:v>Květen</c:v>
                </c:pt>
                <c:pt idx="2">
                  <c:v>Červen</c:v>
                </c:pt>
              </c:strCache>
            </c:strRef>
          </c:cat>
          <c:val>
            <c:numRef>
              <c:f>'8.1'!$L$30:$N$30</c:f>
              <c:numCache>
                <c:formatCode>#,##0.0</c:formatCode>
                <c:ptCount val="3"/>
                <c:pt idx="0">
                  <c:v>21524.905999999999</c:v>
                </c:pt>
                <c:pt idx="1">
                  <c:v>15876.142</c:v>
                </c:pt>
                <c:pt idx="2">
                  <c:v>2719.627</c:v>
                </c:pt>
              </c:numCache>
            </c:numRef>
          </c:val>
        </c:ser>
        <c:ser>
          <c:idx val="3"/>
          <c:order val="3"/>
          <c:tx>
            <c:strRef>
              <c:f>'8.1'!$K$31</c:f>
              <c:strCache>
                <c:ptCount val="1"/>
                <c:pt idx="0">
                  <c:v>Stavebnictví</c:v>
                </c:pt>
              </c:strCache>
            </c:strRef>
          </c:tx>
          <c:invertIfNegative val="0"/>
          <c:cat>
            <c:strRef>
              <c:f>'8.1'!$L$27:$N$27</c:f>
              <c:strCache>
                <c:ptCount val="3"/>
                <c:pt idx="0">
                  <c:v>Duben</c:v>
                </c:pt>
                <c:pt idx="1">
                  <c:v>Květen</c:v>
                </c:pt>
                <c:pt idx="2">
                  <c:v>Červen</c:v>
                </c:pt>
              </c:strCache>
            </c:strRef>
          </c:cat>
          <c:val>
            <c:numRef>
              <c:f>'8.1'!$L$31:$N$31</c:f>
              <c:numCache>
                <c:formatCode>#,##0.0</c:formatCode>
                <c:ptCount val="3"/>
                <c:pt idx="0">
                  <c:v>2926.52</c:v>
                </c:pt>
                <c:pt idx="1">
                  <c:v>1969.2560000000001</c:v>
                </c:pt>
                <c:pt idx="2">
                  <c:v>471.06799999999998</c:v>
                </c:pt>
              </c:numCache>
            </c:numRef>
          </c:val>
        </c:ser>
        <c:ser>
          <c:idx val="4"/>
          <c:order val="4"/>
          <c:tx>
            <c:strRef>
              <c:f>'8.1'!$K$32</c:f>
              <c:strCache>
                <c:ptCount val="1"/>
                <c:pt idx="0">
                  <c:v>Zemědělství a lesnictví</c:v>
                </c:pt>
              </c:strCache>
            </c:strRef>
          </c:tx>
          <c:invertIfNegative val="0"/>
          <c:cat>
            <c:strRef>
              <c:f>'8.1'!$L$27:$N$27</c:f>
              <c:strCache>
                <c:ptCount val="3"/>
                <c:pt idx="0">
                  <c:v>Duben</c:v>
                </c:pt>
                <c:pt idx="1">
                  <c:v>Květen</c:v>
                </c:pt>
                <c:pt idx="2">
                  <c:v>Červen</c:v>
                </c:pt>
              </c:strCache>
            </c:strRef>
          </c:cat>
          <c:val>
            <c:numRef>
              <c:f>'8.1'!$L$32:$N$32</c:f>
              <c:numCache>
                <c:formatCode>#,##0.0</c:formatCode>
                <c:ptCount val="3"/>
                <c:pt idx="0">
                  <c:v>265.01</c:v>
                </c:pt>
                <c:pt idx="1">
                  <c:v>229.00299999999999</c:v>
                </c:pt>
                <c:pt idx="2">
                  <c:v>60.222000000000001</c:v>
                </c:pt>
              </c:numCache>
            </c:numRef>
          </c:val>
        </c:ser>
        <c:ser>
          <c:idx val="5"/>
          <c:order val="5"/>
          <c:tx>
            <c:strRef>
              <c:f>'8.1'!$K$33</c:f>
              <c:strCache>
                <c:ptCount val="1"/>
                <c:pt idx="0">
                  <c:v>Domácnosti</c:v>
                </c:pt>
              </c:strCache>
            </c:strRef>
          </c:tx>
          <c:invertIfNegative val="0"/>
          <c:cat>
            <c:strRef>
              <c:f>'8.1'!$L$27:$N$27</c:f>
              <c:strCache>
                <c:ptCount val="3"/>
                <c:pt idx="0">
                  <c:v>Duben</c:v>
                </c:pt>
                <c:pt idx="1">
                  <c:v>Květen</c:v>
                </c:pt>
                <c:pt idx="2">
                  <c:v>Červen</c:v>
                </c:pt>
              </c:strCache>
            </c:strRef>
          </c:cat>
          <c:val>
            <c:numRef>
              <c:f>'8.1'!$L$33:$N$33</c:f>
              <c:numCache>
                <c:formatCode>#,##0.0</c:formatCode>
                <c:ptCount val="3"/>
                <c:pt idx="0">
                  <c:v>490630.58299999993</c:v>
                </c:pt>
                <c:pt idx="1">
                  <c:v>420325.17599999992</c:v>
                </c:pt>
                <c:pt idx="2">
                  <c:v>187921.62400000001</c:v>
                </c:pt>
              </c:numCache>
            </c:numRef>
          </c:val>
        </c:ser>
        <c:ser>
          <c:idx val="6"/>
          <c:order val="6"/>
          <c:tx>
            <c:strRef>
              <c:f>'8.1'!$K$34</c:f>
              <c:strCache>
                <c:ptCount val="1"/>
                <c:pt idx="0">
                  <c:v>Obchod, služby, školství, zdravotnictví</c:v>
                </c:pt>
              </c:strCache>
            </c:strRef>
          </c:tx>
          <c:invertIfNegative val="0"/>
          <c:cat>
            <c:strRef>
              <c:f>'8.1'!$L$27:$N$27</c:f>
              <c:strCache>
                <c:ptCount val="3"/>
                <c:pt idx="0">
                  <c:v>Duben</c:v>
                </c:pt>
                <c:pt idx="1">
                  <c:v>Květen</c:v>
                </c:pt>
                <c:pt idx="2">
                  <c:v>Červen</c:v>
                </c:pt>
              </c:strCache>
            </c:strRef>
          </c:cat>
          <c:val>
            <c:numRef>
              <c:f>'8.1'!$L$34:$N$34</c:f>
              <c:numCache>
                <c:formatCode>#,##0.0</c:formatCode>
                <c:ptCount val="3"/>
                <c:pt idx="0">
                  <c:v>301929.36</c:v>
                </c:pt>
                <c:pt idx="1">
                  <c:v>244125.27299999999</c:v>
                </c:pt>
                <c:pt idx="2">
                  <c:v>77067.228000000017</c:v>
                </c:pt>
              </c:numCache>
            </c:numRef>
          </c:val>
        </c:ser>
        <c:ser>
          <c:idx val="7"/>
          <c:order val="7"/>
          <c:tx>
            <c:strRef>
              <c:f>'8.1'!$K$35</c:f>
              <c:strCache>
                <c:ptCount val="1"/>
                <c:pt idx="0">
                  <c:v>Ostatní</c:v>
                </c:pt>
              </c:strCache>
            </c:strRef>
          </c:tx>
          <c:invertIfNegative val="0"/>
          <c:cat>
            <c:strRef>
              <c:f>'8.1'!$L$27:$N$27</c:f>
              <c:strCache>
                <c:ptCount val="3"/>
                <c:pt idx="0">
                  <c:v>Duben</c:v>
                </c:pt>
                <c:pt idx="1">
                  <c:v>Květen</c:v>
                </c:pt>
                <c:pt idx="2">
                  <c:v>Červen</c:v>
                </c:pt>
              </c:strCache>
            </c:strRef>
          </c:cat>
          <c:val>
            <c:numRef>
              <c:f>'8.1'!$L$35:$N$35</c:f>
              <c:numCache>
                <c:formatCode>#,##0.0</c:formatCode>
                <c:ptCount val="3"/>
                <c:pt idx="0">
                  <c:v>11926.868</c:v>
                </c:pt>
                <c:pt idx="1">
                  <c:v>9949.2479999999996</c:v>
                </c:pt>
                <c:pt idx="2">
                  <c:v>2337.8849999999998</c:v>
                </c:pt>
              </c:numCache>
            </c:numRef>
          </c:val>
        </c:ser>
        <c:dLbls>
          <c:showLegendKey val="0"/>
          <c:showVal val="0"/>
          <c:showCatName val="0"/>
          <c:showSerName val="0"/>
          <c:showPercent val="0"/>
          <c:showBubbleSize val="0"/>
        </c:dLbls>
        <c:gapWidth val="150"/>
        <c:overlap val="100"/>
        <c:axId val="195942272"/>
        <c:axId val="195943808"/>
      </c:barChart>
      <c:catAx>
        <c:axId val="195942272"/>
        <c:scaling>
          <c:orientation val="minMax"/>
        </c:scaling>
        <c:delete val="0"/>
        <c:axPos val="b"/>
        <c:numFmt formatCode="General" sourceLinked="1"/>
        <c:majorTickMark val="none"/>
        <c:minorTickMark val="none"/>
        <c:tickLblPos val="nextTo"/>
        <c:txPr>
          <a:bodyPr/>
          <a:lstStyle/>
          <a:p>
            <a:pPr>
              <a:defRPr sz="900"/>
            </a:pPr>
            <a:endParaRPr lang="cs-CZ"/>
          </a:p>
        </c:txPr>
        <c:crossAx val="195943808"/>
        <c:crosses val="autoZero"/>
        <c:auto val="1"/>
        <c:lblAlgn val="ctr"/>
        <c:lblOffset val="100"/>
        <c:noMultiLvlLbl val="0"/>
      </c:catAx>
      <c:valAx>
        <c:axId val="1959438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9422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'8.1'!$L$40</c:f>
              <c:strCache>
                <c:ptCount val="1"/>
                <c:pt idx="0">
                  <c:v>Instalovaný výkon</c:v>
                </c:pt>
              </c:strCache>
            </c:strRef>
          </c:tx>
          <c:invertIfNegative val="0"/>
          <c:val>
            <c:numRef>
              <c:f>'8.1'!$M$40</c:f>
              <c:numCache>
                <c:formatCode>0.0%</c:formatCode>
                <c:ptCount val="1"/>
                <c:pt idx="0">
                  <c:v>5.0435457940490494E-2</c:v>
                </c:pt>
              </c:numCache>
            </c:numRef>
          </c:val>
        </c:ser>
        <c:ser>
          <c:idx val="1"/>
          <c:order val="1"/>
          <c:tx>
            <c:strRef>
              <c:f>'8.1'!$L$41</c:f>
              <c:strCache>
                <c:ptCount val="1"/>
                <c:pt idx="0">
                  <c:v>Výroba tepla brutto</c:v>
                </c:pt>
              </c:strCache>
            </c:strRef>
          </c:tx>
          <c:invertIfNegative val="0"/>
          <c:val>
            <c:numRef>
              <c:f>'8.1'!$M$41</c:f>
              <c:numCache>
                <c:formatCode>0.0%</c:formatCode>
                <c:ptCount val="1"/>
                <c:pt idx="0">
                  <c:v>3.0602067198745669E-2</c:v>
                </c:pt>
              </c:numCache>
            </c:numRef>
          </c:val>
        </c:ser>
        <c:ser>
          <c:idx val="2"/>
          <c:order val="2"/>
          <c:tx>
            <c:strRef>
              <c:f>'8.1'!$L$42</c:f>
              <c:strCache>
                <c:ptCount val="1"/>
                <c:pt idx="0">
                  <c:v>Dodávky tepla</c:v>
                </c:pt>
              </c:strCache>
            </c:strRef>
          </c:tx>
          <c:invertIfNegative val="0"/>
          <c:val>
            <c:numRef>
              <c:f>'8.1'!$M$42</c:f>
              <c:numCache>
                <c:formatCode>0.0%</c:formatCode>
                <c:ptCount val="1"/>
                <c:pt idx="0">
                  <c:v>4.6500413324455432E-2</c:v>
                </c:pt>
              </c:numCache>
            </c:numRef>
          </c:val>
        </c:ser>
        <c:dLbls>
          <c:showLegendKey val="0"/>
          <c:showVal val="0"/>
          <c:showCatName val="0"/>
          <c:showSerName val="0"/>
          <c:showPercent val="0"/>
          <c:showBubbleSize val="0"/>
        </c:dLbls>
        <c:gapWidth val="150"/>
        <c:axId val="196043520"/>
        <c:axId val="196045056"/>
      </c:barChart>
      <c:catAx>
        <c:axId val="196043520"/>
        <c:scaling>
          <c:orientation val="maxMin"/>
        </c:scaling>
        <c:delete val="0"/>
        <c:axPos val="l"/>
        <c:numFmt formatCode="General" sourceLinked="1"/>
        <c:majorTickMark val="none"/>
        <c:minorTickMark val="none"/>
        <c:tickLblPos val="none"/>
        <c:crossAx val="196045056"/>
        <c:crosses val="autoZero"/>
        <c:auto val="1"/>
        <c:lblAlgn val="ctr"/>
        <c:lblOffset val="100"/>
        <c:noMultiLvlLbl val="0"/>
      </c:catAx>
      <c:valAx>
        <c:axId val="1960450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6043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'8.1'!$K$10</c:f>
              <c:strCache>
                <c:ptCount val="1"/>
                <c:pt idx="0">
                  <c:v>Biomasa</c:v>
                </c:pt>
              </c:strCache>
            </c:strRef>
          </c:tx>
          <c:spPr>
            <a:solidFill>
              <a:schemeClr val="accent3">
                <a:lumMod val="75000"/>
              </a:schemeClr>
            </a:solidFill>
          </c:spPr>
          <c:invertIfNegative val="0"/>
          <c:cat>
            <c:strRef>
              <c:f>'8.1'!$L$9:$N$9</c:f>
              <c:strCache>
                <c:ptCount val="3"/>
                <c:pt idx="0">
                  <c:v>Duben</c:v>
                </c:pt>
                <c:pt idx="1">
                  <c:v>Květen</c:v>
                </c:pt>
                <c:pt idx="2">
                  <c:v>Červen</c:v>
                </c:pt>
              </c:strCache>
            </c:strRef>
          </c:cat>
          <c:val>
            <c:numRef>
              <c:f>'8.1'!$L$10:$N$10</c:f>
              <c:numCache>
                <c:formatCode>#,##0.0</c:formatCode>
                <c:ptCount val="3"/>
                <c:pt idx="0">
                  <c:v>0</c:v>
                </c:pt>
                <c:pt idx="1">
                  <c:v>0</c:v>
                </c:pt>
                <c:pt idx="2">
                  <c:v>0</c:v>
                </c:pt>
              </c:numCache>
            </c:numRef>
          </c:val>
        </c:ser>
        <c:ser>
          <c:idx val="1"/>
          <c:order val="1"/>
          <c:tx>
            <c:strRef>
              <c:f>'8.1'!$K$11</c:f>
              <c:strCache>
                <c:ptCount val="1"/>
                <c:pt idx="0">
                  <c:v>Bioplyn</c:v>
                </c:pt>
              </c:strCache>
            </c:strRef>
          </c:tx>
          <c:spPr>
            <a:solidFill>
              <a:schemeClr val="bg2">
                <a:lumMod val="50000"/>
              </a:schemeClr>
            </a:solidFill>
          </c:spPr>
          <c:invertIfNegative val="0"/>
          <c:cat>
            <c:strRef>
              <c:f>'8.1'!$L$9:$N$9</c:f>
              <c:strCache>
                <c:ptCount val="3"/>
                <c:pt idx="0">
                  <c:v>Duben</c:v>
                </c:pt>
                <c:pt idx="1">
                  <c:v>Květen</c:v>
                </c:pt>
                <c:pt idx="2">
                  <c:v>Červen</c:v>
                </c:pt>
              </c:strCache>
            </c:strRef>
          </c:cat>
          <c:val>
            <c:numRef>
              <c:f>'8.1'!$L$11:$N$11</c:f>
              <c:numCache>
                <c:formatCode>#,##0.0</c:formatCode>
                <c:ptCount val="3"/>
                <c:pt idx="0">
                  <c:v>2931</c:v>
                </c:pt>
                <c:pt idx="1">
                  <c:v>2520</c:v>
                </c:pt>
                <c:pt idx="2">
                  <c:v>2465</c:v>
                </c:pt>
              </c:numCache>
            </c:numRef>
          </c:val>
        </c:ser>
        <c:ser>
          <c:idx val="2"/>
          <c:order val="2"/>
          <c:tx>
            <c:strRef>
              <c:f>'8.1'!$K$12</c:f>
              <c:strCache>
                <c:ptCount val="1"/>
                <c:pt idx="0">
                  <c:v>Černé uhlí</c:v>
                </c:pt>
              </c:strCache>
            </c:strRef>
          </c:tx>
          <c:spPr>
            <a:solidFill>
              <a:schemeClr val="tx1"/>
            </a:solidFill>
          </c:spPr>
          <c:invertIfNegative val="0"/>
          <c:cat>
            <c:strRef>
              <c:f>'8.1'!$L$9:$N$9</c:f>
              <c:strCache>
                <c:ptCount val="3"/>
                <c:pt idx="0">
                  <c:v>Duben</c:v>
                </c:pt>
                <c:pt idx="1">
                  <c:v>Květen</c:v>
                </c:pt>
                <c:pt idx="2">
                  <c:v>Červen</c:v>
                </c:pt>
              </c:strCache>
            </c:strRef>
          </c:cat>
          <c:val>
            <c:numRef>
              <c:f>'8.1'!$L$12:$N$12</c:f>
              <c:numCache>
                <c:formatCode>#,##0.0</c:formatCode>
                <c:ptCount val="3"/>
                <c:pt idx="0">
                  <c:v>0</c:v>
                </c:pt>
                <c:pt idx="1">
                  <c:v>0</c:v>
                </c:pt>
                <c:pt idx="2">
                  <c:v>0</c:v>
                </c:pt>
              </c:numCache>
            </c:numRef>
          </c:val>
        </c:ser>
        <c:ser>
          <c:idx val="3"/>
          <c:order val="3"/>
          <c:tx>
            <c:strRef>
              <c:f>'8.1'!$K$13</c:f>
              <c:strCache>
                <c:ptCount val="1"/>
                <c:pt idx="0">
                  <c:v>Elektrická energie</c:v>
                </c:pt>
              </c:strCache>
            </c:strRef>
          </c:tx>
          <c:invertIfNegative val="0"/>
          <c:cat>
            <c:strRef>
              <c:f>'8.1'!$L$9:$N$9</c:f>
              <c:strCache>
                <c:ptCount val="3"/>
                <c:pt idx="0">
                  <c:v>Duben</c:v>
                </c:pt>
                <c:pt idx="1">
                  <c:v>Květen</c:v>
                </c:pt>
                <c:pt idx="2">
                  <c:v>Červen</c:v>
                </c:pt>
              </c:strCache>
            </c:strRef>
          </c:cat>
          <c:val>
            <c:numRef>
              <c:f>'8.1'!$L$13:$N$13</c:f>
              <c:numCache>
                <c:formatCode>#,##0.0</c:formatCode>
                <c:ptCount val="3"/>
                <c:pt idx="0">
                  <c:v>89</c:v>
                </c:pt>
                <c:pt idx="1">
                  <c:v>161</c:v>
                </c:pt>
                <c:pt idx="2">
                  <c:v>486</c:v>
                </c:pt>
              </c:numCache>
            </c:numRef>
          </c:val>
        </c:ser>
        <c:ser>
          <c:idx val="4"/>
          <c:order val="4"/>
          <c:tx>
            <c:strRef>
              <c:f>'8.1'!$K$14</c:f>
              <c:strCache>
                <c:ptCount val="1"/>
                <c:pt idx="0">
                  <c:v>Energie prostředí (tepelné čerpadlo)</c:v>
                </c:pt>
              </c:strCache>
            </c:strRef>
          </c:tx>
          <c:invertIfNegative val="0"/>
          <c:cat>
            <c:strRef>
              <c:f>'8.1'!$L$9:$N$9</c:f>
              <c:strCache>
                <c:ptCount val="3"/>
                <c:pt idx="0">
                  <c:v>Duben</c:v>
                </c:pt>
                <c:pt idx="1">
                  <c:v>Květen</c:v>
                </c:pt>
                <c:pt idx="2">
                  <c:v>Červen</c:v>
                </c:pt>
              </c:strCache>
            </c:strRef>
          </c:cat>
          <c:val>
            <c:numRef>
              <c:f>'8.1'!$L$14:$N$14</c:f>
              <c:numCache>
                <c:formatCode>#,##0.0</c:formatCode>
                <c:ptCount val="3"/>
                <c:pt idx="0">
                  <c:v>56</c:v>
                </c:pt>
                <c:pt idx="1">
                  <c:v>51</c:v>
                </c:pt>
                <c:pt idx="2">
                  <c:v>453</c:v>
                </c:pt>
              </c:numCache>
            </c:numRef>
          </c:val>
        </c:ser>
        <c:ser>
          <c:idx val="5"/>
          <c:order val="5"/>
          <c:tx>
            <c:strRef>
              <c:f>'8.1'!$K$15</c:f>
              <c:strCache>
                <c:ptCount val="1"/>
                <c:pt idx="0">
                  <c:v>Energie Slunce (solární kolektor)</c:v>
                </c:pt>
              </c:strCache>
            </c:strRef>
          </c:tx>
          <c:invertIfNegative val="0"/>
          <c:cat>
            <c:strRef>
              <c:f>'8.1'!$L$9:$N$9</c:f>
              <c:strCache>
                <c:ptCount val="3"/>
                <c:pt idx="0">
                  <c:v>Duben</c:v>
                </c:pt>
                <c:pt idx="1">
                  <c:v>Květen</c:v>
                </c:pt>
                <c:pt idx="2">
                  <c:v>Červen</c:v>
                </c:pt>
              </c:strCache>
            </c:strRef>
          </c:cat>
          <c:val>
            <c:numRef>
              <c:f>'8.1'!$L$15:$N$15</c:f>
              <c:numCache>
                <c:formatCode>#,##0.0</c:formatCode>
                <c:ptCount val="3"/>
                <c:pt idx="0">
                  <c:v>0</c:v>
                </c:pt>
                <c:pt idx="1">
                  <c:v>0</c:v>
                </c:pt>
                <c:pt idx="2">
                  <c:v>0</c:v>
                </c:pt>
              </c:numCache>
            </c:numRef>
          </c:val>
        </c:ser>
        <c:ser>
          <c:idx val="6"/>
          <c:order val="6"/>
          <c:tx>
            <c:strRef>
              <c:f>'8.1'!$K$16</c:f>
              <c:strCache>
                <c:ptCount val="1"/>
                <c:pt idx="0">
                  <c:v>Hnědé uhlí</c:v>
                </c:pt>
              </c:strCache>
            </c:strRef>
          </c:tx>
          <c:spPr>
            <a:solidFill>
              <a:srgbClr val="6E4932"/>
            </a:solidFill>
          </c:spPr>
          <c:invertIfNegative val="0"/>
          <c:cat>
            <c:strRef>
              <c:f>'8.1'!$L$9:$N$9</c:f>
              <c:strCache>
                <c:ptCount val="3"/>
                <c:pt idx="0">
                  <c:v>Duben</c:v>
                </c:pt>
                <c:pt idx="1">
                  <c:v>Květen</c:v>
                </c:pt>
                <c:pt idx="2">
                  <c:v>Červen</c:v>
                </c:pt>
              </c:strCache>
            </c:strRef>
          </c:cat>
          <c:val>
            <c:numRef>
              <c:f>'8.1'!$L$16:$N$16</c:f>
              <c:numCache>
                <c:formatCode>#,##0.0</c:formatCode>
                <c:ptCount val="3"/>
                <c:pt idx="0">
                  <c:v>0</c:v>
                </c:pt>
                <c:pt idx="1">
                  <c:v>0</c:v>
                </c:pt>
                <c:pt idx="2">
                  <c:v>0</c:v>
                </c:pt>
              </c:numCache>
            </c:numRef>
          </c:val>
        </c:ser>
        <c:ser>
          <c:idx val="7"/>
          <c:order val="7"/>
          <c:tx>
            <c:strRef>
              <c:f>'8.1'!$K$17</c:f>
              <c:strCache>
                <c:ptCount val="1"/>
                <c:pt idx="0">
                  <c:v>Jaderné palivo</c:v>
                </c:pt>
              </c:strCache>
            </c:strRef>
          </c:tx>
          <c:invertIfNegative val="0"/>
          <c:cat>
            <c:strRef>
              <c:f>'8.1'!$L$9:$N$9</c:f>
              <c:strCache>
                <c:ptCount val="3"/>
                <c:pt idx="0">
                  <c:v>Duben</c:v>
                </c:pt>
                <c:pt idx="1">
                  <c:v>Květen</c:v>
                </c:pt>
                <c:pt idx="2">
                  <c:v>Červen</c:v>
                </c:pt>
              </c:strCache>
            </c:strRef>
          </c:cat>
          <c:val>
            <c:numRef>
              <c:f>'8.1'!$L$17:$N$17</c:f>
              <c:numCache>
                <c:formatCode>#,##0.0</c:formatCode>
                <c:ptCount val="3"/>
                <c:pt idx="0">
                  <c:v>0</c:v>
                </c:pt>
                <c:pt idx="1">
                  <c:v>0</c:v>
                </c:pt>
                <c:pt idx="2">
                  <c:v>0</c:v>
                </c:pt>
              </c:numCache>
            </c:numRef>
          </c:val>
        </c:ser>
        <c:ser>
          <c:idx val="8"/>
          <c:order val="8"/>
          <c:tx>
            <c:strRef>
              <c:f>'8.1'!$K$18</c:f>
              <c:strCache>
                <c:ptCount val="1"/>
                <c:pt idx="0">
                  <c:v>Koks</c:v>
                </c:pt>
              </c:strCache>
            </c:strRef>
          </c:tx>
          <c:invertIfNegative val="0"/>
          <c:cat>
            <c:strRef>
              <c:f>'8.1'!$L$9:$N$9</c:f>
              <c:strCache>
                <c:ptCount val="3"/>
                <c:pt idx="0">
                  <c:v>Duben</c:v>
                </c:pt>
                <c:pt idx="1">
                  <c:v>Květen</c:v>
                </c:pt>
                <c:pt idx="2">
                  <c:v>Červen</c:v>
                </c:pt>
              </c:strCache>
            </c:strRef>
          </c:cat>
          <c:val>
            <c:numRef>
              <c:f>'8.1'!$L$18:$N$18</c:f>
              <c:numCache>
                <c:formatCode>#,##0.0</c:formatCode>
                <c:ptCount val="3"/>
                <c:pt idx="0">
                  <c:v>0</c:v>
                </c:pt>
                <c:pt idx="1">
                  <c:v>0</c:v>
                </c:pt>
                <c:pt idx="2">
                  <c:v>0</c:v>
                </c:pt>
              </c:numCache>
            </c:numRef>
          </c:val>
        </c:ser>
        <c:ser>
          <c:idx val="9"/>
          <c:order val="9"/>
          <c:tx>
            <c:strRef>
              <c:f>'8.1'!$K$19</c:f>
              <c:strCache>
                <c:ptCount val="1"/>
                <c:pt idx="0">
                  <c:v>Odpadní teplo</c:v>
                </c:pt>
              </c:strCache>
            </c:strRef>
          </c:tx>
          <c:invertIfNegative val="0"/>
          <c:cat>
            <c:strRef>
              <c:f>'8.1'!$L$9:$N$9</c:f>
              <c:strCache>
                <c:ptCount val="3"/>
                <c:pt idx="0">
                  <c:v>Duben</c:v>
                </c:pt>
                <c:pt idx="1">
                  <c:v>Květen</c:v>
                </c:pt>
                <c:pt idx="2">
                  <c:v>Červen</c:v>
                </c:pt>
              </c:strCache>
            </c:strRef>
          </c:cat>
          <c:val>
            <c:numRef>
              <c:f>'8.1'!$L$19:$N$19</c:f>
              <c:numCache>
                <c:formatCode>#,##0.0</c:formatCode>
                <c:ptCount val="3"/>
                <c:pt idx="0">
                  <c:v>0</c:v>
                </c:pt>
                <c:pt idx="1">
                  <c:v>0</c:v>
                </c:pt>
                <c:pt idx="2">
                  <c:v>0</c:v>
                </c:pt>
              </c:numCache>
            </c:numRef>
          </c:val>
        </c:ser>
        <c:ser>
          <c:idx val="10"/>
          <c:order val="10"/>
          <c:tx>
            <c:strRef>
              <c:f>'8.1'!$K$20</c:f>
              <c:strCache>
                <c:ptCount val="1"/>
                <c:pt idx="0">
                  <c:v>Ostatní kapalná paliva</c:v>
                </c:pt>
              </c:strCache>
            </c:strRef>
          </c:tx>
          <c:invertIfNegative val="0"/>
          <c:cat>
            <c:strRef>
              <c:f>'8.1'!$L$9:$N$9</c:f>
              <c:strCache>
                <c:ptCount val="3"/>
                <c:pt idx="0">
                  <c:v>Duben</c:v>
                </c:pt>
                <c:pt idx="1">
                  <c:v>Květen</c:v>
                </c:pt>
                <c:pt idx="2">
                  <c:v>Červen</c:v>
                </c:pt>
              </c:strCache>
            </c:strRef>
          </c:cat>
          <c:val>
            <c:numRef>
              <c:f>'8.1'!$L$20:$N$20</c:f>
              <c:numCache>
                <c:formatCode>#,##0.0</c:formatCode>
                <c:ptCount val="3"/>
                <c:pt idx="0">
                  <c:v>0</c:v>
                </c:pt>
                <c:pt idx="1">
                  <c:v>0</c:v>
                </c:pt>
                <c:pt idx="2">
                  <c:v>0</c:v>
                </c:pt>
              </c:numCache>
            </c:numRef>
          </c:val>
        </c:ser>
        <c:ser>
          <c:idx val="11"/>
          <c:order val="11"/>
          <c:tx>
            <c:strRef>
              <c:f>'8.1'!$K$21</c:f>
              <c:strCache>
                <c:ptCount val="1"/>
                <c:pt idx="0">
                  <c:v>Ostatní pevná paliva</c:v>
                </c:pt>
              </c:strCache>
            </c:strRef>
          </c:tx>
          <c:invertIfNegative val="0"/>
          <c:cat>
            <c:strRef>
              <c:f>'8.1'!$L$9:$N$9</c:f>
              <c:strCache>
                <c:ptCount val="3"/>
                <c:pt idx="0">
                  <c:v>Duben</c:v>
                </c:pt>
                <c:pt idx="1">
                  <c:v>Květen</c:v>
                </c:pt>
                <c:pt idx="2">
                  <c:v>Červen</c:v>
                </c:pt>
              </c:strCache>
            </c:strRef>
          </c:cat>
          <c:val>
            <c:numRef>
              <c:f>'8.1'!$L$21:$N$21</c:f>
              <c:numCache>
                <c:formatCode>#,##0.0</c:formatCode>
                <c:ptCount val="3"/>
                <c:pt idx="0">
                  <c:v>84152</c:v>
                </c:pt>
                <c:pt idx="1">
                  <c:v>56036</c:v>
                </c:pt>
                <c:pt idx="2">
                  <c:v>54398</c:v>
                </c:pt>
              </c:numCache>
            </c:numRef>
          </c:val>
        </c:ser>
        <c:ser>
          <c:idx val="12"/>
          <c:order val="12"/>
          <c:tx>
            <c:strRef>
              <c:f>'8.1'!$K$22</c:f>
              <c:strCache>
                <c:ptCount val="1"/>
                <c:pt idx="0">
                  <c:v>Ostatní plyny</c:v>
                </c:pt>
              </c:strCache>
            </c:strRef>
          </c:tx>
          <c:invertIfNegative val="0"/>
          <c:cat>
            <c:strRef>
              <c:f>'8.1'!$L$9:$N$9</c:f>
              <c:strCache>
                <c:ptCount val="3"/>
                <c:pt idx="0">
                  <c:v>Duben</c:v>
                </c:pt>
                <c:pt idx="1">
                  <c:v>Květen</c:v>
                </c:pt>
                <c:pt idx="2">
                  <c:v>Červen</c:v>
                </c:pt>
              </c:strCache>
            </c:strRef>
          </c:cat>
          <c:val>
            <c:numRef>
              <c:f>'8.1'!$L$22:$N$22</c:f>
              <c:numCache>
                <c:formatCode>#,##0.0</c:formatCode>
                <c:ptCount val="3"/>
                <c:pt idx="0">
                  <c:v>0</c:v>
                </c:pt>
                <c:pt idx="1">
                  <c:v>0</c:v>
                </c:pt>
                <c:pt idx="2">
                  <c:v>0</c:v>
                </c:pt>
              </c:numCache>
            </c:numRef>
          </c:val>
        </c:ser>
        <c:ser>
          <c:idx val="13"/>
          <c:order val="13"/>
          <c:tx>
            <c:strRef>
              <c:f>'8.1'!$K$23</c:f>
              <c:strCache>
                <c:ptCount val="1"/>
                <c:pt idx="0">
                  <c:v>Ostatní</c:v>
                </c:pt>
              </c:strCache>
            </c:strRef>
          </c:tx>
          <c:invertIfNegative val="0"/>
          <c:cat>
            <c:strRef>
              <c:f>'8.1'!$L$9:$N$9</c:f>
              <c:strCache>
                <c:ptCount val="3"/>
                <c:pt idx="0">
                  <c:v>Duben</c:v>
                </c:pt>
                <c:pt idx="1">
                  <c:v>Květen</c:v>
                </c:pt>
                <c:pt idx="2">
                  <c:v>Červen</c:v>
                </c:pt>
              </c:strCache>
            </c:strRef>
          </c:cat>
          <c:val>
            <c:numRef>
              <c:f>'8.1'!$L$23:$N$23</c:f>
              <c:numCache>
                <c:formatCode>#,##0.0</c:formatCode>
                <c:ptCount val="3"/>
                <c:pt idx="0">
                  <c:v>0</c:v>
                </c:pt>
                <c:pt idx="1">
                  <c:v>0</c:v>
                </c:pt>
                <c:pt idx="2">
                  <c:v>0</c:v>
                </c:pt>
              </c:numCache>
            </c:numRef>
          </c:val>
        </c:ser>
        <c:ser>
          <c:idx val="14"/>
          <c:order val="14"/>
          <c:tx>
            <c:strRef>
              <c:f>'8.1'!$K$24</c:f>
              <c:strCache>
                <c:ptCount val="1"/>
                <c:pt idx="0">
                  <c:v>Topné oleje</c:v>
                </c:pt>
              </c:strCache>
            </c:strRef>
          </c:tx>
          <c:invertIfNegative val="0"/>
          <c:cat>
            <c:strRef>
              <c:f>'8.1'!$L$9:$N$9</c:f>
              <c:strCache>
                <c:ptCount val="3"/>
                <c:pt idx="0">
                  <c:v>Duben</c:v>
                </c:pt>
                <c:pt idx="1">
                  <c:v>Květen</c:v>
                </c:pt>
                <c:pt idx="2">
                  <c:v>Červen</c:v>
                </c:pt>
              </c:strCache>
            </c:strRef>
          </c:cat>
          <c:val>
            <c:numRef>
              <c:f>'8.1'!$L$24:$N$24</c:f>
              <c:numCache>
                <c:formatCode>#,##0.0</c:formatCode>
                <c:ptCount val="3"/>
                <c:pt idx="0">
                  <c:v>148.16999999999999</c:v>
                </c:pt>
                <c:pt idx="1">
                  <c:v>78.972999999999999</c:v>
                </c:pt>
                <c:pt idx="2">
                  <c:v>3.169</c:v>
                </c:pt>
              </c:numCache>
            </c:numRef>
          </c:val>
        </c:ser>
        <c:ser>
          <c:idx val="15"/>
          <c:order val="15"/>
          <c:tx>
            <c:strRef>
              <c:f>'8.1'!$K$25</c:f>
              <c:strCache>
                <c:ptCount val="1"/>
                <c:pt idx="0">
                  <c:v>Zemní plyn</c:v>
                </c:pt>
              </c:strCache>
            </c:strRef>
          </c:tx>
          <c:spPr>
            <a:solidFill>
              <a:srgbClr val="EBE600"/>
            </a:solidFill>
          </c:spPr>
          <c:invertIfNegative val="0"/>
          <c:cat>
            <c:strRef>
              <c:f>'8.1'!$L$9:$N$9</c:f>
              <c:strCache>
                <c:ptCount val="3"/>
                <c:pt idx="0">
                  <c:v>Duben</c:v>
                </c:pt>
                <c:pt idx="1">
                  <c:v>Květen</c:v>
                </c:pt>
                <c:pt idx="2">
                  <c:v>Červen</c:v>
                </c:pt>
              </c:strCache>
            </c:strRef>
          </c:cat>
          <c:val>
            <c:numRef>
              <c:f>'8.1'!$L$25:$N$25</c:f>
              <c:numCache>
                <c:formatCode>#,##0.0</c:formatCode>
                <c:ptCount val="3"/>
                <c:pt idx="0">
                  <c:v>246785.12999999998</c:v>
                </c:pt>
                <c:pt idx="1">
                  <c:v>200868.709</c:v>
                </c:pt>
                <c:pt idx="2">
                  <c:v>72003.298999999999</c:v>
                </c:pt>
              </c:numCache>
            </c:numRef>
          </c:val>
        </c:ser>
        <c:dLbls>
          <c:showLegendKey val="0"/>
          <c:showVal val="0"/>
          <c:showCatName val="0"/>
          <c:showSerName val="0"/>
          <c:showPercent val="0"/>
          <c:showBubbleSize val="0"/>
        </c:dLbls>
        <c:gapWidth val="150"/>
        <c:overlap val="100"/>
        <c:axId val="196241664"/>
        <c:axId val="196259840"/>
      </c:barChart>
      <c:catAx>
        <c:axId val="196241664"/>
        <c:scaling>
          <c:orientation val="minMax"/>
        </c:scaling>
        <c:delete val="0"/>
        <c:axPos val="b"/>
        <c:numFmt formatCode="General" sourceLinked="1"/>
        <c:majorTickMark val="none"/>
        <c:minorTickMark val="none"/>
        <c:tickLblPos val="nextTo"/>
        <c:txPr>
          <a:bodyPr/>
          <a:lstStyle/>
          <a:p>
            <a:pPr>
              <a:defRPr sz="900"/>
            </a:pPr>
            <a:endParaRPr lang="cs-CZ"/>
          </a:p>
        </c:txPr>
        <c:crossAx val="196259840"/>
        <c:crosses val="autoZero"/>
        <c:auto val="1"/>
        <c:lblAlgn val="ctr"/>
        <c:lblOffset val="100"/>
        <c:noMultiLvlLbl val="0"/>
      </c:catAx>
      <c:valAx>
        <c:axId val="196259840"/>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6241664"/>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'8.1'!$O$28:$O$35</c:f>
              <c:numCache>
                <c:formatCode>#,##0.0</c:formatCode>
                <c:ptCount val="8"/>
              </c:numCache>
            </c:numRef>
          </c:cat>
          <c:val>
            <c:numRef>
              <c:f>'8.1'!$J$28:$J$35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78649344"/>
        <c:axId val="178782208"/>
      </c:barChart>
      <c:catAx>
        <c:axId val="178649344"/>
        <c:scaling>
          <c:orientation val="minMax"/>
        </c:scaling>
        <c:delete val="1"/>
        <c:axPos val="b"/>
        <c:numFmt formatCode="General" sourceLinked="1"/>
        <c:majorTickMark val="out"/>
        <c:minorTickMark val="none"/>
        <c:tickLblPos val="nextTo"/>
        <c:crossAx val="178782208"/>
        <c:crosses val="autoZero"/>
        <c:auto val="1"/>
        <c:lblAlgn val="ctr"/>
        <c:lblOffset val="100"/>
        <c:noMultiLvlLbl val="0"/>
      </c:catAx>
      <c:valAx>
        <c:axId val="178782208"/>
        <c:scaling>
          <c:orientation val="minMax"/>
        </c:scaling>
        <c:delete val="1"/>
        <c:axPos val="l"/>
        <c:numFmt formatCode="0.0%" sourceLinked="1"/>
        <c:majorTickMark val="out"/>
        <c:minorTickMark val="none"/>
        <c:tickLblPos val="nextTo"/>
        <c:crossAx val="178649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6357504"/>
        <c:axId val="196371584"/>
      </c:barChart>
      <c:catAx>
        <c:axId val="196357504"/>
        <c:scaling>
          <c:orientation val="minMax"/>
        </c:scaling>
        <c:delete val="1"/>
        <c:axPos val="b"/>
        <c:numFmt formatCode="General" sourceLinked="1"/>
        <c:majorTickMark val="out"/>
        <c:minorTickMark val="none"/>
        <c:tickLblPos val="nextTo"/>
        <c:crossAx val="196371584"/>
        <c:crosses val="autoZero"/>
        <c:auto val="1"/>
        <c:lblAlgn val="ctr"/>
        <c:lblOffset val="100"/>
        <c:noMultiLvlLbl val="0"/>
      </c:catAx>
      <c:valAx>
        <c:axId val="196371584"/>
        <c:scaling>
          <c:orientation val="minMax"/>
        </c:scaling>
        <c:delete val="1"/>
        <c:axPos val="l"/>
        <c:numFmt formatCode="0%" sourceLinked="1"/>
        <c:majorTickMark val="out"/>
        <c:minorTickMark val="none"/>
        <c:tickLblPos val="nextTo"/>
        <c:crossAx val="1963575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Duben</c:v>
                </c:pt>
                <c:pt idx="1">
                  <c:v>Květen</c:v>
                </c:pt>
                <c:pt idx="2">
                  <c:v>Červen</c:v>
                </c:pt>
              </c:strCache>
            </c:strRef>
          </c:cat>
          <c:val>
            <c:numRef>
              <c:f>'8.2'!$L$27:$N$27</c:f>
              <c:numCache>
                <c:formatCode>#,##0.0</c:formatCode>
                <c:ptCount val="3"/>
                <c:pt idx="0">
                  <c:v>79584.517999999982</c:v>
                </c:pt>
                <c:pt idx="1">
                  <c:v>75061.964000000007</c:v>
                </c:pt>
                <c:pt idx="2">
                  <c:v>53575.172999999995</c:v>
                </c:pt>
              </c:numCache>
            </c:numRef>
          </c:val>
        </c:ser>
        <c:ser>
          <c:idx val="1"/>
          <c:order val="1"/>
          <c:tx>
            <c:strRef>
              <c:f>'8.2'!$K$28</c:f>
              <c:strCache>
                <c:ptCount val="1"/>
                <c:pt idx="0">
                  <c:v>Energetika</c:v>
                </c:pt>
              </c:strCache>
            </c:strRef>
          </c:tx>
          <c:invertIfNegative val="0"/>
          <c:cat>
            <c:strRef>
              <c:f>'8.2'!$L$26:$N$26</c:f>
              <c:strCache>
                <c:ptCount val="3"/>
                <c:pt idx="0">
                  <c:v>Duben</c:v>
                </c:pt>
                <c:pt idx="1">
                  <c:v>Květen</c:v>
                </c:pt>
                <c:pt idx="2">
                  <c:v>Červen</c:v>
                </c:pt>
              </c:strCache>
            </c:strRef>
          </c:cat>
          <c:val>
            <c:numRef>
              <c:f>'8.2'!$L$28:$N$28</c:f>
              <c:numCache>
                <c:formatCode>#,##0.0</c:formatCode>
                <c:ptCount val="3"/>
                <c:pt idx="0">
                  <c:v>2535.1800000000003</c:v>
                </c:pt>
                <c:pt idx="1">
                  <c:v>2084.5500000000002</c:v>
                </c:pt>
                <c:pt idx="2">
                  <c:v>658.43</c:v>
                </c:pt>
              </c:numCache>
            </c:numRef>
          </c:val>
        </c:ser>
        <c:ser>
          <c:idx val="2"/>
          <c:order val="2"/>
          <c:tx>
            <c:strRef>
              <c:f>'8.2'!$K$29</c:f>
              <c:strCache>
                <c:ptCount val="1"/>
                <c:pt idx="0">
                  <c:v>Doprava</c:v>
                </c:pt>
              </c:strCache>
            </c:strRef>
          </c:tx>
          <c:invertIfNegative val="0"/>
          <c:cat>
            <c:strRef>
              <c:f>'8.2'!$L$26:$N$26</c:f>
              <c:strCache>
                <c:ptCount val="3"/>
                <c:pt idx="0">
                  <c:v>Duben</c:v>
                </c:pt>
                <c:pt idx="1">
                  <c:v>Květen</c:v>
                </c:pt>
                <c:pt idx="2">
                  <c:v>Červen</c:v>
                </c:pt>
              </c:strCache>
            </c:strRef>
          </c:cat>
          <c:val>
            <c:numRef>
              <c:f>'8.2'!$L$29:$N$29</c:f>
              <c:numCache>
                <c:formatCode>#,##0.0</c:formatCode>
                <c:ptCount val="3"/>
                <c:pt idx="0">
                  <c:v>3393.9349999999999</c:v>
                </c:pt>
                <c:pt idx="1">
                  <c:v>2127.6800000000003</c:v>
                </c:pt>
                <c:pt idx="2">
                  <c:v>204.56299999999999</c:v>
                </c:pt>
              </c:numCache>
            </c:numRef>
          </c:val>
        </c:ser>
        <c:ser>
          <c:idx val="3"/>
          <c:order val="3"/>
          <c:tx>
            <c:strRef>
              <c:f>'8.2'!$K$30</c:f>
              <c:strCache>
                <c:ptCount val="1"/>
                <c:pt idx="0">
                  <c:v>Stavebnictví</c:v>
                </c:pt>
              </c:strCache>
            </c:strRef>
          </c:tx>
          <c:invertIfNegative val="0"/>
          <c:cat>
            <c:strRef>
              <c:f>'8.2'!$L$26:$N$26</c:f>
              <c:strCache>
                <c:ptCount val="3"/>
                <c:pt idx="0">
                  <c:v>Duben</c:v>
                </c:pt>
                <c:pt idx="1">
                  <c:v>Květen</c:v>
                </c:pt>
                <c:pt idx="2">
                  <c:v>Červen</c:v>
                </c:pt>
              </c:strCache>
            </c:strRef>
          </c:cat>
          <c:val>
            <c:numRef>
              <c:f>'8.2'!$L$30:$N$30</c:f>
              <c:numCache>
                <c:formatCode>#,##0.0</c:formatCode>
                <c:ptCount val="3"/>
                <c:pt idx="0">
                  <c:v>545.476</c:v>
                </c:pt>
                <c:pt idx="1">
                  <c:v>449.71800000000002</c:v>
                </c:pt>
                <c:pt idx="2">
                  <c:v>82.433000000000007</c:v>
                </c:pt>
              </c:numCache>
            </c:numRef>
          </c:val>
        </c:ser>
        <c:ser>
          <c:idx val="4"/>
          <c:order val="4"/>
          <c:tx>
            <c:strRef>
              <c:f>'8.2'!$K$31</c:f>
              <c:strCache>
                <c:ptCount val="1"/>
                <c:pt idx="0">
                  <c:v>Zemědělství a lesnictví</c:v>
                </c:pt>
              </c:strCache>
            </c:strRef>
          </c:tx>
          <c:invertIfNegative val="0"/>
          <c:cat>
            <c:strRef>
              <c:f>'8.2'!$L$26:$N$26</c:f>
              <c:strCache>
                <c:ptCount val="3"/>
                <c:pt idx="0">
                  <c:v>Duben</c:v>
                </c:pt>
                <c:pt idx="1">
                  <c:v>Květen</c:v>
                </c:pt>
                <c:pt idx="2">
                  <c:v>Červen</c:v>
                </c:pt>
              </c:strCache>
            </c:strRef>
          </c:cat>
          <c:val>
            <c:numRef>
              <c:f>'8.2'!$L$31:$N$31</c:f>
              <c:numCache>
                <c:formatCode>#,##0.0</c:formatCode>
                <c:ptCount val="3"/>
                <c:pt idx="0">
                  <c:v>1259.6410000000001</c:v>
                </c:pt>
                <c:pt idx="1">
                  <c:v>1149.213</c:v>
                </c:pt>
                <c:pt idx="2">
                  <c:v>581.05999999999995</c:v>
                </c:pt>
              </c:numCache>
            </c:numRef>
          </c:val>
        </c:ser>
        <c:ser>
          <c:idx val="5"/>
          <c:order val="5"/>
          <c:tx>
            <c:strRef>
              <c:f>'8.2'!$K$32</c:f>
              <c:strCache>
                <c:ptCount val="1"/>
                <c:pt idx="0">
                  <c:v>Domácnosti</c:v>
                </c:pt>
              </c:strCache>
            </c:strRef>
          </c:tx>
          <c:invertIfNegative val="0"/>
          <c:cat>
            <c:strRef>
              <c:f>'8.2'!$L$26:$N$26</c:f>
              <c:strCache>
                <c:ptCount val="3"/>
                <c:pt idx="0">
                  <c:v>Duben</c:v>
                </c:pt>
                <c:pt idx="1">
                  <c:v>Květen</c:v>
                </c:pt>
                <c:pt idx="2">
                  <c:v>Červen</c:v>
                </c:pt>
              </c:strCache>
            </c:strRef>
          </c:cat>
          <c:val>
            <c:numRef>
              <c:f>'8.2'!$L$32:$N$32</c:f>
              <c:numCache>
                <c:formatCode>#,##0.0</c:formatCode>
                <c:ptCount val="3"/>
                <c:pt idx="0">
                  <c:v>150286.29399999997</c:v>
                </c:pt>
                <c:pt idx="1">
                  <c:v>139066.13399999999</c:v>
                </c:pt>
                <c:pt idx="2">
                  <c:v>50537.605000000003</c:v>
                </c:pt>
              </c:numCache>
            </c:numRef>
          </c:val>
        </c:ser>
        <c:ser>
          <c:idx val="6"/>
          <c:order val="6"/>
          <c:tx>
            <c:strRef>
              <c:f>'8.2'!$K$33</c:f>
              <c:strCache>
                <c:ptCount val="1"/>
                <c:pt idx="0">
                  <c:v>Obchod, služby, školství, zdravotnictví</c:v>
                </c:pt>
              </c:strCache>
            </c:strRef>
          </c:tx>
          <c:invertIfNegative val="0"/>
          <c:cat>
            <c:strRef>
              <c:f>'8.2'!$L$26:$N$26</c:f>
              <c:strCache>
                <c:ptCount val="3"/>
                <c:pt idx="0">
                  <c:v>Duben</c:v>
                </c:pt>
                <c:pt idx="1">
                  <c:v>Květen</c:v>
                </c:pt>
                <c:pt idx="2">
                  <c:v>Červen</c:v>
                </c:pt>
              </c:strCache>
            </c:strRef>
          </c:cat>
          <c:val>
            <c:numRef>
              <c:f>'8.2'!$L$33:$N$33</c:f>
              <c:numCache>
                <c:formatCode>#,##0.0</c:formatCode>
                <c:ptCount val="3"/>
                <c:pt idx="0">
                  <c:v>97160.312999999995</c:v>
                </c:pt>
                <c:pt idx="1">
                  <c:v>94496.131999999998</c:v>
                </c:pt>
                <c:pt idx="2">
                  <c:v>50918.817000000003</c:v>
                </c:pt>
              </c:numCache>
            </c:numRef>
          </c:val>
        </c:ser>
        <c:ser>
          <c:idx val="7"/>
          <c:order val="7"/>
          <c:tx>
            <c:strRef>
              <c:f>'8.2'!$K$34</c:f>
              <c:strCache>
                <c:ptCount val="1"/>
                <c:pt idx="0">
                  <c:v>Ostatní</c:v>
                </c:pt>
              </c:strCache>
            </c:strRef>
          </c:tx>
          <c:invertIfNegative val="0"/>
          <c:cat>
            <c:strRef>
              <c:f>'8.2'!$L$26:$N$26</c:f>
              <c:strCache>
                <c:ptCount val="3"/>
                <c:pt idx="0">
                  <c:v>Duben</c:v>
                </c:pt>
                <c:pt idx="1">
                  <c:v>Květen</c:v>
                </c:pt>
                <c:pt idx="2">
                  <c:v>Červen</c:v>
                </c:pt>
              </c:strCache>
            </c:strRef>
          </c:cat>
          <c:val>
            <c:numRef>
              <c:f>'8.2'!$L$34:$N$34</c:f>
              <c:numCache>
                <c:formatCode>#,##0.0</c:formatCode>
                <c:ptCount val="3"/>
                <c:pt idx="0">
                  <c:v>10428.503000000001</c:v>
                </c:pt>
                <c:pt idx="1">
                  <c:v>9252.7350000000006</c:v>
                </c:pt>
                <c:pt idx="2">
                  <c:v>2652.3719999999998</c:v>
                </c:pt>
              </c:numCache>
            </c:numRef>
          </c:val>
        </c:ser>
        <c:dLbls>
          <c:showLegendKey val="0"/>
          <c:showVal val="0"/>
          <c:showCatName val="0"/>
          <c:showSerName val="0"/>
          <c:showPercent val="0"/>
          <c:showBubbleSize val="0"/>
        </c:dLbls>
        <c:gapWidth val="150"/>
        <c:overlap val="100"/>
        <c:axId val="196484096"/>
        <c:axId val="196498176"/>
      </c:barChart>
      <c:catAx>
        <c:axId val="196484096"/>
        <c:scaling>
          <c:orientation val="minMax"/>
        </c:scaling>
        <c:delete val="0"/>
        <c:axPos val="b"/>
        <c:numFmt formatCode="General" sourceLinked="1"/>
        <c:majorTickMark val="none"/>
        <c:minorTickMark val="none"/>
        <c:tickLblPos val="nextTo"/>
        <c:txPr>
          <a:bodyPr/>
          <a:lstStyle/>
          <a:p>
            <a:pPr>
              <a:defRPr sz="900"/>
            </a:pPr>
            <a:endParaRPr lang="cs-CZ"/>
          </a:p>
        </c:txPr>
        <c:crossAx val="196498176"/>
        <c:crosses val="autoZero"/>
        <c:auto val="1"/>
        <c:lblAlgn val="ctr"/>
        <c:lblOffset val="100"/>
        <c:noMultiLvlLbl val="0"/>
      </c:catAx>
      <c:valAx>
        <c:axId val="196498176"/>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648409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5.4214185217699183E-2</c:v>
                </c:pt>
              </c:numCache>
            </c:numRef>
          </c:val>
        </c:ser>
        <c:ser>
          <c:idx val="1"/>
          <c:order val="1"/>
          <c:tx>
            <c:strRef>
              <c:f>'8.2'!$L$40</c:f>
              <c:strCache>
                <c:ptCount val="1"/>
                <c:pt idx="0">
                  <c:v>Výroba tepla brutto</c:v>
                </c:pt>
              </c:strCache>
            </c:strRef>
          </c:tx>
          <c:invertIfNegative val="0"/>
          <c:val>
            <c:numRef>
              <c:f>'8.2'!$M$40</c:f>
              <c:numCache>
                <c:formatCode>0.0%</c:formatCode>
                <c:ptCount val="1"/>
                <c:pt idx="0">
                  <c:v>4.25242730961784E-2</c:v>
                </c:pt>
              </c:numCache>
            </c:numRef>
          </c:val>
        </c:ser>
        <c:ser>
          <c:idx val="2"/>
          <c:order val="2"/>
          <c:tx>
            <c:strRef>
              <c:f>'8.2'!$L$41</c:f>
              <c:strCache>
                <c:ptCount val="1"/>
                <c:pt idx="0">
                  <c:v>Dodávky tepla</c:v>
                </c:pt>
              </c:strCache>
            </c:strRef>
          </c:tx>
          <c:invertIfNegative val="0"/>
          <c:val>
            <c:numRef>
              <c:f>'8.2'!$M$41</c:f>
              <c:numCache>
                <c:formatCode>0.0%</c:formatCode>
                <c:ptCount val="1"/>
                <c:pt idx="0">
                  <c:v>5.609258922530766E-2</c:v>
                </c:pt>
              </c:numCache>
            </c:numRef>
          </c:val>
        </c:ser>
        <c:dLbls>
          <c:showLegendKey val="0"/>
          <c:showVal val="0"/>
          <c:showCatName val="0"/>
          <c:showSerName val="0"/>
          <c:showPercent val="0"/>
          <c:showBubbleSize val="0"/>
        </c:dLbls>
        <c:gapWidth val="150"/>
        <c:axId val="196523904"/>
        <c:axId val="196525440"/>
      </c:barChart>
      <c:catAx>
        <c:axId val="196523904"/>
        <c:scaling>
          <c:orientation val="maxMin"/>
        </c:scaling>
        <c:delete val="0"/>
        <c:axPos val="l"/>
        <c:numFmt formatCode="General" sourceLinked="1"/>
        <c:majorTickMark val="none"/>
        <c:minorTickMark val="none"/>
        <c:tickLblPos val="none"/>
        <c:crossAx val="196525440"/>
        <c:crosses val="autoZero"/>
        <c:auto val="1"/>
        <c:lblAlgn val="ctr"/>
        <c:lblOffset val="100"/>
        <c:noMultiLvlLbl val="0"/>
      </c:catAx>
      <c:valAx>
        <c:axId val="196525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652390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Duben</c:v>
                </c:pt>
                <c:pt idx="1">
                  <c:v>Květen</c:v>
                </c:pt>
                <c:pt idx="2">
                  <c:v>Červen</c:v>
                </c:pt>
              </c:strCache>
            </c:strRef>
          </c:cat>
          <c:val>
            <c:numRef>
              <c:f>'8.2'!$L$10:$N$10</c:f>
              <c:numCache>
                <c:formatCode>#,##0.0</c:formatCode>
                <c:ptCount val="3"/>
                <c:pt idx="0">
                  <c:v>68677.854999999996</c:v>
                </c:pt>
                <c:pt idx="1">
                  <c:v>71816.14499999999</c:v>
                </c:pt>
                <c:pt idx="2">
                  <c:v>53888.904999999999</c:v>
                </c:pt>
              </c:numCache>
            </c:numRef>
          </c:val>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Duben</c:v>
                </c:pt>
                <c:pt idx="1">
                  <c:v>Květen</c:v>
                </c:pt>
                <c:pt idx="2">
                  <c:v>Červen</c:v>
                </c:pt>
              </c:strCache>
            </c:strRef>
          </c:cat>
          <c:val>
            <c:numRef>
              <c:f>'8.2'!$L$11:$N$11</c:f>
              <c:numCache>
                <c:formatCode>#,##0.0</c:formatCode>
                <c:ptCount val="3"/>
                <c:pt idx="0">
                  <c:v>5730.7310000000007</c:v>
                </c:pt>
                <c:pt idx="1">
                  <c:v>4769.2559999999994</c:v>
                </c:pt>
                <c:pt idx="2">
                  <c:v>3139.8470000000002</c:v>
                </c:pt>
              </c:numCache>
            </c:numRef>
          </c:val>
        </c:ser>
        <c:ser>
          <c:idx val="2"/>
          <c:order val="2"/>
          <c:tx>
            <c:strRef>
              <c:f>'8.2'!$K$12</c:f>
              <c:strCache>
                <c:ptCount val="1"/>
                <c:pt idx="0">
                  <c:v>Černé uhlí</c:v>
                </c:pt>
              </c:strCache>
            </c:strRef>
          </c:tx>
          <c:spPr>
            <a:solidFill>
              <a:schemeClr val="tx1"/>
            </a:solidFill>
          </c:spPr>
          <c:invertIfNegative val="0"/>
          <c:cat>
            <c:strRef>
              <c:f>'8.2'!$L$9:$N$9</c:f>
              <c:strCache>
                <c:ptCount val="3"/>
                <c:pt idx="0">
                  <c:v>Duben</c:v>
                </c:pt>
                <c:pt idx="1">
                  <c:v>Květen</c:v>
                </c:pt>
                <c:pt idx="2">
                  <c:v>Červen</c:v>
                </c:pt>
              </c:strCache>
            </c:strRef>
          </c:cat>
          <c:val>
            <c:numRef>
              <c:f>'8.2'!$L$12:$N$12</c:f>
              <c:numCache>
                <c:formatCode>#,##0.0</c:formatCode>
                <c:ptCount val="3"/>
                <c:pt idx="0">
                  <c:v>0</c:v>
                </c:pt>
                <c:pt idx="1">
                  <c:v>0</c:v>
                </c:pt>
                <c:pt idx="2">
                  <c:v>0</c:v>
                </c:pt>
              </c:numCache>
            </c:numRef>
          </c:val>
        </c:ser>
        <c:ser>
          <c:idx val="3"/>
          <c:order val="3"/>
          <c:tx>
            <c:strRef>
              <c:f>'8.2'!$K$13</c:f>
              <c:strCache>
                <c:ptCount val="1"/>
                <c:pt idx="0">
                  <c:v>Elektrická energie</c:v>
                </c:pt>
              </c:strCache>
            </c:strRef>
          </c:tx>
          <c:invertIfNegative val="0"/>
          <c:cat>
            <c:strRef>
              <c:f>'8.2'!$L$9:$N$9</c:f>
              <c:strCache>
                <c:ptCount val="3"/>
                <c:pt idx="0">
                  <c:v>Duben</c:v>
                </c:pt>
                <c:pt idx="1">
                  <c:v>Květen</c:v>
                </c:pt>
                <c:pt idx="2">
                  <c:v>Červen</c:v>
                </c:pt>
              </c:strCache>
            </c:strRef>
          </c:cat>
          <c:val>
            <c:numRef>
              <c:f>'8.2'!$L$13:$N$13</c:f>
              <c:numCache>
                <c:formatCode>#,##0.0</c:formatCode>
                <c:ptCount val="3"/>
                <c:pt idx="0">
                  <c:v>36.19</c:v>
                </c:pt>
                <c:pt idx="1">
                  <c:v>56.499000000000002</c:v>
                </c:pt>
                <c:pt idx="2">
                  <c:v>59</c:v>
                </c:pt>
              </c:numCache>
            </c:numRef>
          </c:val>
        </c:ser>
        <c:ser>
          <c:idx val="4"/>
          <c:order val="4"/>
          <c:tx>
            <c:strRef>
              <c:f>'8.2'!$K$14</c:f>
              <c:strCache>
                <c:ptCount val="1"/>
                <c:pt idx="0">
                  <c:v>Energie prostředí (tepelné čerpadlo)</c:v>
                </c:pt>
              </c:strCache>
            </c:strRef>
          </c:tx>
          <c:invertIfNegative val="0"/>
          <c:cat>
            <c:strRef>
              <c:f>'8.2'!$L$9:$N$9</c:f>
              <c:strCache>
                <c:ptCount val="3"/>
                <c:pt idx="0">
                  <c:v>Duben</c:v>
                </c:pt>
                <c:pt idx="1">
                  <c:v>Květen</c:v>
                </c:pt>
                <c:pt idx="2">
                  <c:v>Červen</c:v>
                </c:pt>
              </c:strCache>
            </c:strRef>
          </c:cat>
          <c:val>
            <c:numRef>
              <c:f>'8.2'!$L$14:$N$14</c:f>
              <c:numCache>
                <c:formatCode>#,##0.0</c:formatCode>
                <c:ptCount val="3"/>
                <c:pt idx="0">
                  <c:v>0.82499999999999996</c:v>
                </c:pt>
                <c:pt idx="1">
                  <c:v>0.68500000000000005</c:v>
                </c:pt>
                <c:pt idx="2">
                  <c:v>0</c:v>
                </c:pt>
              </c:numCache>
            </c:numRef>
          </c:val>
        </c:ser>
        <c:ser>
          <c:idx val="5"/>
          <c:order val="5"/>
          <c:tx>
            <c:strRef>
              <c:f>'8.2'!$K$15</c:f>
              <c:strCache>
                <c:ptCount val="1"/>
                <c:pt idx="0">
                  <c:v>Energie Slunce (solární kolektor)</c:v>
                </c:pt>
              </c:strCache>
            </c:strRef>
          </c:tx>
          <c:invertIfNegative val="0"/>
          <c:cat>
            <c:strRef>
              <c:f>'8.2'!$L$9:$N$9</c:f>
              <c:strCache>
                <c:ptCount val="3"/>
                <c:pt idx="0">
                  <c:v>Duben</c:v>
                </c:pt>
                <c:pt idx="1">
                  <c:v>Květen</c:v>
                </c:pt>
                <c:pt idx="2">
                  <c:v>Červen</c:v>
                </c:pt>
              </c:strCache>
            </c:strRef>
          </c:cat>
          <c:val>
            <c:numRef>
              <c:f>'8.2'!$L$15:$N$15</c:f>
              <c:numCache>
                <c:formatCode>#,##0.0</c:formatCode>
                <c:ptCount val="3"/>
                <c:pt idx="0">
                  <c:v>0</c:v>
                </c:pt>
                <c:pt idx="1">
                  <c:v>0</c:v>
                </c:pt>
                <c:pt idx="2">
                  <c:v>0</c:v>
                </c:pt>
              </c:numCache>
            </c:numRef>
          </c:val>
        </c:ser>
        <c:ser>
          <c:idx val="6"/>
          <c:order val="6"/>
          <c:tx>
            <c:strRef>
              <c:f>'8.2'!$K$16</c:f>
              <c:strCache>
                <c:ptCount val="1"/>
                <c:pt idx="0">
                  <c:v>Hnědé uhlí</c:v>
                </c:pt>
              </c:strCache>
            </c:strRef>
          </c:tx>
          <c:spPr>
            <a:solidFill>
              <a:srgbClr val="6E4932"/>
            </a:solidFill>
          </c:spPr>
          <c:invertIfNegative val="0"/>
          <c:cat>
            <c:strRef>
              <c:f>'8.2'!$L$9:$N$9</c:f>
              <c:strCache>
                <c:ptCount val="3"/>
                <c:pt idx="0">
                  <c:v>Duben</c:v>
                </c:pt>
                <c:pt idx="1">
                  <c:v>Květen</c:v>
                </c:pt>
                <c:pt idx="2">
                  <c:v>Červen</c:v>
                </c:pt>
              </c:strCache>
            </c:strRef>
          </c:cat>
          <c:val>
            <c:numRef>
              <c:f>'8.2'!$L$16:$N$16</c:f>
              <c:numCache>
                <c:formatCode>#,##0.0</c:formatCode>
                <c:ptCount val="3"/>
                <c:pt idx="0">
                  <c:v>244236.326</c:v>
                </c:pt>
                <c:pt idx="1">
                  <c:v>214796.405</c:v>
                </c:pt>
                <c:pt idx="2">
                  <c:v>77199.748999999996</c:v>
                </c:pt>
              </c:numCache>
            </c:numRef>
          </c:val>
        </c:ser>
        <c:ser>
          <c:idx val="7"/>
          <c:order val="7"/>
          <c:tx>
            <c:strRef>
              <c:f>'8.2'!$K$17</c:f>
              <c:strCache>
                <c:ptCount val="1"/>
                <c:pt idx="0">
                  <c:v>Jaderné palivo</c:v>
                </c:pt>
              </c:strCache>
            </c:strRef>
          </c:tx>
          <c:invertIfNegative val="0"/>
          <c:cat>
            <c:strRef>
              <c:f>'8.2'!$L$9:$N$9</c:f>
              <c:strCache>
                <c:ptCount val="3"/>
                <c:pt idx="0">
                  <c:v>Duben</c:v>
                </c:pt>
                <c:pt idx="1">
                  <c:v>Květen</c:v>
                </c:pt>
                <c:pt idx="2">
                  <c:v>Červen</c:v>
                </c:pt>
              </c:strCache>
            </c:strRef>
          </c:cat>
          <c:val>
            <c:numRef>
              <c:f>'8.2'!$L$17:$N$17</c:f>
              <c:numCache>
                <c:formatCode>#,##0.0</c:formatCode>
                <c:ptCount val="3"/>
                <c:pt idx="0">
                  <c:v>14970.61</c:v>
                </c:pt>
                <c:pt idx="1">
                  <c:v>12388.82</c:v>
                </c:pt>
                <c:pt idx="2">
                  <c:v>5064.8500000000004</c:v>
                </c:pt>
              </c:numCache>
            </c:numRef>
          </c:val>
        </c:ser>
        <c:ser>
          <c:idx val="8"/>
          <c:order val="8"/>
          <c:tx>
            <c:strRef>
              <c:f>'8.2'!$K$18</c:f>
              <c:strCache>
                <c:ptCount val="1"/>
                <c:pt idx="0">
                  <c:v>Koks</c:v>
                </c:pt>
              </c:strCache>
            </c:strRef>
          </c:tx>
          <c:invertIfNegative val="0"/>
          <c:cat>
            <c:strRef>
              <c:f>'8.2'!$L$9:$N$9</c:f>
              <c:strCache>
                <c:ptCount val="3"/>
                <c:pt idx="0">
                  <c:v>Duben</c:v>
                </c:pt>
                <c:pt idx="1">
                  <c:v>Květen</c:v>
                </c:pt>
                <c:pt idx="2">
                  <c:v>Červen</c:v>
                </c:pt>
              </c:strCache>
            </c:strRef>
          </c:cat>
          <c:val>
            <c:numRef>
              <c:f>'8.2'!$L$18:$N$18</c:f>
              <c:numCache>
                <c:formatCode>#,##0.0</c:formatCode>
                <c:ptCount val="3"/>
                <c:pt idx="0">
                  <c:v>0</c:v>
                </c:pt>
                <c:pt idx="1">
                  <c:v>0</c:v>
                </c:pt>
                <c:pt idx="2">
                  <c:v>0</c:v>
                </c:pt>
              </c:numCache>
            </c:numRef>
          </c:val>
        </c:ser>
        <c:ser>
          <c:idx val="9"/>
          <c:order val="9"/>
          <c:tx>
            <c:strRef>
              <c:f>'8.2'!$K$19</c:f>
              <c:strCache>
                <c:ptCount val="1"/>
                <c:pt idx="0">
                  <c:v>Odpadní teplo</c:v>
                </c:pt>
              </c:strCache>
            </c:strRef>
          </c:tx>
          <c:invertIfNegative val="0"/>
          <c:cat>
            <c:strRef>
              <c:f>'8.2'!$L$9:$N$9</c:f>
              <c:strCache>
                <c:ptCount val="3"/>
                <c:pt idx="0">
                  <c:v>Duben</c:v>
                </c:pt>
                <c:pt idx="1">
                  <c:v>Květen</c:v>
                </c:pt>
                <c:pt idx="2">
                  <c:v>Červen</c:v>
                </c:pt>
              </c:strCache>
            </c:strRef>
          </c:cat>
          <c:val>
            <c:numRef>
              <c:f>'8.2'!$L$19:$N$19</c:f>
              <c:numCache>
                <c:formatCode>#,##0.0</c:formatCode>
                <c:ptCount val="3"/>
                <c:pt idx="0">
                  <c:v>0</c:v>
                </c:pt>
                <c:pt idx="1">
                  <c:v>0</c:v>
                </c:pt>
                <c:pt idx="2">
                  <c:v>0</c:v>
                </c:pt>
              </c:numCache>
            </c:numRef>
          </c:val>
        </c:ser>
        <c:ser>
          <c:idx val="10"/>
          <c:order val="10"/>
          <c:tx>
            <c:strRef>
              <c:f>'8.2'!$K$20</c:f>
              <c:strCache>
                <c:ptCount val="1"/>
                <c:pt idx="0">
                  <c:v>Ostatní kapalná paliva</c:v>
                </c:pt>
              </c:strCache>
            </c:strRef>
          </c:tx>
          <c:invertIfNegative val="0"/>
          <c:cat>
            <c:strRef>
              <c:f>'8.2'!$L$9:$N$9</c:f>
              <c:strCache>
                <c:ptCount val="3"/>
                <c:pt idx="0">
                  <c:v>Duben</c:v>
                </c:pt>
                <c:pt idx="1">
                  <c:v>Květen</c:v>
                </c:pt>
                <c:pt idx="2">
                  <c:v>Červen</c:v>
                </c:pt>
              </c:strCache>
            </c:strRef>
          </c:cat>
          <c:val>
            <c:numRef>
              <c:f>'8.2'!$L$20:$N$20</c:f>
              <c:numCache>
                <c:formatCode>#,##0.0</c:formatCode>
                <c:ptCount val="3"/>
                <c:pt idx="0">
                  <c:v>0</c:v>
                </c:pt>
                <c:pt idx="1">
                  <c:v>412</c:v>
                </c:pt>
                <c:pt idx="2">
                  <c:v>7561</c:v>
                </c:pt>
              </c:numCache>
            </c:numRef>
          </c:val>
        </c:ser>
        <c:ser>
          <c:idx val="11"/>
          <c:order val="11"/>
          <c:tx>
            <c:strRef>
              <c:f>'8.2'!$K$21</c:f>
              <c:strCache>
                <c:ptCount val="1"/>
                <c:pt idx="0">
                  <c:v>Ostatní pevná paliva</c:v>
                </c:pt>
              </c:strCache>
            </c:strRef>
          </c:tx>
          <c:invertIfNegative val="0"/>
          <c:cat>
            <c:strRef>
              <c:f>'8.2'!$L$9:$N$9</c:f>
              <c:strCache>
                <c:ptCount val="3"/>
                <c:pt idx="0">
                  <c:v>Duben</c:v>
                </c:pt>
                <c:pt idx="1">
                  <c:v>Květen</c:v>
                </c:pt>
                <c:pt idx="2">
                  <c:v>Červen</c:v>
                </c:pt>
              </c:strCache>
            </c:strRef>
          </c:cat>
          <c:val>
            <c:numRef>
              <c:f>'8.2'!$L$21:$N$21</c:f>
              <c:numCache>
                <c:formatCode>#,##0.0</c:formatCode>
                <c:ptCount val="3"/>
                <c:pt idx="0">
                  <c:v>792</c:v>
                </c:pt>
                <c:pt idx="1">
                  <c:v>802</c:v>
                </c:pt>
                <c:pt idx="2">
                  <c:v>589</c:v>
                </c:pt>
              </c:numCache>
            </c:numRef>
          </c:val>
        </c:ser>
        <c:ser>
          <c:idx val="12"/>
          <c:order val="12"/>
          <c:tx>
            <c:strRef>
              <c:f>'8.2'!$K$22</c:f>
              <c:strCache>
                <c:ptCount val="1"/>
                <c:pt idx="0">
                  <c:v>Ostatní plyny</c:v>
                </c:pt>
              </c:strCache>
            </c:strRef>
          </c:tx>
          <c:invertIfNegative val="0"/>
          <c:cat>
            <c:strRef>
              <c:f>'8.2'!$L$9:$N$9</c:f>
              <c:strCache>
                <c:ptCount val="3"/>
                <c:pt idx="0">
                  <c:v>Duben</c:v>
                </c:pt>
                <c:pt idx="1">
                  <c:v>Květen</c:v>
                </c:pt>
                <c:pt idx="2">
                  <c:v>Červen</c:v>
                </c:pt>
              </c:strCache>
            </c:strRef>
          </c:cat>
          <c:val>
            <c:numRef>
              <c:f>'8.2'!$L$22:$N$22</c:f>
              <c:numCache>
                <c:formatCode>#,##0.0</c:formatCode>
                <c:ptCount val="3"/>
                <c:pt idx="0">
                  <c:v>64.25</c:v>
                </c:pt>
                <c:pt idx="1">
                  <c:v>59.161000000000001</c:v>
                </c:pt>
                <c:pt idx="2">
                  <c:v>34.741</c:v>
                </c:pt>
              </c:numCache>
            </c:numRef>
          </c:val>
        </c:ser>
        <c:ser>
          <c:idx val="13"/>
          <c:order val="13"/>
          <c:tx>
            <c:strRef>
              <c:f>'8.2'!$K$23</c:f>
              <c:strCache>
                <c:ptCount val="1"/>
                <c:pt idx="0">
                  <c:v>Ostatní</c:v>
                </c:pt>
              </c:strCache>
            </c:strRef>
          </c:tx>
          <c:invertIfNegative val="0"/>
          <c:cat>
            <c:strRef>
              <c:f>'8.2'!$L$9:$N$9</c:f>
              <c:strCache>
                <c:ptCount val="3"/>
                <c:pt idx="0">
                  <c:v>Duben</c:v>
                </c:pt>
                <c:pt idx="1">
                  <c:v>Květen</c:v>
                </c:pt>
                <c:pt idx="2">
                  <c:v>Červen</c:v>
                </c:pt>
              </c:strCache>
            </c:strRef>
          </c:cat>
          <c:val>
            <c:numRef>
              <c:f>'8.2'!$L$23:$N$23</c:f>
              <c:numCache>
                <c:formatCode>#,##0.0</c:formatCode>
                <c:ptCount val="3"/>
                <c:pt idx="0">
                  <c:v>0</c:v>
                </c:pt>
                <c:pt idx="1">
                  <c:v>0</c:v>
                </c:pt>
                <c:pt idx="2">
                  <c:v>0</c:v>
                </c:pt>
              </c:numCache>
            </c:numRef>
          </c:val>
        </c:ser>
        <c:ser>
          <c:idx val="14"/>
          <c:order val="14"/>
          <c:tx>
            <c:strRef>
              <c:f>'8.2'!$K$24</c:f>
              <c:strCache>
                <c:ptCount val="1"/>
                <c:pt idx="0">
                  <c:v>Topné oleje</c:v>
                </c:pt>
              </c:strCache>
            </c:strRef>
          </c:tx>
          <c:invertIfNegative val="0"/>
          <c:cat>
            <c:strRef>
              <c:f>'8.2'!$L$9:$N$9</c:f>
              <c:strCache>
                <c:ptCount val="3"/>
                <c:pt idx="0">
                  <c:v>Duben</c:v>
                </c:pt>
                <c:pt idx="1">
                  <c:v>Květen</c:v>
                </c:pt>
                <c:pt idx="2">
                  <c:v>Červen</c:v>
                </c:pt>
              </c:strCache>
            </c:strRef>
          </c:cat>
          <c:val>
            <c:numRef>
              <c:f>'8.2'!$L$24:$N$24</c:f>
              <c:numCache>
                <c:formatCode>#,##0.0</c:formatCode>
                <c:ptCount val="3"/>
                <c:pt idx="0">
                  <c:v>131.49199999999999</c:v>
                </c:pt>
                <c:pt idx="1">
                  <c:v>78.254000000000005</c:v>
                </c:pt>
                <c:pt idx="2">
                  <c:v>56.859000000000002</c:v>
                </c:pt>
              </c:numCache>
            </c:numRef>
          </c:val>
        </c:ser>
        <c:ser>
          <c:idx val="15"/>
          <c:order val="15"/>
          <c:tx>
            <c:strRef>
              <c:f>'8.2'!$K$25</c:f>
              <c:strCache>
                <c:ptCount val="1"/>
                <c:pt idx="0">
                  <c:v>Zemní plyn</c:v>
                </c:pt>
              </c:strCache>
            </c:strRef>
          </c:tx>
          <c:spPr>
            <a:solidFill>
              <a:srgbClr val="EBE600"/>
            </a:solidFill>
          </c:spPr>
          <c:invertIfNegative val="0"/>
          <c:cat>
            <c:strRef>
              <c:f>'8.2'!$L$9:$N$9</c:f>
              <c:strCache>
                <c:ptCount val="3"/>
                <c:pt idx="0">
                  <c:v>Duben</c:v>
                </c:pt>
                <c:pt idx="1">
                  <c:v>Květen</c:v>
                </c:pt>
                <c:pt idx="2">
                  <c:v>Červen</c:v>
                </c:pt>
              </c:strCache>
            </c:strRef>
          </c:cat>
          <c:val>
            <c:numRef>
              <c:f>'8.2'!$L$25:$N$25</c:f>
              <c:numCache>
                <c:formatCode>#,##0.0</c:formatCode>
                <c:ptCount val="3"/>
                <c:pt idx="0">
                  <c:v>31410.832999999999</c:v>
                </c:pt>
                <c:pt idx="1">
                  <c:v>34107.79</c:v>
                </c:pt>
                <c:pt idx="2">
                  <c:v>20036.306000000004</c:v>
                </c:pt>
              </c:numCache>
            </c:numRef>
          </c:val>
        </c:ser>
        <c:dLbls>
          <c:showLegendKey val="0"/>
          <c:showVal val="0"/>
          <c:showCatName val="0"/>
          <c:showSerName val="0"/>
          <c:showPercent val="0"/>
          <c:showBubbleSize val="0"/>
        </c:dLbls>
        <c:gapWidth val="150"/>
        <c:overlap val="100"/>
        <c:axId val="196668800"/>
        <c:axId val="196678784"/>
      </c:barChart>
      <c:catAx>
        <c:axId val="196668800"/>
        <c:scaling>
          <c:orientation val="minMax"/>
        </c:scaling>
        <c:delete val="0"/>
        <c:axPos val="b"/>
        <c:numFmt formatCode="General" sourceLinked="1"/>
        <c:majorTickMark val="none"/>
        <c:minorTickMark val="none"/>
        <c:tickLblPos val="nextTo"/>
        <c:txPr>
          <a:bodyPr/>
          <a:lstStyle/>
          <a:p>
            <a:pPr>
              <a:defRPr sz="900"/>
            </a:pPr>
            <a:endParaRPr lang="cs-CZ"/>
          </a:p>
        </c:txPr>
        <c:crossAx val="196678784"/>
        <c:crosses val="autoZero"/>
        <c:auto val="1"/>
        <c:lblAlgn val="ctr"/>
        <c:lblOffset val="100"/>
        <c:noMultiLvlLbl val="0"/>
      </c:catAx>
      <c:valAx>
        <c:axId val="196678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668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'8.2'!$O$27:$O$34</c:f>
              <c:numCache>
                <c:formatCode>General</c:formatCode>
                <c:ptCount val="8"/>
              </c:numCache>
            </c:numRef>
          </c:cat>
          <c:val>
            <c:numRef>
              <c:f>'8.2'!$J$27:$J$34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96969600"/>
        <c:axId val="196971136"/>
      </c:barChart>
      <c:catAx>
        <c:axId val="196969600"/>
        <c:scaling>
          <c:orientation val="minMax"/>
        </c:scaling>
        <c:delete val="1"/>
        <c:axPos val="b"/>
        <c:numFmt formatCode="General" sourceLinked="1"/>
        <c:majorTickMark val="out"/>
        <c:minorTickMark val="none"/>
        <c:tickLblPos val="nextTo"/>
        <c:crossAx val="196971136"/>
        <c:crosses val="autoZero"/>
        <c:auto val="1"/>
        <c:lblAlgn val="ctr"/>
        <c:lblOffset val="100"/>
        <c:noMultiLvlLbl val="0"/>
      </c:catAx>
      <c:valAx>
        <c:axId val="196971136"/>
        <c:scaling>
          <c:orientation val="minMax"/>
        </c:scaling>
        <c:delete val="1"/>
        <c:axPos val="l"/>
        <c:numFmt formatCode="0%" sourceLinked="1"/>
        <c:majorTickMark val="out"/>
        <c:minorTickMark val="none"/>
        <c:tickLblPos val="nextTo"/>
        <c:crossAx val="196969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197121536"/>
        <c:axId val="197123072"/>
      </c:barChart>
      <c:catAx>
        <c:axId val="197121536"/>
        <c:scaling>
          <c:orientation val="maxMin"/>
        </c:scaling>
        <c:delete val="0"/>
        <c:axPos val="l"/>
        <c:numFmt formatCode="0.0" sourceLinked="1"/>
        <c:majorTickMark val="none"/>
        <c:minorTickMark val="none"/>
        <c:tickLblPos val="nextTo"/>
        <c:txPr>
          <a:bodyPr/>
          <a:lstStyle/>
          <a:p>
            <a:pPr>
              <a:defRPr sz="900"/>
            </a:pPr>
            <a:endParaRPr lang="cs-CZ"/>
          </a:p>
        </c:txPr>
        <c:crossAx val="197123072"/>
        <c:crosses val="autoZero"/>
        <c:auto val="1"/>
        <c:lblAlgn val="ctr"/>
        <c:lblOffset val="100"/>
        <c:noMultiLvlLbl val="0"/>
      </c:catAx>
      <c:valAx>
        <c:axId val="1971230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971215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1"/>
              <c:layout>
                <c:manualLayout>
                  <c:x val="6.4141414141414138E-3"/>
                  <c:y val="-7.2763220613982823E-3"/>
                </c:manualLayout>
              </c:layout>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545454545454545"/>
                  <c:y val="8.0036391636340298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2507575757575756"/>
                  <c:y val="3.637989155842370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4668.4787720000004</c:v>
                </c:pt>
                <c:pt idx="1">
                  <c:v>940.21567899999991</c:v>
                </c:pt>
                <c:pt idx="2">
                  <c:v>2479.2916270000005</c:v>
                </c:pt>
                <c:pt idx="3">
                  <c:v>4.3233239999999995</c:v>
                </c:pt>
                <c:pt idx="4">
                  <c:v>2.8862100000000002</c:v>
                </c:pt>
                <c:pt idx="5">
                  <c:v>0.17124</c:v>
                </c:pt>
                <c:pt idx="6">
                  <c:v>13125.231806999996</c:v>
                </c:pt>
                <c:pt idx="7">
                  <c:v>150.63499999999999</c:v>
                </c:pt>
                <c:pt idx="8">
                  <c:v>4.1738999999999998E-2</c:v>
                </c:pt>
                <c:pt idx="9">
                  <c:v>1934.5204870000002</c:v>
                </c:pt>
                <c:pt idx="10">
                  <c:v>123.35128</c:v>
                </c:pt>
                <c:pt idx="11">
                  <c:v>1088.1091856654084</c:v>
                </c:pt>
                <c:pt idx="12">
                  <c:v>2618.4829419999996</c:v>
                </c:pt>
                <c:pt idx="13">
                  <c:v>0</c:v>
                </c:pt>
                <c:pt idx="14">
                  <c:v>54.874049000000014</c:v>
                </c:pt>
                <c:pt idx="15">
                  <c:v>5333.4568963345928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197474944"/>
        <c:axId val="197493120"/>
      </c:barChart>
      <c:catAx>
        <c:axId val="197474944"/>
        <c:scaling>
          <c:orientation val="minMax"/>
        </c:scaling>
        <c:delete val="0"/>
        <c:axPos val="l"/>
        <c:numFmt formatCode="General" sourceLinked="1"/>
        <c:majorTickMark val="none"/>
        <c:minorTickMark val="none"/>
        <c:tickLblPos val="nextTo"/>
        <c:txPr>
          <a:bodyPr/>
          <a:lstStyle/>
          <a:p>
            <a:pPr>
              <a:defRPr sz="900"/>
            </a:pPr>
            <a:endParaRPr lang="cs-CZ"/>
          </a:p>
        </c:txPr>
        <c:crossAx val="197493120"/>
        <c:crosses val="autoZero"/>
        <c:auto val="1"/>
        <c:lblAlgn val="ctr"/>
        <c:lblOffset val="100"/>
        <c:noMultiLvlLbl val="0"/>
      </c:catAx>
      <c:valAx>
        <c:axId val="1974931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7474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197527040"/>
        <c:axId val="197528576"/>
      </c:barChart>
      <c:catAx>
        <c:axId val="197527040"/>
        <c:scaling>
          <c:orientation val="minMax"/>
        </c:scaling>
        <c:delete val="0"/>
        <c:axPos val="b"/>
        <c:numFmt formatCode="General" sourceLinked="1"/>
        <c:majorTickMark val="none"/>
        <c:minorTickMark val="none"/>
        <c:tickLblPos val="nextTo"/>
        <c:txPr>
          <a:bodyPr/>
          <a:lstStyle/>
          <a:p>
            <a:pPr>
              <a:defRPr sz="900"/>
            </a:pPr>
            <a:endParaRPr lang="cs-CZ"/>
          </a:p>
        </c:txPr>
        <c:crossAx val="197528576"/>
        <c:crosses val="autoZero"/>
        <c:auto val="1"/>
        <c:lblAlgn val="ctr"/>
        <c:lblOffset val="100"/>
        <c:noMultiLvlLbl val="0"/>
      </c:catAx>
      <c:valAx>
        <c:axId val="197528576"/>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1975270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197553536"/>
        <c:axId val="197563520"/>
      </c:barChart>
      <c:catAx>
        <c:axId val="197553536"/>
        <c:scaling>
          <c:orientation val="minMax"/>
        </c:scaling>
        <c:delete val="0"/>
        <c:axPos val="l"/>
        <c:numFmt formatCode="General" sourceLinked="1"/>
        <c:majorTickMark val="none"/>
        <c:minorTickMark val="none"/>
        <c:tickLblPos val="nextTo"/>
        <c:txPr>
          <a:bodyPr/>
          <a:lstStyle/>
          <a:p>
            <a:pPr>
              <a:defRPr sz="900"/>
            </a:pPr>
            <a:endParaRPr lang="cs-CZ"/>
          </a:p>
        </c:txPr>
        <c:crossAx val="197563520"/>
        <c:crosses val="autoZero"/>
        <c:auto val="1"/>
        <c:lblAlgn val="ctr"/>
        <c:lblOffset val="100"/>
        <c:noMultiLvlLbl val="0"/>
      </c:catAx>
      <c:valAx>
        <c:axId val="1975635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75535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197640960"/>
        <c:axId val="197642496"/>
      </c:barChart>
      <c:catAx>
        <c:axId val="197640960"/>
        <c:scaling>
          <c:orientation val="maxMin"/>
        </c:scaling>
        <c:delete val="0"/>
        <c:axPos val="l"/>
        <c:numFmt formatCode="0.0" sourceLinked="1"/>
        <c:majorTickMark val="none"/>
        <c:minorTickMark val="none"/>
        <c:tickLblPos val="nextTo"/>
        <c:txPr>
          <a:bodyPr/>
          <a:lstStyle/>
          <a:p>
            <a:pPr>
              <a:defRPr sz="900"/>
            </a:pPr>
            <a:endParaRPr lang="cs-CZ"/>
          </a:p>
        </c:txPr>
        <c:crossAx val="197642496"/>
        <c:crosses val="autoZero"/>
        <c:auto val="1"/>
        <c:lblAlgn val="ctr"/>
        <c:lblOffset val="100"/>
        <c:noMultiLvlLbl val="0"/>
      </c:catAx>
      <c:valAx>
        <c:axId val="1976424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976409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198449024"/>
        <c:axId val="198450560"/>
      </c:barChart>
      <c:catAx>
        <c:axId val="198449024"/>
        <c:scaling>
          <c:orientation val="minMax"/>
        </c:scaling>
        <c:delete val="0"/>
        <c:axPos val="l"/>
        <c:numFmt formatCode="General" sourceLinked="1"/>
        <c:majorTickMark val="none"/>
        <c:minorTickMark val="none"/>
        <c:tickLblPos val="nextTo"/>
        <c:txPr>
          <a:bodyPr/>
          <a:lstStyle/>
          <a:p>
            <a:pPr>
              <a:defRPr sz="900"/>
            </a:pPr>
            <a:endParaRPr lang="cs-CZ"/>
          </a:p>
        </c:txPr>
        <c:crossAx val="198450560"/>
        <c:crosses val="autoZero"/>
        <c:auto val="1"/>
        <c:lblAlgn val="ctr"/>
        <c:lblOffset val="100"/>
        <c:noMultiLvlLbl val="0"/>
      </c:catAx>
      <c:valAx>
        <c:axId val="1984505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84490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198509312"/>
        <c:axId val="198510848"/>
      </c:barChart>
      <c:catAx>
        <c:axId val="198509312"/>
        <c:scaling>
          <c:orientation val="minMax"/>
        </c:scaling>
        <c:delete val="0"/>
        <c:axPos val="b"/>
        <c:numFmt formatCode="General" sourceLinked="1"/>
        <c:majorTickMark val="none"/>
        <c:minorTickMark val="none"/>
        <c:tickLblPos val="nextTo"/>
        <c:txPr>
          <a:bodyPr/>
          <a:lstStyle/>
          <a:p>
            <a:pPr>
              <a:defRPr sz="900"/>
            </a:pPr>
            <a:endParaRPr lang="cs-CZ"/>
          </a:p>
        </c:txPr>
        <c:crossAx val="198510848"/>
        <c:crosses val="autoZero"/>
        <c:auto val="1"/>
        <c:lblAlgn val="ctr"/>
        <c:lblOffset val="100"/>
        <c:noMultiLvlLbl val="0"/>
      </c:catAx>
      <c:valAx>
        <c:axId val="198510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5093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198527616"/>
        <c:axId val="198541696"/>
      </c:barChart>
      <c:catAx>
        <c:axId val="198527616"/>
        <c:scaling>
          <c:orientation val="minMax"/>
        </c:scaling>
        <c:delete val="0"/>
        <c:axPos val="l"/>
        <c:numFmt formatCode="General" sourceLinked="1"/>
        <c:majorTickMark val="none"/>
        <c:minorTickMark val="none"/>
        <c:tickLblPos val="nextTo"/>
        <c:txPr>
          <a:bodyPr/>
          <a:lstStyle/>
          <a:p>
            <a:pPr>
              <a:defRPr sz="900"/>
            </a:pPr>
            <a:endParaRPr lang="cs-CZ"/>
          </a:p>
        </c:txPr>
        <c:crossAx val="198541696"/>
        <c:crosses val="autoZero"/>
        <c:auto val="1"/>
        <c:lblAlgn val="ctr"/>
        <c:lblOffset val="100"/>
        <c:noMultiLvlLbl val="0"/>
      </c:catAx>
      <c:valAx>
        <c:axId val="1985416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8527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198614400"/>
        <c:axId val="199758976"/>
      </c:barChart>
      <c:catAx>
        <c:axId val="198614400"/>
        <c:scaling>
          <c:orientation val="maxMin"/>
        </c:scaling>
        <c:delete val="0"/>
        <c:axPos val="l"/>
        <c:numFmt formatCode="0.0" sourceLinked="1"/>
        <c:majorTickMark val="none"/>
        <c:minorTickMark val="none"/>
        <c:tickLblPos val="nextTo"/>
        <c:txPr>
          <a:bodyPr/>
          <a:lstStyle/>
          <a:p>
            <a:pPr>
              <a:defRPr sz="900"/>
            </a:pPr>
            <a:endParaRPr lang="cs-CZ"/>
          </a:p>
        </c:txPr>
        <c:crossAx val="199758976"/>
        <c:crosses val="autoZero"/>
        <c:auto val="1"/>
        <c:lblAlgn val="ctr"/>
        <c:lblOffset val="100"/>
        <c:noMultiLvlLbl val="0"/>
      </c:catAx>
      <c:valAx>
        <c:axId val="1997589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986144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995.30378300000018</c:v>
                </c:pt>
                <c:pt idx="1">
                  <c:v>1383.0624449999998</c:v>
                </c:pt>
                <c:pt idx="2">
                  <c:v>1330.8482600000002</c:v>
                </c:pt>
                <c:pt idx="3">
                  <c:v>3714.2665820000002</c:v>
                </c:pt>
                <c:pt idx="4">
                  <c:v>712.26145900000006</c:v>
                </c:pt>
                <c:pt idx="5">
                  <c:v>805.2702059999998</c:v>
                </c:pt>
                <c:pt idx="6">
                  <c:v>476.58838900000001</c:v>
                </c:pt>
                <c:pt idx="7">
                  <c:v>6178.7167630000022</c:v>
                </c:pt>
                <c:pt idx="8">
                  <c:v>1189.1042309999998</c:v>
                </c:pt>
                <c:pt idx="9">
                  <c:v>1221.0215299999998</c:v>
                </c:pt>
                <c:pt idx="10">
                  <c:v>1072.0610990000002</c:v>
                </c:pt>
                <c:pt idx="11">
                  <c:v>5276.7931380000009</c:v>
                </c:pt>
                <c:pt idx="12">
                  <c:v>6564.6465399999997</c:v>
                </c:pt>
                <c:pt idx="13">
                  <c:v>1604.1258129999997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199787264"/>
        <c:axId val="199788800"/>
      </c:barChart>
      <c:catAx>
        <c:axId val="199787264"/>
        <c:scaling>
          <c:orientation val="minMax"/>
        </c:scaling>
        <c:delete val="0"/>
        <c:axPos val="l"/>
        <c:numFmt formatCode="General" sourceLinked="1"/>
        <c:majorTickMark val="none"/>
        <c:minorTickMark val="none"/>
        <c:tickLblPos val="nextTo"/>
        <c:txPr>
          <a:bodyPr/>
          <a:lstStyle/>
          <a:p>
            <a:pPr>
              <a:defRPr sz="900"/>
            </a:pPr>
            <a:endParaRPr lang="cs-CZ"/>
          </a:p>
        </c:txPr>
        <c:crossAx val="199788800"/>
        <c:crosses val="autoZero"/>
        <c:auto val="1"/>
        <c:lblAlgn val="ctr"/>
        <c:lblOffset val="100"/>
        <c:noMultiLvlLbl val="0"/>
      </c:catAx>
      <c:valAx>
        <c:axId val="199788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787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199912832"/>
        <c:axId val="199922816"/>
      </c:barChart>
      <c:catAx>
        <c:axId val="199912832"/>
        <c:scaling>
          <c:orientation val="minMax"/>
        </c:scaling>
        <c:delete val="0"/>
        <c:axPos val="b"/>
        <c:numFmt formatCode="General" sourceLinked="1"/>
        <c:majorTickMark val="none"/>
        <c:minorTickMark val="none"/>
        <c:tickLblPos val="nextTo"/>
        <c:txPr>
          <a:bodyPr/>
          <a:lstStyle/>
          <a:p>
            <a:pPr>
              <a:defRPr sz="900"/>
            </a:pPr>
            <a:endParaRPr lang="cs-CZ"/>
          </a:p>
        </c:txPr>
        <c:crossAx val="199922816"/>
        <c:crosses val="autoZero"/>
        <c:auto val="1"/>
        <c:lblAlgn val="ctr"/>
        <c:lblOffset val="100"/>
        <c:noMultiLvlLbl val="0"/>
      </c:catAx>
      <c:valAx>
        <c:axId val="1999228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9128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199939584"/>
        <c:axId val="199941120"/>
      </c:barChart>
      <c:catAx>
        <c:axId val="199939584"/>
        <c:scaling>
          <c:orientation val="minMax"/>
        </c:scaling>
        <c:delete val="0"/>
        <c:axPos val="l"/>
        <c:numFmt formatCode="General" sourceLinked="1"/>
        <c:majorTickMark val="none"/>
        <c:minorTickMark val="none"/>
        <c:tickLblPos val="nextTo"/>
        <c:txPr>
          <a:bodyPr/>
          <a:lstStyle/>
          <a:p>
            <a:pPr>
              <a:defRPr sz="900"/>
            </a:pPr>
            <a:endParaRPr lang="cs-CZ"/>
          </a:p>
        </c:txPr>
        <c:crossAx val="199941120"/>
        <c:crosses val="autoZero"/>
        <c:auto val="1"/>
        <c:lblAlgn val="ctr"/>
        <c:lblOffset val="100"/>
        <c:noMultiLvlLbl val="0"/>
      </c:catAx>
      <c:valAx>
        <c:axId val="1999411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939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201607040"/>
        <c:axId val="201608576"/>
      </c:barChart>
      <c:catAx>
        <c:axId val="201607040"/>
        <c:scaling>
          <c:orientation val="maxMin"/>
        </c:scaling>
        <c:delete val="0"/>
        <c:axPos val="l"/>
        <c:numFmt formatCode="0.0" sourceLinked="1"/>
        <c:majorTickMark val="none"/>
        <c:minorTickMark val="none"/>
        <c:tickLblPos val="nextTo"/>
        <c:txPr>
          <a:bodyPr/>
          <a:lstStyle/>
          <a:p>
            <a:pPr>
              <a:defRPr sz="900"/>
            </a:pPr>
            <a:endParaRPr lang="cs-CZ"/>
          </a:p>
        </c:txPr>
        <c:crossAx val="201608576"/>
        <c:crosses val="autoZero"/>
        <c:auto val="1"/>
        <c:lblAlgn val="ctr"/>
        <c:lblOffset val="100"/>
        <c:noMultiLvlLbl val="0"/>
      </c:catAx>
      <c:valAx>
        <c:axId val="2016085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16070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201640960"/>
        <c:axId val="201646848"/>
      </c:barChart>
      <c:catAx>
        <c:axId val="201640960"/>
        <c:scaling>
          <c:orientation val="minMax"/>
        </c:scaling>
        <c:delete val="0"/>
        <c:axPos val="l"/>
        <c:numFmt formatCode="General" sourceLinked="1"/>
        <c:majorTickMark val="none"/>
        <c:minorTickMark val="none"/>
        <c:tickLblPos val="nextTo"/>
        <c:txPr>
          <a:bodyPr/>
          <a:lstStyle/>
          <a:p>
            <a:pPr>
              <a:defRPr sz="900"/>
            </a:pPr>
            <a:endParaRPr lang="cs-CZ"/>
          </a:p>
        </c:txPr>
        <c:crossAx val="201646848"/>
        <c:crosses val="autoZero"/>
        <c:auto val="1"/>
        <c:lblAlgn val="ctr"/>
        <c:lblOffset val="100"/>
        <c:noMultiLvlLbl val="0"/>
      </c:catAx>
      <c:valAx>
        <c:axId val="201646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1640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202889088"/>
        <c:axId val="202890624"/>
      </c:barChart>
      <c:catAx>
        <c:axId val="202889088"/>
        <c:scaling>
          <c:orientation val="minMax"/>
        </c:scaling>
        <c:delete val="0"/>
        <c:axPos val="b"/>
        <c:numFmt formatCode="General" sourceLinked="1"/>
        <c:majorTickMark val="none"/>
        <c:minorTickMark val="none"/>
        <c:tickLblPos val="nextTo"/>
        <c:txPr>
          <a:bodyPr/>
          <a:lstStyle/>
          <a:p>
            <a:pPr>
              <a:defRPr sz="900"/>
            </a:pPr>
            <a:endParaRPr lang="cs-CZ"/>
          </a:p>
        </c:txPr>
        <c:crossAx val="202890624"/>
        <c:crosses val="autoZero"/>
        <c:auto val="1"/>
        <c:lblAlgn val="ctr"/>
        <c:lblOffset val="100"/>
        <c:noMultiLvlLbl val="0"/>
      </c:catAx>
      <c:valAx>
        <c:axId val="202890624"/>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028890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202924032"/>
        <c:axId val="202925568"/>
      </c:barChart>
      <c:catAx>
        <c:axId val="202924032"/>
        <c:scaling>
          <c:orientation val="minMax"/>
        </c:scaling>
        <c:delete val="0"/>
        <c:axPos val="l"/>
        <c:numFmt formatCode="General" sourceLinked="1"/>
        <c:majorTickMark val="none"/>
        <c:minorTickMark val="none"/>
        <c:tickLblPos val="nextTo"/>
        <c:txPr>
          <a:bodyPr/>
          <a:lstStyle/>
          <a:p>
            <a:pPr>
              <a:defRPr sz="900"/>
            </a:pPr>
            <a:endParaRPr lang="cs-CZ"/>
          </a:p>
        </c:txPr>
        <c:crossAx val="202925568"/>
        <c:crosses val="autoZero"/>
        <c:auto val="1"/>
        <c:lblAlgn val="ctr"/>
        <c:lblOffset val="100"/>
        <c:noMultiLvlLbl val="0"/>
      </c:catAx>
      <c:valAx>
        <c:axId val="2029255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29240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203133696"/>
        <c:axId val="203135232"/>
      </c:barChart>
      <c:catAx>
        <c:axId val="203133696"/>
        <c:scaling>
          <c:orientation val="maxMin"/>
        </c:scaling>
        <c:delete val="0"/>
        <c:axPos val="l"/>
        <c:numFmt formatCode="0.0" sourceLinked="1"/>
        <c:majorTickMark val="none"/>
        <c:minorTickMark val="none"/>
        <c:tickLblPos val="nextTo"/>
        <c:txPr>
          <a:bodyPr/>
          <a:lstStyle/>
          <a:p>
            <a:pPr>
              <a:defRPr sz="900"/>
            </a:pPr>
            <a:endParaRPr lang="cs-CZ"/>
          </a:p>
        </c:txPr>
        <c:crossAx val="203135232"/>
        <c:crosses val="autoZero"/>
        <c:auto val="1"/>
        <c:lblAlgn val="ctr"/>
        <c:lblOffset val="100"/>
        <c:noMultiLvlLbl val="0"/>
      </c:catAx>
      <c:valAx>
        <c:axId val="2031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31336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179278208"/>
        <c:axId val="179279744"/>
      </c:barChart>
      <c:catAx>
        <c:axId val="179278208"/>
        <c:scaling>
          <c:orientation val="minMax"/>
        </c:scaling>
        <c:delete val="1"/>
        <c:axPos val="b"/>
        <c:numFmt formatCode="General" sourceLinked="1"/>
        <c:majorTickMark val="out"/>
        <c:minorTickMark val="none"/>
        <c:tickLblPos val="nextTo"/>
        <c:crossAx val="179279744"/>
        <c:crosses val="autoZero"/>
        <c:auto val="1"/>
        <c:lblAlgn val="ctr"/>
        <c:lblOffset val="100"/>
        <c:noMultiLvlLbl val="0"/>
      </c:catAx>
      <c:valAx>
        <c:axId val="179279744"/>
        <c:scaling>
          <c:orientation val="minMax"/>
        </c:scaling>
        <c:delete val="1"/>
        <c:axPos val="l"/>
        <c:numFmt formatCode="General" sourceLinked="1"/>
        <c:majorTickMark val="out"/>
        <c:minorTickMark val="none"/>
        <c:tickLblPos val="nextTo"/>
        <c:crossAx val="1792782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203429760"/>
        <c:axId val="203431296"/>
      </c:barChart>
      <c:catAx>
        <c:axId val="203429760"/>
        <c:scaling>
          <c:orientation val="minMax"/>
        </c:scaling>
        <c:delete val="0"/>
        <c:axPos val="l"/>
        <c:numFmt formatCode="General" sourceLinked="1"/>
        <c:majorTickMark val="none"/>
        <c:minorTickMark val="none"/>
        <c:tickLblPos val="nextTo"/>
        <c:txPr>
          <a:bodyPr/>
          <a:lstStyle/>
          <a:p>
            <a:pPr>
              <a:defRPr sz="900"/>
            </a:pPr>
            <a:endParaRPr lang="cs-CZ"/>
          </a:p>
        </c:txPr>
        <c:crossAx val="203431296"/>
        <c:crosses val="autoZero"/>
        <c:auto val="1"/>
        <c:lblAlgn val="ctr"/>
        <c:lblOffset val="100"/>
        <c:noMultiLvlLbl val="0"/>
      </c:catAx>
      <c:valAx>
        <c:axId val="2034312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34297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203481856"/>
        <c:axId val="203483392"/>
      </c:barChart>
      <c:catAx>
        <c:axId val="203481856"/>
        <c:scaling>
          <c:orientation val="minMax"/>
        </c:scaling>
        <c:delete val="0"/>
        <c:axPos val="b"/>
        <c:numFmt formatCode="General" sourceLinked="1"/>
        <c:majorTickMark val="none"/>
        <c:minorTickMark val="none"/>
        <c:tickLblPos val="nextTo"/>
        <c:txPr>
          <a:bodyPr/>
          <a:lstStyle/>
          <a:p>
            <a:pPr>
              <a:defRPr sz="900"/>
            </a:pPr>
            <a:endParaRPr lang="cs-CZ"/>
          </a:p>
        </c:txPr>
        <c:crossAx val="203483392"/>
        <c:crosses val="autoZero"/>
        <c:auto val="1"/>
        <c:lblAlgn val="ctr"/>
        <c:lblOffset val="100"/>
        <c:noMultiLvlLbl val="0"/>
      </c:catAx>
      <c:valAx>
        <c:axId val="203483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4818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203524736"/>
        <c:axId val="203526528"/>
      </c:barChart>
      <c:catAx>
        <c:axId val="203524736"/>
        <c:scaling>
          <c:orientation val="minMax"/>
        </c:scaling>
        <c:delete val="0"/>
        <c:axPos val="l"/>
        <c:numFmt formatCode="General" sourceLinked="1"/>
        <c:majorTickMark val="none"/>
        <c:minorTickMark val="none"/>
        <c:tickLblPos val="nextTo"/>
        <c:txPr>
          <a:bodyPr/>
          <a:lstStyle/>
          <a:p>
            <a:pPr>
              <a:defRPr sz="900"/>
            </a:pPr>
            <a:endParaRPr lang="cs-CZ"/>
          </a:p>
        </c:txPr>
        <c:crossAx val="203526528"/>
        <c:crosses val="autoZero"/>
        <c:auto val="1"/>
        <c:lblAlgn val="ctr"/>
        <c:lblOffset val="100"/>
        <c:noMultiLvlLbl val="0"/>
      </c:catAx>
      <c:valAx>
        <c:axId val="2035265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35247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03640192"/>
        <c:axId val="203641984"/>
      </c:barChart>
      <c:catAx>
        <c:axId val="203640192"/>
        <c:scaling>
          <c:orientation val="maxMin"/>
        </c:scaling>
        <c:delete val="0"/>
        <c:axPos val="l"/>
        <c:numFmt formatCode="0.0" sourceLinked="1"/>
        <c:majorTickMark val="none"/>
        <c:minorTickMark val="none"/>
        <c:tickLblPos val="nextTo"/>
        <c:txPr>
          <a:bodyPr/>
          <a:lstStyle/>
          <a:p>
            <a:pPr>
              <a:defRPr sz="900"/>
            </a:pPr>
            <a:endParaRPr lang="cs-CZ"/>
          </a:p>
        </c:txPr>
        <c:crossAx val="203641984"/>
        <c:crosses val="autoZero"/>
        <c:auto val="1"/>
        <c:lblAlgn val="ctr"/>
        <c:lblOffset val="100"/>
        <c:noMultiLvlLbl val="0"/>
      </c:catAx>
      <c:valAx>
        <c:axId val="2036419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36401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03674368"/>
        <c:axId val="203675904"/>
      </c:barChart>
      <c:catAx>
        <c:axId val="203674368"/>
        <c:scaling>
          <c:orientation val="minMax"/>
        </c:scaling>
        <c:delete val="0"/>
        <c:axPos val="l"/>
        <c:numFmt formatCode="General" sourceLinked="1"/>
        <c:majorTickMark val="none"/>
        <c:minorTickMark val="none"/>
        <c:tickLblPos val="nextTo"/>
        <c:txPr>
          <a:bodyPr/>
          <a:lstStyle/>
          <a:p>
            <a:pPr>
              <a:defRPr sz="900"/>
            </a:pPr>
            <a:endParaRPr lang="cs-CZ"/>
          </a:p>
        </c:txPr>
        <c:crossAx val="203675904"/>
        <c:crosses val="autoZero"/>
        <c:auto val="1"/>
        <c:lblAlgn val="ctr"/>
        <c:lblOffset val="100"/>
        <c:noMultiLvlLbl val="0"/>
      </c:catAx>
      <c:valAx>
        <c:axId val="203675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36743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03713920"/>
        <c:axId val="203736192"/>
      </c:barChart>
      <c:catAx>
        <c:axId val="203713920"/>
        <c:scaling>
          <c:orientation val="minMax"/>
        </c:scaling>
        <c:delete val="0"/>
        <c:axPos val="b"/>
        <c:numFmt formatCode="General" sourceLinked="1"/>
        <c:majorTickMark val="none"/>
        <c:minorTickMark val="none"/>
        <c:tickLblPos val="nextTo"/>
        <c:txPr>
          <a:bodyPr/>
          <a:lstStyle/>
          <a:p>
            <a:pPr>
              <a:defRPr sz="900"/>
            </a:pPr>
            <a:endParaRPr lang="cs-CZ"/>
          </a:p>
        </c:txPr>
        <c:crossAx val="203736192"/>
        <c:crosses val="autoZero"/>
        <c:auto val="1"/>
        <c:lblAlgn val="ctr"/>
        <c:lblOffset val="100"/>
        <c:noMultiLvlLbl val="0"/>
      </c:catAx>
      <c:valAx>
        <c:axId val="203736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7139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03904512"/>
        <c:axId val="203906048"/>
      </c:barChart>
      <c:catAx>
        <c:axId val="203904512"/>
        <c:scaling>
          <c:orientation val="minMax"/>
        </c:scaling>
        <c:delete val="0"/>
        <c:axPos val="l"/>
        <c:numFmt formatCode="General" sourceLinked="1"/>
        <c:majorTickMark val="none"/>
        <c:minorTickMark val="none"/>
        <c:tickLblPos val="nextTo"/>
        <c:txPr>
          <a:bodyPr/>
          <a:lstStyle/>
          <a:p>
            <a:pPr>
              <a:defRPr sz="900"/>
            </a:pPr>
            <a:endParaRPr lang="cs-CZ"/>
          </a:p>
        </c:txPr>
        <c:crossAx val="203906048"/>
        <c:crosses val="autoZero"/>
        <c:auto val="1"/>
        <c:lblAlgn val="ctr"/>
        <c:lblOffset val="100"/>
        <c:noMultiLvlLbl val="0"/>
      </c:catAx>
      <c:valAx>
        <c:axId val="2039060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3904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04212480"/>
        <c:axId val="204214272"/>
      </c:barChart>
      <c:catAx>
        <c:axId val="204212480"/>
        <c:scaling>
          <c:orientation val="maxMin"/>
        </c:scaling>
        <c:delete val="0"/>
        <c:axPos val="l"/>
        <c:numFmt formatCode="0.0" sourceLinked="1"/>
        <c:majorTickMark val="none"/>
        <c:minorTickMark val="none"/>
        <c:tickLblPos val="nextTo"/>
        <c:txPr>
          <a:bodyPr/>
          <a:lstStyle/>
          <a:p>
            <a:pPr>
              <a:defRPr sz="900"/>
            </a:pPr>
            <a:endParaRPr lang="cs-CZ"/>
          </a:p>
        </c:txPr>
        <c:crossAx val="204214272"/>
        <c:crosses val="autoZero"/>
        <c:auto val="1"/>
        <c:lblAlgn val="ctr"/>
        <c:lblOffset val="100"/>
        <c:noMultiLvlLbl val="0"/>
      </c:catAx>
      <c:valAx>
        <c:axId val="2042142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42124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900.75967800000001</c:v>
                </c:pt>
                <c:pt idx="1">
                  <c:v>660.73209400000007</c:v>
                </c:pt>
                <c:pt idx="2">
                  <c:v>586.71331799999996</c:v>
                </c:pt>
                <c:pt idx="3">
                  <c:v>433.66962200000012</c:v>
                </c:pt>
                <c:pt idx="4">
                  <c:v>357.59510399999999</c:v>
                </c:pt>
                <c:pt idx="5">
                  <c:v>204.03905700000004</c:v>
                </c:pt>
                <c:pt idx="6">
                  <c:v>0</c:v>
                </c:pt>
                <c:pt idx="7">
                  <c:v>0</c:v>
                </c:pt>
                <c:pt idx="8">
                  <c:v>0</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1085.6076269999999</c:v>
                </c:pt>
                <c:pt idx="1">
                  <c:v>863.44828200000063</c:v>
                </c:pt>
                <c:pt idx="2">
                  <c:v>760.64712900000006</c:v>
                </c:pt>
                <c:pt idx="3">
                  <c:v>560.00229499999978</c:v>
                </c:pt>
                <c:pt idx="4">
                  <c:v>523.82030699999996</c:v>
                </c:pt>
                <c:pt idx="5">
                  <c:v>299.23984300000001</c:v>
                </c:pt>
                <c:pt idx="6">
                  <c:v>0</c:v>
                </c:pt>
                <c:pt idx="7">
                  <c:v>0</c:v>
                </c:pt>
                <c:pt idx="8">
                  <c:v>0</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1224.0466100000001</c:v>
                </c:pt>
                <c:pt idx="1">
                  <c:v>901.56587799999954</c:v>
                </c:pt>
                <c:pt idx="2">
                  <c:v>769.85678699999983</c:v>
                </c:pt>
                <c:pt idx="3">
                  <c:v>543.70067900000026</c:v>
                </c:pt>
                <c:pt idx="4">
                  <c:v>510.23680000000007</c:v>
                </c:pt>
                <c:pt idx="5">
                  <c:v>276.91078099999993</c:v>
                </c:pt>
                <c:pt idx="6">
                  <c:v>0</c:v>
                </c:pt>
                <c:pt idx="7">
                  <c:v>0</c:v>
                </c:pt>
                <c:pt idx="8">
                  <c:v>0</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1699.9042419999992</c:v>
                </c:pt>
                <c:pt idx="1">
                  <c:v>1480.9304789999999</c:v>
                </c:pt>
                <c:pt idx="2">
                  <c:v>1398.7241389999999</c:v>
                </c:pt>
                <c:pt idx="3">
                  <c:v>1315.6585490000007</c:v>
                </c:pt>
                <c:pt idx="4">
                  <c:v>1287.2311859999998</c:v>
                </c:pt>
                <c:pt idx="5">
                  <c:v>1111.3768469999998</c:v>
                </c:pt>
                <c:pt idx="6">
                  <c:v>0</c:v>
                </c:pt>
                <c:pt idx="7">
                  <c:v>0</c:v>
                </c:pt>
                <c:pt idx="8">
                  <c:v>0</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486.66972992526081</c:v>
                </c:pt>
                <c:pt idx="1">
                  <c:v>387.03085739259336</c:v>
                </c:pt>
                <c:pt idx="2">
                  <c:v>330.37241195913947</c:v>
                </c:pt>
                <c:pt idx="3">
                  <c:v>282.33067700000015</c:v>
                </c:pt>
                <c:pt idx="4">
                  <c:v>271.75659099999984</c:v>
                </c:pt>
                <c:pt idx="5">
                  <c:v>158.17419100000004</c:v>
                </c:pt>
                <c:pt idx="6">
                  <c:v>0</c:v>
                </c:pt>
                <c:pt idx="7">
                  <c:v>0</c:v>
                </c:pt>
                <c:pt idx="8">
                  <c:v>0</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631.87546992655882</c:v>
                </c:pt>
                <c:pt idx="1">
                  <c:v>475.1484874386137</c:v>
                </c:pt>
                <c:pt idx="2">
                  <c:v>439.37733050337698</c:v>
                </c:pt>
                <c:pt idx="3">
                  <c:v>311.56569699999989</c:v>
                </c:pt>
                <c:pt idx="4">
                  <c:v>300.3743060000001</c:v>
                </c:pt>
                <c:pt idx="5">
                  <c:v>193.33020299999987</c:v>
                </c:pt>
                <c:pt idx="6">
                  <c:v>0</c:v>
                </c:pt>
                <c:pt idx="7">
                  <c:v>0</c:v>
                </c:pt>
                <c:pt idx="8">
                  <c:v>0</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391.43267699999996</c:v>
                </c:pt>
                <c:pt idx="1">
                  <c:v>303.88639300000006</c:v>
                </c:pt>
                <c:pt idx="2">
                  <c:v>273.15274200000005</c:v>
                </c:pt>
                <c:pt idx="3">
                  <c:v>202.087445</c:v>
                </c:pt>
                <c:pt idx="4">
                  <c:v>173.47802899999999</c:v>
                </c:pt>
                <c:pt idx="5">
                  <c:v>101.02291500000001</c:v>
                </c:pt>
                <c:pt idx="6">
                  <c:v>0</c:v>
                </c:pt>
                <c:pt idx="7">
                  <c:v>0</c:v>
                </c:pt>
                <c:pt idx="8">
                  <c:v>0</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4203.9406099999997</c:v>
                </c:pt>
                <c:pt idx="1">
                  <c:v>3212.3859882714146</c:v>
                </c:pt>
                <c:pt idx="2">
                  <c:v>3042.1193105060306</c:v>
                </c:pt>
                <c:pt idx="3">
                  <c:v>2446.4031060000002</c:v>
                </c:pt>
                <c:pt idx="4">
                  <c:v>2232.1506850000014</c:v>
                </c:pt>
                <c:pt idx="5">
                  <c:v>1500.1629720000003</c:v>
                </c:pt>
                <c:pt idx="6">
                  <c:v>0</c:v>
                </c:pt>
                <c:pt idx="7">
                  <c:v>0</c:v>
                </c:pt>
                <c:pt idx="8">
                  <c:v>0</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904.41005300000018</c:v>
                </c:pt>
                <c:pt idx="1">
                  <c:v>681.45602099999974</c:v>
                </c:pt>
                <c:pt idx="2">
                  <c:v>605.09093499999994</c:v>
                </c:pt>
                <c:pt idx="3">
                  <c:v>467.25738499999994</c:v>
                </c:pt>
                <c:pt idx="4">
                  <c:v>424.93856200000016</c:v>
                </c:pt>
                <c:pt idx="5">
                  <c:v>296.90828399999975</c:v>
                </c:pt>
                <c:pt idx="6">
                  <c:v>0</c:v>
                </c:pt>
                <c:pt idx="7">
                  <c:v>0</c:v>
                </c:pt>
                <c:pt idx="8">
                  <c:v>0</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1049.9038746258959</c:v>
                </c:pt>
                <c:pt idx="1">
                  <c:v>827.06828853561501</c:v>
                </c:pt>
                <c:pt idx="2">
                  <c:v>709.56223924339088</c:v>
                </c:pt>
                <c:pt idx="3">
                  <c:v>515.3499079999998</c:v>
                </c:pt>
                <c:pt idx="4">
                  <c:v>450.97713799999991</c:v>
                </c:pt>
                <c:pt idx="5">
                  <c:v>254.69448400000005</c:v>
                </c:pt>
                <c:pt idx="6">
                  <c:v>0</c:v>
                </c:pt>
                <c:pt idx="7">
                  <c:v>0</c:v>
                </c:pt>
                <c:pt idx="8">
                  <c:v>0</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874.64364527838768</c:v>
                </c:pt>
                <c:pt idx="1">
                  <c:v>697.49418450049995</c:v>
                </c:pt>
                <c:pt idx="2">
                  <c:v>622.08062247665157</c:v>
                </c:pt>
                <c:pt idx="3">
                  <c:v>452.21110200000032</c:v>
                </c:pt>
                <c:pt idx="4">
                  <c:v>403.20924099999996</c:v>
                </c:pt>
                <c:pt idx="5">
                  <c:v>216.64075599999998</c:v>
                </c:pt>
                <c:pt idx="6">
                  <c:v>0</c:v>
                </c:pt>
                <c:pt idx="7">
                  <c:v>0</c:v>
                </c:pt>
                <c:pt idx="8">
                  <c:v>0</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3839.7967510000012</c:v>
                </c:pt>
                <c:pt idx="1">
                  <c:v>3112.6498809999994</c:v>
                </c:pt>
                <c:pt idx="2">
                  <c:v>2802.8886599999996</c:v>
                </c:pt>
                <c:pt idx="3">
                  <c:v>2008.3408330000007</c:v>
                </c:pt>
                <c:pt idx="4">
                  <c:v>1998.1553210000002</c:v>
                </c:pt>
                <c:pt idx="5">
                  <c:v>1270.2969839999996</c:v>
                </c:pt>
                <c:pt idx="6">
                  <c:v>0</c:v>
                </c:pt>
                <c:pt idx="7">
                  <c:v>0</c:v>
                </c:pt>
                <c:pt idx="8">
                  <c:v>0</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3550.4981470000007</c:v>
                </c:pt>
                <c:pt idx="1">
                  <c:v>3008.329412</c:v>
                </c:pt>
                <c:pt idx="2">
                  <c:v>2898.1155269999999</c:v>
                </c:pt>
                <c:pt idx="3">
                  <c:v>2450.4323129999998</c:v>
                </c:pt>
                <c:pt idx="4">
                  <c:v>2369.5674049999993</c:v>
                </c:pt>
                <c:pt idx="5">
                  <c:v>1744.6468220000004</c:v>
                </c:pt>
                <c:pt idx="6">
                  <c:v>0</c:v>
                </c:pt>
                <c:pt idx="7">
                  <c:v>0</c:v>
                </c:pt>
                <c:pt idx="8">
                  <c:v>0</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1084.1741829999992</c:v>
                </c:pt>
                <c:pt idx="1">
                  <c:v>880.56289999999979</c:v>
                </c:pt>
                <c:pt idx="2">
                  <c:v>779.85695999999984</c:v>
                </c:pt>
                <c:pt idx="3">
                  <c:v>622.1815519999999</c:v>
                </c:pt>
                <c:pt idx="4">
                  <c:v>564.97500099999979</c:v>
                </c:pt>
                <c:pt idx="5">
                  <c:v>416.96925999999991</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79351936"/>
        <c:axId val="179353472"/>
      </c:barChart>
      <c:catAx>
        <c:axId val="179351936"/>
        <c:scaling>
          <c:orientation val="minMax"/>
        </c:scaling>
        <c:delete val="0"/>
        <c:axPos val="b"/>
        <c:majorTickMark val="none"/>
        <c:minorTickMark val="none"/>
        <c:tickLblPos val="nextTo"/>
        <c:txPr>
          <a:bodyPr/>
          <a:lstStyle/>
          <a:p>
            <a:pPr>
              <a:defRPr sz="900"/>
            </a:pPr>
            <a:endParaRPr lang="cs-CZ"/>
          </a:p>
        </c:txPr>
        <c:crossAx val="179353472"/>
        <c:crosses val="autoZero"/>
        <c:auto val="1"/>
        <c:lblAlgn val="ctr"/>
        <c:lblOffset val="100"/>
        <c:noMultiLvlLbl val="0"/>
      </c:catAx>
      <c:valAx>
        <c:axId val="17935347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93519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04221824"/>
        <c:axId val="204240000"/>
      </c:barChart>
      <c:catAx>
        <c:axId val="204221824"/>
        <c:scaling>
          <c:orientation val="minMax"/>
        </c:scaling>
        <c:delete val="0"/>
        <c:axPos val="l"/>
        <c:numFmt formatCode="General" sourceLinked="1"/>
        <c:majorTickMark val="none"/>
        <c:minorTickMark val="none"/>
        <c:tickLblPos val="nextTo"/>
        <c:txPr>
          <a:bodyPr/>
          <a:lstStyle/>
          <a:p>
            <a:pPr>
              <a:defRPr sz="900"/>
            </a:pPr>
            <a:endParaRPr lang="cs-CZ"/>
          </a:p>
        </c:txPr>
        <c:crossAx val="204240000"/>
        <c:crosses val="autoZero"/>
        <c:auto val="1"/>
        <c:lblAlgn val="ctr"/>
        <c:lblOffset val="100"/>
        <c:noMultiLvlLbl val="0"/>
      </c:catAx>
      <c:valAx>
        <c:axId val="2042400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4221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04294400"/>
        <c:axId val="204308480"/>
      </c:barChart>
      <c:catAx>
        <c:axId val="204294400"/>
        <c:scaling>
          <c:orientation val="minMax"/>
        </c:scaling>
        <c:delete val="0"/>
        <c:axPos val="b"/>
        <c:numFmt formatCode="General" sourceLinked="1"/>
        <c:majorTickMark val="none"/>
        <c:minorTickMark val="none"/>
        <c:tickLblPos val="nextTo"/>
        <c:txPr>
          <a:bodyPr/>
          <a:lstStyle/>
          <a:p>
            <a:pPr>
              <a:defRPr sz="900"/>
            </a:pPr>
            <a:endParaRPr lang="cs-CZ"/>
          </a:p>
        </c:txPr>
        <c:crossAx val="204308480"/>
        <c:crosses val="autoZero"/>
        <c:auto val="1"/>
        <c:lblAlgn val="ctr"/>
        <c:lblOffset val="100"/>
        <c:noMultiLvlLbl val="0"/>
      </c:catAx>
      <c:valAx>
        <c:axId val="204308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29440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04337536"/>
        <c:axId val="204339072"/>
      </c:barChart>
      <c:catAx>
        <c:axId val="204337536"/>
        <c:scaling>
          <c:orientation val="minMax"/>
        </c:scaling>
        <c:delete val="0"/>
        <c:axPos val="l"/>
        <c:numFmt formatCode="General" sourceLinked="1"/>
        <c:majorTickMark val="none"/>
        <c:minorTickMark val="none"/>
        <c:tickLblPos val="nextTo"/>
        <c:txPr>
          <a:bodyPr/>
          <a:lstStyle/>
          <a:p>
            <a:pPr>
              <a:defRPr sz="900"/>
            </a:pPr>
            <a:endParaRPr lang="cs-CZ"/>
          </a:p>
        </c:txPr>
        <c:crossAx val="204339072"/>
        <c:crosses val="autoZero"/>
        <c:auto val="1"/>
        <c:lblAlgn val="ctr"/>
        <c:lblOffset val="100"/>
        <c:noMultiLvlLbl val="0"/>
      </c:catAx>
      <c:valAx>
        <c:axId val="2043390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43375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04575872"/>
        <c:axId val="204577408"/>
      </c:barChart>
      <c:catAx>
        <c:axId val="204575872"/>
        <c:scaling>
          <c:orientation val="maxMin"/>
        </c:scaling>
        <c:delete val="0"/>
        <c:axPos val="l"/>
        <c:numFmt formatCode="0.0" sourceLinked="1"/>
        <c:majorTickMark val="none"/>
        <c:minorTickMark val="none"/>
        <c:tickLblPos val="nextTo"/>
        <c:txPr>
          <a:bodyPr/>
          <a:lstStyle/>
          <a:p>
            <a:pPr>
              <a:defRPr sz="900"/>
            </a:pPr>
            <a:endParaRPr lang="cs-CZ"/>
          </a:p>
        </c:txPr>
        <c:crossAx val="204577408"/>
        <c:crosses val="autoZero"/>
        <c:auto val="1"/>
        <c:lblAlgn val="ctr"/>
        <c:lblOffset val="100"/>
        <c:noMultiLvlLbl val="0"/>
      </c:catAx>
      <c:valAx>
        <c:axId val="204577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457587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04683520"/>
        <c:axId val="204689408"/>
      </c:barChart>
      <c:catAx>
        <c:axId val="204683520"/>
        <c:scaling>
          <c:orientation val="minMax"/>
        </c:scaling>
        <c:delete val="0"/>
        <c:axPos val="l"/>
        <c:numFmt formatCode="General" sourceLinked="1"/>
        <c:majorTickMark val="none"/>
        <c:minorTickMark val="none"/>
        <c:tickLblPos val="nextTo"/>
        <c:txPr>
          <a:bodyPr/>
          <a:lstStyle/>
          <a:p>
            <a:pPr>
              <a:defRPr sz="900"/>
            </a:pPr>
            <a:endParaRPr lang="cs-CZ"/>
          </a:p>
        </c:txPr>
        <c:crossAx val="204689408"/>
        <c:crosses val="autoZero"/>
        <c:auto val="1"/>
        <c:lblAlgn val="ctr"/>
        <c:lblOffset val="100"/>
        <c:noMultiLvlLbl val="0"/>
      </c:catAx>
      <c:valAx>
        <c:axId val="204689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46835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04727424"/>
        <c:axId val="204728960"/>
      </c:barChart>
      <c:catAx>
        <c:axId val="204727424"/>
        <c:scaling>
          <c:orientation val="minMax"/>
        </c:scaling>
        <c:delete val="0"/>
        <c:axPos val="b"/>
        <c:numFmt formatCode="General" sourceLinked="1"/>
        <c:majorTickMark val="none"/>
        <c:minorTickMark val="none"/>
        <c:tickLblPos val="nextTo"/>
        <c:txPr>
          <a:bodyPr/>
          <a:lstStyle/>
          <a:p>
            <a:pPr>
              <a:defRPr sz="900"/>
            </a:pPr>
            <a:endParaRPr lang="cs-CZ"/>
          </a:p>
        </c:txPr>
        <c:crossAx val="204728960"/>
        <c:crosses val="autoZero"/>
        <c:auto val="1"/>
        <c:lblAlgn val="ctr"/>
        <c:lblOffset val="100"/>
        <c:noMultiLvlLbl val="0"/>
      </c:catAx>
      <c:valAx>
        <c:axId val="204728960"/>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0472742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05278208"/>
        <c:axId val="205288192"/>
      </c:barChart>
      <c:catAx>
        <c:axId val="205278208"/>
        <c:scaling>
          <c:orientation val="minMax"/>
        </c:scaling>
        <c:delete val="0"/>
        <c:axPos val="l"/>
        <c:numFmt formatCode="General" sourceLinked="1"/>
        <c:majorTickMark val="none"/>
        <c:minorTickMark val="none"/>
        <c:tickLblPos val="nextTo"/>
        <c:txPr>
          <a:bodyPr/>
          <a:lstStyle/>
          <a:p>
            <a:pPr>
              <a:defRPr sz="900"/>
            </a:pPr>
            <a:endParaRPr lang="cs-CZ"/>
          </a:p>
        </c:txPr>
        <c:crossAx val="205288192"/>
        <c:crosses val="autoZero"/>
        <c:auto val="1"/>
        <c:lblAlgn val="ctr"/>
        <c:lblOffset val="100"/>
        <c:noMultiLvlLbl val="0"/>
      </c:catAx>
      <c:valAx>
        <c:axId val="2052881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5278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05492224"/>
        <c:axId val="205493760"/>
      </c:barChart>
      <c:catAx>
        <c:axId val="205492224"/>
        <c:scaling>
          <c:orientation val="maxMin"/>
        </c:scaling>
        <c:delete val="0"/>
        <c:axPos val="l"/>
        <c:numFmt formatCode="0.0" sourceLinked="1"/>
        <c:majorTickMark val="none"/>
        <c:minorTickMark val="none"/>
        <c:tickLblPos val="nextTo"/>
        <c:txPr>
          <a:bodyPr/>
          <a:lstStyle/>
          <a:p>
            <a:pPr>
              <a:defRPr sz="900"/>
            </a:pPr>
            <a:endParaRPr lang="cs-CZ"/>
          </a:p>
        </c:txPr>
        <c:crossAx val="205493760"/>
        <c:crosses val="autoZero"/>
        <c:auto val="1"/>
        <c:lblAlgn val="ctr"/>
        <c:lblOffset val="100"/>
        <c:noMultiLvlLbl val="0"/>
      </c:catAx>
      <c:valAx>
        <c:axId val="2054937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54922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256.40993499999996</c:v>
                </c:pt>
                <c:pt idx="2">
                  <c:v>97.769899999999993</c:v>
                </c:pt>
                <c:pt idx="3">
                  <c:v>78.846510000000009</c:v>
                </c:pt>
                <c:pt idx="4">
                  <c:v>289.00130000000001</c:v>
                </c:pt>
                <c:pt idx="5">
                  <c:v>133.40268</c:v>
                </c:pt>
                <c:pt idx="6">
                  <c:v>0</c:v>
                </c:pt>
                <c:pt idx="7">
                  <c:v>1418.914822</c:v>
                </c:pt>
                <c:pt idx="8">
                  <c:v>34.122453999999998</c:v>
                </c:pt>
                <c:pt idx="9">
                  <c:v>5.9348029999999996</c:v>
                </c:pt>
                <c:pt idx="10">
                  <c:v>197.21127199999998</c:v>
                </c:pt>
                <c:pt idx="11">
                  <c:v>145.94501199999999</c:v>
                </c:pt>
                <c:pt idx="12">
                  <c:v>1944.9699599999997</c:v>
                </c:pt>
                <c:pt idx="13">
                  <c:v>65.950124000000002</c:v>
                </c:pt>
              </c:numCache>
            </c:numRef>
          </c:val>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37.979399999999998</c:v>
                </c:pt>
                <c:pt idx="1">
                  <c:v>79.752347</c:v>
                </c:pt>
                <c:pt idx="2">
                  <c:v>64.686744000000019</c:v>
                </c:pt>
                <c:pt idx="3">
                  <c:v>16.927439000000003</c:v>
                </c:pt>
                <c:pt idx="4">
                  <c:v>158.84633800000006</c:v>
                </c:pt>
                <c:pt idx="5">
                  <c:v>93.673172999999991</c:v>
                </c:pt>
                <c:pt idx="6">
                  <c:v>9.037644000000002</c:v>
                </c:pt>
                <c:pt idx="7">
                  <c:v>74.065062000000012</c:v>
                </c:pt>
                <c:pt idx="8">
                  <c:v>72.801862</c:v>
                </c:pt>
                <c:pt idx="9">
                  <c:v>82.045957999999999</c:v>
                </c:pt>
                <c:pt idx="10">
                  <c:v>89.814680999999979</c:v>
                </c:pt>
                <c:pt idx="11">
                  <c:v>100.86880699999996</c:v>
                </c:pt>
                <c:pt idx="12">
                  <c:v>27.526735999999993</c:v>
                </c:pt>
                <c:pt idx="13">
                  <c:v>32.189488000000004</c:v>
                </c:pt>
              </c:numCache>
            </c:numRef>
          </c:val>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0</c:v>
                </c:pt>
                <c:pt idx="6">
                  <c:v>0</c:v>
                </c:pt>
                <c:pt idx="7">
                  <c:v>2165.5995230000003</c:v>
                </c:pt>
                <c:pt idx="8">
                  <c:v>154.36210399999999</c:v>
                </c:pt>
                <c:pt idx="9">
                  <c:v>152.53200000000001</c:v>
                </c:pt>
                <c:pt idx="10">
                  <c:v>0</c:v>
                </c:pt>
                <c:pt idx="11">
                  <c:v>0</c:v>
                </c:pt>
                <c:pt idx="12">
                  <c:v>0</c:v>
                </c:pt>
                <c:pt idx="13">
                  <c:v>6.798</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0.73599999999999999</c:v>
                </c:pt>
                <c:pt idx="1">
                  <c:v>0.15168899999999999</c:v>
                </c:pt>
                <c:pt idx="2">
                  <c:v>1.538</c:v>
                </c:pt>
                <c:pt idx="3">
                  <c:v>5.4589999999999994E-3</c:v>
                </c:pt>
                <c:pt idx="4">
                  <c:v>8.0000000000000002E-3</c:v>
                </c:pt>
                <c:pt idx="5">
                  <c:v>0</c:v>
                </c:pt>
                <c:pt idx="6">
                  <c:v>0</c:v>
                </c:pt>
                <c:pt idx="7">
                  <c:v>4.8426000000000004E-2</c:v>
                </c:pt>
                <c:pt idx="8">
                  <c:v>0</c:v>
                </c:pt>
                <c:pt idx="9">
                  <c:v>0</c:v>
                </c:pt>
                <c:pt idx="10">
                  <c:v>1.6503099999999999</c:v>
                </c:pt>
                <c:pt idx="11">
                  <c:v>0</c:v>
                </c:pt>
                <c:pt idx="12">
                  <c:v>0</c:v>
                </c:pt>
                <c:pt idx="13">
                  <c:v>0.18543999999999999</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1.042</c:v>
                </c:pt>
                <c:pt idx="1">
                  <c:v>1.5100000000000001E-3</c:v>
                </c:pt>
                <c:pt idx="2">
                  <c:v>5.8999999999999997E-2</c:v>
                </c:pt>
                <c:pt idx="3">
                  <c:v>1.2091799999999999</c:v>
                </c:pt>
                <c:pt idx="4">
                  <c:v>0</c:v>
                </c:pt>
                <c:pt idx="5">
                  <c:v>0</c:v>
                </c:pt>
                <c:pt idx="6">
                  <c:v>0</c:v>
                </c:pt>
                <c:pt idx="7">
                  <c:v>0</c:v>
                </c:pt>
                <c:pt idx="8">
                  <c:v>0</c:v>
                </c:pt>
                <c:pt idx="9">
                  <c:v>0</c:v>
                </c:pt>
                <c:pt idx="10">
                  <c:v>0</c:v>
                </c:pt>
                <c:pt idx="11">
                  <c:v>0</c:v>
                </c:pt>
                <c:pt idx="12">
                  <c:v>0.57452000000000003</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3.5000000000000003E-2</c:v>
                </c:pt>
                <c:pt idx="3">
                  <c:v>4.6539999999999998E-2</c:v>
                </c:pt>
                <c:pt idx="4">
                  <c:v>6.1700000000000005E-2</c:v>
                </c:pt>
                <c:pt idx="5">
                  <c:v>0</c:v>
                </c:pt>
                <c:pt idx="6">
                  <c:v>0</c:v>
                </c:pt>
                <c:pt idx="7">
                  <c:v>0</c:v>
                </c:pt>
                <c:pt idx="8">
                  <c:v>0</c:v>
                </c:pt>
                <c:pt idx="9">
                  <c:v>0</c:v>
                </c:pt>
                <c:pt idx="10">
                  <c:v>0</c:v>
                </c:pt>
                <c:pt idx="11">
                  <c:v>0</c:v>
                </c:pt>
                <c:pt idx="12">
                  <c:v>2.8000000000000001E-2</c:v>
                </c:pt>
                <c:pt idx="13">
                  <c:v>0</c:v>
                </c:pt>
              </c:numCache>
            </c:numRef>
          </c:val>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822.77118200000007</c:v>
                </c:pt>
                <c:pt idx="2">
                  <c:v>0.70299999999999996</c:v>
                </c:pt>
                <c:pt idx="3">
                  <c:v>3013.1692669999993</c:v>
                </c:pt>
                <c:pt idx="4">
                  <c:v>66.048111000000006</c:v>
                </c:pt>
                <c:pt idx="5">
                  <c:v>285.43482</c:v>
                </c:pt>
                <c:pt idx="6">
                  <c:v>22.438673999999999</c:v>
                </c:pt>
                <c:pt idx="7">
                  <c:v>254.96374399999996</c:v>
                </c:pt>
                <c:pt idx="8">
                  <c:v>372.81843799999996</c:v>
                </c:pt>
                <c:pt idx="9">
                  <c:v>786.40877999999987</c:v>
                </c:pt>
                <c:pt idx="10">
                  <c:v>586.3163689999999</c:v>
                </c:pt>
                <c:pt idx="11">
                  <c:v>2396.1002610000005</c:v>
                </c:pt>
                <c:pt idx="12">
                  <c:v>3790.2599890000006</c:v>
                </c:pt>
                <c:pt idx="13">
                  <c:v>727.799172</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80.284000000000006</c:v>
                </c:pt>
                <c:pt idx="2">
                  <c:v>0</c:v>
                </c:pt>
                <c:pt idx="3">
                  <c:v>0</c:v>
                </c:pt>
                <c:pt idx="4">
                  <c:v>70.350999999999999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4.1739000000000005E-2</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15.4876</c:v>
                </c:pt>
                <c:pt idx="3">
                  <c:v>2.8826999999999998</c:v>
                </c:pt>
                <c:pt idx="4">
                  <c:v>7.82</c:v>
                </c:pt>
                <c:pt idx="5">
                  <c:v>0.71981000000000006</c:v>
                </c:pt>
                <c:pt idx="6">
                  <c:v>0.41909999999999997</c:v>
                </c:pt>
                <c:pt idx="7">
                  <c:v>334.81628999999998</c:v>
                </c:pt>
                <c:pt idx="8">
                  <c:v>165.61998699999998</c:v>
                </c:pt>
                <c:pt idx="9">
                  <c:v>56.095999999999997</c:v>
                </c:pt>
                <c:pt idx="10">
                  <c:v>0</c:v>
                </c:pt>
                <c:pt idx="11">
                  <c:v>1002.173</c:v>
                </c:pt>
                <c:pt idx="12">
                  <c:v>289.80099999999999</c:v>
                </c:pt>
                <c:pt idx="13">
                  <c:v>58.685000000000002</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15.167</c:v>
                </c:pt>
                <c:pt idx="2">
                  <c:v>0</c:v>
                </c:pt>
                <c:pt idx="3">
                  <c:v>6.0213199999999993</c:v>
                </c:pt>
                <c:pt idx="4">
                  <c:v>0</c:v>
                </c:pt>
                <c:pt idx="5">
                  <c:v>0</c:v>
                </c:pt>
                <c:pt idx="6">
                  <c:v>0</c:v>
                </c:pt>
                <c:pt idx="7">
                  <c:v>0</c:v>
                </c:pt>
                <c:pt idx="8">
                  <c:v>2.135964</c:v>
                </c:pt>
                <c:pt idx="9">
                  <c:v>0</c:v>
                </c:pt>
                <c:pt idx="10">
                  <c:v>0</c:v>
                </c:pt>
                <c:pt idx="11">
                  <c:v>5.5969959999999999</c:v>
                </c:pt>
                <c:pt idx="12">
                  <c:v>0</c:v>
                </c:pt>
                <c:pt idx="13">
                  <c:v>94.43</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317.69431000000003</c:v>
                </c:pt>
                <c:pt idx="1">
                  <c:v>2.1829999999999998</c:v>
                </c:pt>
                <c:pt idx="2">
                  <c:v>485.14600000000002</c:v>
                </c:pt>
                <c:pt idx="3">
                  <c:v>0</c:v>
                </c:pt>
                <c:pt idx="4">
                  <c:v>1.2989999999999999</c:v>
                </c:pt>
                <c:pt idx="5">
                  <c:v>0</c:v>
                </c:pt>
                <c:pt idx="6">
                  <c:v>162.161</c:v>
                </c:pt>
                <c:pt idx="7">
                  <c:v>24.286118000000002</c:v>
                </c:pt>
                <c:pt idx="8">
                  <c:v>0</c:v>
                </c:pt>
                <c:pt idx="9">
                  <c:v>0</c:v>
                </c:pt>
                <c:pt idx="10">
                  <c:v>29.553468000000002</c:v>
                </c:pt>
                <c:pt idx="11">
                  <c:v>33.466279665408273</c:v>
                </c:pt>
                <c:pt idx="12">
                  <c:v>8.3654100000000007</c:v>
                </c:pt>
                <c:pt idx="13">
                  <c:v>23.954599999999999</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0.19634100000000002</c:v>
                </c:pt>
                <c:pt idx="2">
                  <c:v>0</c:v>
                </c:pt>
                <c:pt idx="3">
                  <c:v>466.73658</c:v>
                </c:pt>
                <c:pt idx="4">
                  <c:v>0</c:v>
                </c:pt>
                <c:pt idx="5">
                  <c:v>0</c:v>
                </c:pt>
                <c:pt idx="6">
                  <c:v>0</c:v>
                </c:pt>
                <c:pt idx="7">
                  <c:v>1423.9378809999996</c:v>
                </c:pt>
                <c:pt idx="8">
                  <c:v>0</c:v>
                </c:pt>
                <c:pt idx="9">
                  <c:v>0</c:v>
                </c:pt>
                <c:pt idx="10">
                  <c:v>0.27100000000000002</c:v>
                </c:pt>
                <c:pt idx="11">
                  <c:v>279.90014000000002</c:v>
                </c:pt>
                <c:pt idx="12">
                  <c:v>207.809</c:v>
                </c:pt>
                <c:pt idx="13">
                  <c:v>239.63200000000001</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0.23980399999999999</c:v>
                </c:pt>
                <c:pt idx="1">
                  <c:v>0.56336900000000001</c:v>
                </c:pt>
                <c:pt idx="2">
                  <c:v>9.5463999999999993E-2</c:v>
                </c:pt>
                <c:pt idx="3">
                  <c:v>0.21509900000000001</c:v>
                </c:pt>
                <c:pt idx="4">
                  <c:v>0.6784690000000001</c:v>
                </c:pt>
                <c:pt idx="5">
                  <c:v>1.4842270000000004</c:v>
                </c:pt>
                <c:pt idx="6">
                  <c:v>0</c:v>
                </c:pt>
                <c:pt idx="7">
                  <c:v>0.81399300000000008</c:v>
                </c:pt>
                <c:pt idx="8">
                  <c:v>42.294809999999998</c:v>
                </c:pt>
                <c:pt idx="9">
                  <c:v>0.64920599999999995</c:v>
                </c:pt>
                <c:pt idx="10">
                  <c:v>0.330202</c:v>
                </c:pt>
                <c:pt idx="11">
                  <c:v>1.48444</c:v>
                </c:pt>
                <c:pt idx="12">
                  <c:v>5.4933399999999981</c:v>
                </c:pt>
                <c:pt idx="13">
                  <c:v>0.53162599999999993</c:v>
                </c:pt>
              </c:numCache>
            </c:numRef>
          </c:val>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637.61226900000008</c:v>
                </c:pt>
                <c:pt idx="1">
                  <c:v>125.58207199999997</c:v>
                </c:pt>
                <c:pt idx="2">
                  <c:v>665.32755200000031</c:v>
                </c:pt>
                <c:pt idx="3">
                  <c:v>128.20648800000001</c:v>
                </c:pt>
                <c:pt idx="4">
                  <c:v>118.14754099999996</c:v>
                </c:pt>
                <c:pt idx="5">
                  <c:v>290.55549600000006</c:v>
                </c:pt>
                <c:pt idx="6">
                  <c:v>282.531971</c:v>
                </c:pt>
                <c:pt idx="7">
                  <c:v>481.22916499999985</c:v>
                </c:pt>
                <c:pt idx="8">
                  <c:v>344.94861199999997</c:v>
                </c:pt>
                <c:pt idx="9">
                  <c:v>137.35478300000005</c:v>
                </c:pt>
                <c:pt idx="10">
                  <c:v>166.91379699999999</c:v>
                </c:pt>
                <c:pt idx="11">
                  <c:v>1311.2582023345922</c:v>
                </c:pt>
                <c:pt idx="12">
                  <c:v>289.81858500000021</c:v>
                </c:pt>
                <c:pt idx="13">
                  <c:v>353.97036300000008</c:v>
                </c:pt>
              </c:numCache>
            </c:numRef>
          </c:val>
        </c:ser>
        <c:dLbls>
          <c:showLegendKey val="0"/>
          <c:showVal val="0"/>
          <c:showCatName val="0"/>
          <c:showSerName val="0"/>
          <c:showPercent val="0"/>
          <c:showBubbleSize val="0"/>
        </c:dLbls>
        <c:gapWidth val="104"/>
        <c:overlap val="100"/>
        <c:axId val="182200192"/>
        <c:axId val="182201728"/>
      </c:barChart>
      <c:catAx>
        <c:axId val="182200192"/>
        <c:scaling>
          <c:orientation val="minMax"/>
        </c:scaling>
        <c:delete val="0"/>
        <c:axPos val="b"/>
        <c:majorTickMark val="none"/>
        <c:minorTickMark val="none"/>
        <c:tickLblPos val="low"/>
        <c:txPr>
          <a:bodyPr rot="0" vert="horz"/>
          <a:lstStyle/>
          <a:p>
            <a:pPr>
              <a:defRPr sz="900"/>
            </a:pPr>
            <a:endParaRPr lang="cs-CZ"/>
          </a:p>
        </c:txPr>
        <c:crossAx val="182201728"/>
        <c:crosses val="autoZero"/>
        <c:auto val="1"/>
        <c:lblAlgn val="ctr"/>
        <c:lblOffset val="100"/>
        <c:noMultiLvlLbl val="0"/>
      </c:catAx>
      <c:valAx>
        <c:axId val="182201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22001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05657216"/>
        <c:axId val="205658752"/>
      </c:barChart>
      <c:catAx>
        <c:axId val="205657216"/>
        <c:scaling>
          <c:orientation val="minMax"/>
        </c:scaling>
        <c:delete val="0"/>
        <c:axPos val="l"/>
        <c:numFmt formatCode="General" sourceLinked="1"/>
        <c:majorTickMark val="none"/>
        <c:minorTickMark val="none"/>
        <c:tickLblPos val="nextTo"/>
        <c:txPr>
          <a:bodyPr/>
          <a:lstStyle/>
          <a:p>
            <a:pPr>
              <a:defRPr sz="900"/>
            </a:pPr>
            <a:endParaRPr lang="cs-CZ"/>
          </a:p>
        </c:txPr>
        <c:crossAx val="205658752"/>
        <c:crosses val="autoZero"/>
        <c:auto val="1"/>
        <c:lblAlgn val="ctr"/>
        <c:lblOffset val="100"/>
        <c:noMultiLvlLbl val="0"/>
      </c:catAx>
      <c:valAx>
        <c:axId val="2056587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5657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05709312"/>
        <c:axId val="205710848"/>
      </c:barChart>
      <c:catAx>
        <c:axId val="205709312"/>
        <c:scaling>
          <c:orientation val="minMax"/>
        </c:scaling>
        <c:delete val="0"/>
        <c:axPos val="b"/>
        <c:numFmt formatCode="General" sourceLinked="1"/>
        <c:majorTickMark val="none"/>
        <c:minorTickMark val="none"/>
        <c:tickLblPos val="nextTo"/>
        <c:txPr>
          <a:bodyPr/>
          <a:lstStyle/>
          <a:p>
            <a:pPr>
              <a:defRPr sz="900"/>
            </a:pPr>
            <a:endParaRPr lang="cs-CZ"/>
          </a:p>
        </c:txPr>
        <c:crossAx val="205710848"/>
        <c:crosses val="autoZero"/>
        <c:auto val="1"/>
        <c:lblAlgn val="ctr"/>
        <c:lblOffset val="100"/>
        <c:noMultiLvlLbl val="0"/>
      </c:catAx>
      <c:valAx>
        <c:axId val="2057108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7093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05862784"/>
        <c:axId val="205864320"/>
      </c:barChart>
      <c:catAx>
        <c:axId val="205862784"/>
        <c:scaling>
          <c:orientation val="minMax"/>
        </c:scaling>
        <c:delete val="0"/>
        <c:axPos val="l"/>
        <c:numFmt formatCode="General" sourceLinked="1"/>
        <c:majorTickMark val="none"/>
        <c:minorTickMark val="none"/>
        <c:tickLblPos val="nextTo"/>
        <c:txPr>
          <a:bodyPr/>
          <a:lstStyle/>
          <a:p>
            <a:pPr>
              <a:defRPr sz="900"/>
            </a:pPr>
            <a:endParaRPr lang="cs-CZ"/>
          </a:p>
        </c:txPr>
        <c:crossAx val="205864320"/>
        <c:crosses val="autoZero"/>
        <c:auto val="1"/>
        <c:lblAlgn val="ctr"/>
        <c:lblOffset val="100"/>
        <c:noMultiLvlLbl val="0"/>
      </c:catAx>
      <c:valAx>
        <c:axId val="2058643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5862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05978240"/>
        <c:axId val="205996416"/>
      </c:barChart>
      <c:catAx>
        <c:axId val="205978240"/>
        <c:scaling>
          <c:orientation val="maxMin"/>
        </c:scaling>
        <c:delete val="0"/>
        <c:axPos val="l"/>
        <c:numFmt formatCode="0.0" sourceLinked="1"/>
        <c:majorTickMark val="none"/>
        <c:minorTickMark val="none"/>
        <c:tickLblPos val="nextTo"/>
        <c:txPr>
          <a:bodyPr/>
          <a:lstStyle/>
          <a:p>
            <a:pPr>
              <a:defRPr sz="900"/>
            </a:pPr>
            <a:endParaRPr lang="cs-CZ"/>
          </a:p>
        </c:txPr>
        <c:crossAx val="205996416"/>
        <c:crosses val="autoZero"/>
        <c:auto val="1"/>
        <c:lblAlgn val="ctr"/>
        <c:lblOffset val="100"/>
        <c:noMultiLvlLbl val="0"/>
      </c:catAx>
      <c:valAx>
        <c:axId val="2059964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59782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06704640"/>
        <c:axId val="206706176"/>
      </c:barChart>
      <c:catAx>
        <c:axId val="206704640"/>
        <c:scaling>
          <c:orientation val="minMax"/>
        </c:scaling>
        <c:delete val="0"/>
        <c:axPos val="l"/>
        <c:numFmt formatCode="General" sourceLinked="1"/>
        <c:majorTickMark val="none"/>
        <c:minorTickMark val="none"/>
        <c:tickLblPos val="nextTo"/>
        <c:txPr>
          <a:bodyPr/>
          <a:lstStyle/>
          <a:p>
            <a:pPr>
              <a:defRPr sz="900"/>
            </a:pPr>
            <a:endParaRPr lang="cs-CZ"/>
          </a:p>
        </c:txPr>
        <c:crossAx val="206706176"/>
        <c:crosses val="autoZero"/>
        <c:auto val="1"/>
        <c:lblAlgn val="ctr"/>
        <c:lblOffset val="100"/>
        <c:noMultiLvlLbl val="0"/>
      </c:catAx>
      <c:valAx>
        <c:axId val="2067061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67046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06760576"/>
        <c:axId val="206832000"/>
      </c:barChart>
      <c:catAx>
        <c:axId val="206760576"/>
        <c:scaling>
          <c:orientation val="minMax"/>
        </c:scaling>
        <c:delete val="0"/>
        <c:axPos val="b"/>
        <c:numFmt formatCode="General" sourceLinked="1"/>
        <c:majorTickMark val="none"/>
        <c:minorTickMark val="none"/>
        <c:tickLblPos val="nextTo"/>
        <c:txPr>
          <a:bodyPr/>
          <a:lstStyle/>
          <a:p>
            <a:pPr>
              <a:defRPr sz="900"/>
            </a:pPr>
            <a:endParaRPr lang="cs-CZ"/>
          </a:p>
        </c:txPr>
        <c:crossAx val="206832000"/>
        <c:crosses val="autoZero"/>
        <c:auto val="1"/>
        <c:lblAlgn val="ctr"/>
        <c:lblOffset val="100"/>
        <c:noMultiLvlLbl val="0"/>
      </c:catAx>
      <c:valAx>
        <c:axId val="2068320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67605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06881536"/>
        <c:axId val="206883072"/>
      </c:barChart>
      <c:catAx>
        <c:axId val="206881536"/>
        <c:scaling>
          <c:orientation val="minMax"/>
        </c:scaling>
        <c:delete val="0"/>
        <c:axPos val="l"/>
        <c:numFmt formatCode="General" sourceLinked="1"/>
        <c:majorTickMark val="none"/>
        <c:minorTickMark val="none"/>
        <c:tickLblPos val="nextTo"/>
        <c:txPr>
          <a:bodyPr/>
          <a:lstStyle/>
          <a:p>
            <a:pPr>
              <a:defRPr sz="900"/>
            </a:pPr>
            <a:endParaRPr lang="cs-CZ"/>
          </a:p>
        </c:txPr>
        <c:crossAx val="206883072"/>
        <c:crosses val="autoZero"/>
        <c:auto val="1"/>
        <c:lblAlgn val="ctr"/>
        <c:lblOffset val="100"/>
        <c:noMultiLvlLbl val="0"/>
      </c:catAx>
      <c:valAx>
        <c:axId val="2068830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68815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08504320"/>
        <c:axId val="208505856"/>
      </c:barChart>
      <c:catAx>
        <c:axId val="208504320"/>
        <c:scaling>
          <c:orientation val="maxMin"/>
        </c:scaling>
        <c:delete val="0"/>
        <c:axPos val="l"/>
        <c:numFmt formatCode="0.0" sourceLinked="1"/>
        <c:majorTickMark val="none"/>
        <c:minorTickMark val="none"/>
        <c:tickLblPos val="nextTo"/>
        <c:txPr>
          <a:bodyPr/>
          <a:lstStyle/>
          <a:p>
            <a:pPr>
              <a:defRPr sz="900"/>
            </a:pPr>
            <a:endParaRPr lang="cs-CZ"/>
          </a:p>
        </c:txPr>
        <c:crossAx val="208505856"/>
        <c:crosses val="autoZero"/>
        <c:auto val="1"/>
        <c:lblAlgn val="ctr"/>
        <c:lblOffset val="100"/>
        <c:noMultiLvlLbl val="0"/>
      </c:catAx>
      <c:valAx>
        <c:axId val="2085058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85043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41.xml"/><Relationship Id="rId3" Type="http://schemas.openxmlformats.org/officeDocument/2006/relationships/chart" Target="../charts/chart38.xml"/><Relationship Id="rId7" Type="http://schemas.openxmlformats.org/officeDocument/2006/relationships/chart" Target="../charts/chart40.xml"/><Relationship Id="rId2" Type="http://schemas.openxmlformats.org/officeDocument/2006/relationships/chart" Target="../charts/chart37.xml"/><Relationship Id="rId1" Type="http://schemas.openxmlformats.org/officeDocument/2006/relationships/chart" Target="../charts/chart36.xml"/><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chart" Target="../charts/chart39.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47.xml"/><Relationship Id="rId3" Type="http://schemas.openxmlformats.org/officeDocument/2006/relationships/chart" Target="../charts/chart44.xml"/><Relationship Id="rId7" Type="http://schemas.microsoft.com/office/2007/relationships/hdphoto" Target="../media/hdphoto2.wdp"/><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image" Target="../media/image4.png"/><Relationship Id="rId5" Type="http://schemas.openxmlformats.org/officeDocument/2006/relationships/chart" Target="../charts/chart46.xml"/><Relationship Id="rId4"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7" Type="http://schemas.openxmlformats.org/officeDocument/2006/relationships/chart" Target="../charts/chart57.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8.xml"/><Relationship Id="rId7" Type="http://schemas.openxmlformats.org/officeDocument/2006/relationships/chart" Target="../charts/chart62.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3.xml"/><Relationship Id="rId7" Type="http://schemas.openxmlformats.org/officeDocument/2006/relationships/chart" Target="../charts/chart67.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8.xml"/><Relationship Id="rId7" Type="http://schemas.openxmlformats.org/officeDocument/2006/relationships/chart" Target="../charts/chart72.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71.xml"/><Relationship Id="rId5" Type="http://schemas.openxmlformats.org/officeDocument/2006/relationships/chart" Target="../charts/chart70.xml"/><Relationship Id="rId4" Type="http://schemas.openxmlformats.org/officeDocument/2006/relationships/chart" Target="../charts/chart69.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image" Target="../media/image11.png"/><Relationship Id="rId7" Type="http://schemas.openxmlformats.org/officeDocument/2006/relationships/chart" Target="../charts/chart75.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4.xml"/><Relationship Id="rId5" Type="http://schemas.openxmlformats.org/officeDocument/2006/relationships/chart" Target="../charts/chart73.xml"/><Relationship Id="rId4" Type="http://schemas.microsoft.com/office/2007/relationships/hdphoto" Target="../media/hdphoto9.wdp"/><Relationship Id="rId9"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image" Target="../media/image14.png"/><Relationship Id="rId7" Type="http://schemas.openxmlformats.org/officeDocument/2006/relationships/chart" Target="../charts/chart85.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4.xml"/><Relationship Id="rId5" Type="http://schemas.openxmlformats.org/officeDocument/2006/relationships/chart" Target="../charts/chart83.xml"/><Relationship Id="rId4" Type="http://schemas.microsoft.com/office/2007/relationships/hdphoto" Target="../media/hdphoto12.wdp"/><Relationship Id="rId9" Type="http://schemas.openxmlformats.org/officeDocument/2006/relationships/chart" Target="../charts/chart8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image" Target="../media/image16.png"/><Relationship Id="rId7" Type="http://schemas.openxmlformats.org/officeDocument/2006/relationships/chart" Target="../charts/chart90.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89.xml"/><Relationship Id="rId5" Type="http://schemas.openxmlformats.org/officeDocument/2006/relationships/chart" Target="../charts/chart88.xml"/><Relationship Id="rId4" Type="http://schemas.microsoft.com/office/2007/relationships/hdphoto" Target="../media/hdphoto14.wdp"/><Relationship Id="rId9" Type="http://schemas.openxmlformats.org/officeDocument/2006/relationships/chart" Target="../charts/chart9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image" Target="../media/image18.png"/><Relationship Id="rId7" Type="http://schemas.openxmlformats.org/officeDocument/2006/relationships/chart" Target="../charts/chart95.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94.xml"/><Relationship Id="rId5" Type="http://schemas.openxmlformats.org/officeDocument/2006/relationships/chart" Target="../charts/chart93.xml"/><Relationship Id="rId4" Type="http://schemas.microsoft.com/office/2007/relationships/hdphoto" Target="../media/hdphoto16.wdp"/><Relationship Id="rId9"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1.xml"/><Relationship Id="rId3" Type="http://schemas.openxmlformats.org/officeDocument/2006/relationships/image" Target="../media/image20.png"/><Relationship Id="rId7" Type="http://schemas.openxmlformats.org/officeDocument/2006/relationships/chart" Target="../charts/chart10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99.xml"/><Relationship Id="rId5" Type="http://schemas.openxmlformats.org/officeDocument/2006/relationships/chart" Target="../charts/chart98.xml"/><Relationship Id="rId4" Type="http://schemas.microsoft.com/office/2007/relationships/hdphoto" Target="../media/hdphoto18.wdp"/><Relationship Id="rId9"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3.xml"/><Relationship Id="rId7" Type="http://schemas.openxmlformats.org/officeDocument/2006/relationships/chart" Target="../charts/chart107.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06.xml"/><Relationship Id="rId5" Type="http://schemas.openxmlformats.org/officeDocument/2006/relationships/chart" Target="../charts/chart105.xml"/><Relationship Id="rId4" Type="http://schemas.openxmlformats.org/officeDocument/2006/relationships/chart" Target="../charts/chart10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chart" Target="../charts/chart112.xml"/><Relationship Id="rId2" Type="http://schemas.microsoft.com/office/2007/relationships/hdphoto" Target="../media/hdphoto20.wdp"/><Relationship Id="rId1" Type="http://schemas.openxmlformats.org/officeDocument/2006/relationships/image" Target="../media/image22.png"/><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8" Type="http://schemas.openxmlformats.org/officeDocument/2006/relationships/chart" Target="../charts/chart118.xml"/><Relationship Id="rId3" Type="http://schemas.openxmlformats.org/officeDocument/2006/relationships/chart" Target="../charts/chart115.xml"/><Relationship Id="rId7" Type="http://schemas.microsoft.com/office/2007/relationships/hdphoto" Target="../media/hdphoto21.wdp"/><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23.png"/><Relationship Id="rId5" Type="http://schemas.openxmlformats.org/officeDocument/2006/relationships/chart" Target="../charts/chart117.xml"/><Relationship Id="rId4" Type="http://schemas.openxmlformats.org/officeDocument/2006/relationships/chart" Target="../charts/chart11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8" Type="http://schemas.openxmlformats.org/officeDocument/2006/relationships/chart" Target="../charts/chart124.xml"/><Relationship Id="rId3" Type="http://schemas.openxmlformats.org/officeDocument/2006/relationships/chart" Target="../charts/chart121.xml"/><Relationship Id="rId7" Type="http://schemas.microsoft.com/office/2007/relationships/hdphoto" Target="../media/hdphoto22.wdp"/><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image" Target="../media/image24.png"/><Relationship Id="rId5" Type="http://schemas.openxmlformats.org/officeDocument/2006/relationships/chart" Target="../charts/chart123.xml"/><Relationship Id="rId4" Type="http://schemas.openxmlformats.org/officeDocument/2006/relationships/chart" Target="../charts/chart122.xml"/></Relationships>
</file>

<file path=xl/drawings/_rels/drawing31.xml.rels><?xml version="1.0" encoding="UTF-8" standalone="yes"?>
<Relationships xmlns="http://schemas.openxmlformats.org/package/2006/relationships"><Relationship Id="rId8" Type="http://schemas.openxmlformats.org/officeDocument/2006/relationships/chart" Target="../charts/chart130.xml"/><Relationship Id="rId3" Type="http://schemas.openxmlformats.org/officeDocument/2006/relationships/chart" Target="../charts/chart127.xml"/><Relationship Id="rId7" Type="http://schemas.microsoft.com/office/2007/relationships/hdphoto" Target="../media/hdphoto23.wdp"/><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image" Target="../media/image25.png"/><Relationship Id="rId5" Type="http://schemas.openxmlformats.org/officeDocument/2006/relationships/chart" Target="../charts/chart129.xml"/><Relationship Id="rId4" Type="http://schemas.openxmlformats.org/officeDocument/2006/relationships/chart" Target="../charts/chart128.xml"/></Relationships>
</file>

<file path=xl/drawings/_rels/drawing32.xml.rels><?xml version="1.0" encoding="UTF-8" standalone="yes"?>
<Relationships xmlns="http://schemas.openxmlformats.org/package/2006/relationships"><Relationship Id="rId8" Type="http://schemas.openxmlformats.org/officeDocument/2006/relationships/chart" Target="../charts/chart136.xml"/><Relationship Id="rId3" Type="http://schemas.openxmlformats.org/officeDocument/2006/relationships/chart" Target="../charts/chart133.xml"/><Relationship Id="rId7" Type="http://schemas.microsoft.com/office/2007/relationships/hdphoto" Target="../media/hdphoto24.wdp"/><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8" Type="http://schemas.openxmlformats.org/officeDocument/2006/relationships/chart" Target="../charts/chart142.xml"/><Relationship Id="rId3" Type="http://schemas.openxmlformats.org/officeDocument/2006/relationships/chart" Target="../charts/chart139.xml"/><Relationship Id="rId7" Type="http://schemas.microsoft.com/office/2007/relationships/hdphoto" Target="../media/hdphoto25.wdp"/><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image" Target="../media/image27.png"/><Relationship Id="rId5" Type="http://schemas.openxmlformats.org/officeDocument/2006/relationships/chart" Target="../charts/chart141.xml"/><Relationship Id="rId4" Type="http://schemas.openxmlformats.org/officeDocument/2006/relationships/chart" Target="../charts/chart140.xml"/></Relationships>
</file>

<file path=xl/drawings/_rels/drawing34.xml.rels><?xml version="1.0" encoding="UTF-8" standalone="yes"?>
<Relationships xmlns="http://schemas.openxmlformats.org/package/2006/relationships"><Relationship Id="rId8" Type="http://schemas.openxmlformats.org/officeDocument/2006/relationships/chart" Target="../charts/chart148.xml"/><Relationship Id="rId3" Type="http://schemas.openxmlformats.org/officeDocument/2006/relationships/chart" Target="../charts/chart145.xml"/><Relationship Id="rId7" Type="http://schemas.microsoft.com/office/2007/relationships/hdphoto" Target="../media/hdphoto26.wdp"/><Relationship Id="rId2" Type="http://schemas.openxmlformats.org/officeDocument/2006/relationships/chart" Target="../charts/chart144.xml"/><Relationship Id="rId1" Type="http://schemas.openxmlformats.org/officeDocument/2006/relationships/chart" Target="../charts/chart143.xml"/><Relationship Id="rId6" Type="http://schemas.openxmlformats.org/officeDocument/2006/relationships/image" Target="../media/image28.png"/><Relationship Id="rId5" Type="http://schemas.openxmlformats.org/officeDocument/2006/relationships/chart" Target="../charts/chart147.xml"/><Relationship Id="rId4" Type="http://schemas.openxmlformats.org/officeDocument/2006/relationships/chart" Target="../charts/chart146.xml"/></Relationships>
</file>

<file path=xl/drawings/_rels/drawing35.xml.rels><?xml version="1.0" encoding="UTF-8" standalone="yes"?>
<Relationships xmlns="http://schemas.openxmlformats.org/package/2006/relationships"><Relationship Id="rId8" Type="http://schemas.openxmlformats.org/officeDocument/2006/relationships/chart" Target="../charts/chart154.xml"/><Relationship Id="rId3" Type="http://schemas.openxmlformats.org/officeDocument/2006/relationships/chart" Target="../charts/chart151.xml"/><Relationship Id="rId7" Type="http://schemas.microsoft.com/office/2007/relationships/hdphoto" Target="../media/hdphoto27.wdp"/><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image" Target="../media/image29.png"/><Relationship Id="rId5" Type="http://schemas.openxmlformats.org/officeDocument/2006/relationships/chart" Target="../charts/chart153.xml"/><Relationship Id="rId4" Type="http://schemas.openxmlformats.org/officeDocument/2006/relationships/chart" Target="../charts/chart152.xml"/></Relationships>
</file>

<file path=xl/drawings/_rels/drawing36.xml.rels><?xml version="1.0" encoding="UTF-8" standalone="yes"?>
<Relationships xmlns="http://schemas.openxmlformats.org/package/2006/relationships"><Relationship Id="rId8" Type="http://schemas.openxmlformats.org/officeDocument/2006/relationships/chart" Target="../charts/chart160.xml"/><Relationship Id="rId3" Type="http://schemas.openxmlformats.org/officeDocument/2006/relationships/chart" Target="../charts/chart157.xml"/><Relationship Id="rId7" Type="http://schemas.openxmlformats.org/officeDocument/2006/relationships/chart" Target="../charts/chart159.xml"/><Relationship Id="rId2" Type="http://schemas.openxmlformats.org/officeDocument/2006/relationships/chart" Target="../charts/chart156.xml"/><Relationship Id="rId1" Type="http://schemas.openxmlformats.org/officeDocument/2006/relationships/chart" Target="../charts/chart155.xml"/><Relationship Id="rId6" Type="http://schemas.microsoft.com/office/2007/relationships/hdphoto" Target="../media/hdphoto28.wdp"/><Relationship Id="rId5" Type="http://schemas.openxmlformats.org/officeDocument/2006/relationships/image" Target="../media/image30.png"/><Relationship Id="rId4" Type="http://schemas.openxmlformats.org/officeDocument/2006/relationships/chart" Target="../charts/chart158.xml"/></Relationships>
</file>

<file path=xl/drawings/_rels/drawing37.xml.rels><?xml version="1.0" encoding="UTF-8" standalone="yes"?>
<Relationships xmlns="http://schemas.openxmlformats.org/package/2006/relationships"><Relationship Id="rId8" Type="http://schemas.openxmlformats.org/officeDocument/2006/relationships/chart" Target="../charts/chart166.xml"/><Relationship Id="rId3" Type="http://schemas.openxmlformats.org/officeDocument/2006/relationships/chart" Target="../charts/chart163.xml"/><Relationship Id="rId7" Type="http://schemas.microsoft.com/office/2007/relationships/hdphoto" Target="../media/hdphoto29.wdp"/><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31.png"/><Relationship Id="rId5" Type="http://schemas.openxmlformats.org/officeDocument/2006/relationships/chart" Target="../charts/chart165.xml"/><Relationship Id="rId4" Type="http://schemas.openxmlformats.org/officeDocument/2006/relationships/chart" Target="../charts/chart164.xml"/></Relationships>
</file>

<file path=xl/drawings/_rels/drawing38.xml.rels><?xml version="1.0" encoding="UTF-8" standalone="yes"?>
<Relationships xmlns="http://schemas.openxmlformats.org/package/2006/relationships"><Relationship Id="rId8" Type="http://schemas.openxmlformats.org/officeDocument/2006/relationships/chart" Target="../charts/chart172.xml"/><Relationship Id="rId3" Type="http://schemas.openxmlformats.org/officeDocument/2006/relationships/chart" Target="../charts/chart169.xml"/><Relationship Id="rId7" Type="http://schemas.openxmlformats.org/officeDocument/2006/relationships/chart" Target="../charts/chart171.xml"/><Relationship Id="rId2" Type="http://schemas.openxmlformats.org/officeDocument/2006/relationships/chart" Target="../charts/chart168.xml"/><Relationship Id="rId1" Type="http://schemas.openxmlformats.org/officeDocument/2006/relationships/chart" Target="../charts/chart167.xml"/><Relationship Id="rId6" Type="http://schemas.microsoft.com/office/2007/relationships/hdphoto" Target="../media/hdphoto30.wdp"/><Relationship Id="rId5" Type="http://schemas.openxmlformats.org/officeDocument/2006/relationships/image" Target="../media/image32.png"/><Relationship Id="rId4" Type="http://schemas.openxmlformats.org/officeDocument/2006/relationships/chart" Target="../charts/chart170.xml"/></Relationships>
</file>

<file path=xl/drawings/_rels/drawing39.xml.rels><?xml version="1.0" encoding="UTF-8" standalone="yes"?>
<Relationships xmlns="http://schemas.openxmlformats.org/package/2006/relationships"><Relationship Id="rId8" Type="http://schemas.openxmlformats.org/officeDocument/2006/relationships/chart" Target="../charts/chart178.xml"/><Relationship Id="rId3" Type="http://schemas.openxmlformats.org/officeDocument/2006/relationships/chart" Target="../charts/chart175.xml"/><Relationship Id="rId7" Type="http://schemas.microsoft.com/office/2007/relationships/hdphoto" Target="../media/hdphoto31.wdp"/><Relationship Id="rId2" Type="http://schemas.openxmlformats.org/officeDocument/2006/relationships/chart" Target="../charts/chart174.xml"/><Relationship Id="rId1" Type="http://schemas.openxmlformats.org/officeDocument/2006/relationships/chart" Target="../charts/chart173.xml"/><Relationship Id="rId6" Type="http://schemas.openxmlformats.org/officeDocument/2006/relationships/image" Target="../media/image33.png"/><Relationship Id="rId5" Type="http://schemas.openxmlformats.org/officeDocument/2006/relationships/chart" Target="../charts/chart177.xml"/><Relationship Id="rId4" Type="http://schemas.openxmlformats.org/officeDocument/2006/relationships/chart" Target="../charts/chart17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8" Type="http://schemas.openxmlformats.org/officeDocument/2006/relationships/chart" Target="../charts/chart184.xml"/><Relationship Id="rId3" Type="http://schemas.openxmlformats.org/officeDocument/2006/relationships/chart" Target="../charts/chart181.xml"/><Relationship Id="rId7" Type="http://schemas.microsoft.com/office/2007/relationships/hdphoto" Target="../media/hdphoto32.wdp"/><Relationship Id="rId2" Type="http://schemas.openxmlformats.org/officeDocument/2006/relationships/chart" Target="../charts/chart180.xml"/><Relationship Id="rId1" Type="http://schemas.openxmlformats.org/officeDocument/2006/relationships/chart" Target="../charts/chart179.xml"/><Relationship Id="rId6" Type="http://schemas.openxmlformats.org/officeDocument/2006/relationships/image" Target="../media/image34.png"/><Relationship Id="rId5" Type="http://schemas.openxmlformats.org/officeDocument/2006/relationships/chart" Target="../charts/chart183.xml"/><Relationship Id="rId4" Type="http://schemas.openxmlformats.org/officeDocument/2006/relationships/chart" Target="../charts/chart1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87.xml"/><Relationship Id="rId2" Type="http://schemas.openxmlformats.org/officeDocument/2006/relationships/chart" Target="../charts/chart186.xml"/><Relationship Id="rId1" Type="http://schemas.openxmlformats.org/officeDocument/2006/relationships/chart" Target="../charts/chart18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90.xml"/><Relationship Id="rId2" Type="http://schemas.openxmlformats.org/officeDocument/2006/relationships/chart" Target="../charts/chart189.xml"/><Relationship Id="rId1" Type="http://schemas.openxmlformats.org/officeDocument/2006/relationships/chart" Target="../charts/chart188.xml"/><Relationship Id="rId4" Type="http://schemas.openxmlformats.org/officeDocument/2006/relationships/chart" Target="../charts/chart191.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93.xml"/><Relationship Id="rId1" Type="http://schemas.openxmlformats.org/officeDocument/2006/relationships/chart" Target="../charts/chart19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209551</xdr:colOff>
      <xdr:row>2</xdr:row>
      <xdr:rowOff>38099</xdr:rowOff>
    </xdr:from>
    <xdr:to>
      <xdr:col>12</xdr:col>
      <xdr:colOff>485775</xdr:colOff>
      <xdr:row>15</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xdr:colOff>
      <xdr:row>1</xdr:row>
      <xdr:rowOff>85725</xdr:rowOff>
    </xdr:from>
    <xdr:to>
      <xdr:col>8</xdr:col>
      <xdr:colOff>104775</xdr:colOff>
      <xdr:row>15</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71437</xdr:colOff>
      <xdr:row>18</xdr:row>
      <xdr:rowOff>123824</xdr:rowOff>
    </xdr:from>
    <xdr:to>
      <xdr:col>8</xdr:col>
      <xdr:colOff>257175</xdr:colOff>
      <xdr:row>30</xdr:row>
      <xdr:rowOff>38100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114300</xdr:colOff>
      <xdr:row>33</xdr:row>
      <xdr:rowOff>114300</xdr:rowOff>
    </xdr:from>
    <xdr:to>
      <xdr:col>8</xdr:col>
      <xdr:colOff>409575</xdr:colOff>
      <xdr:row>42</xdr:row>
      <xdr:rowOff>104776</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361953</xdr:colOff>
      <xdr:row>35</xdr:row>
      <xdr:rowOff>171449</xdr:rowOff>
    </xdr:from>
    <xdr:to>
      <xdr:col>6</xdr:col>
      <xdr:colOff>523875</xdr:colOff>
      <xdr:row>46</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66675</xdr:colOff>
      <xdr:row>35</xdr:row>
      <xdr:rowOff>200024</xdr:rowOff>
    </xdr:from>
    <xdr:to>
      <xdr:col>9</xdr:col>
      <xdr:colOff>57150</xdr:colOff>
      <xdr:row>46</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314324</xdr:colOff>
      <xdr:row>46</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xdr:colOff>
      <xdr:row>0</xdr:row>
      <xdr:rowOff>209550</xdr:rowOff>
    </xdr:from>
    <xdr:to>
      <xdr:col>0</xdr:col>
      <xdr:colOff>1080708</xdr:colOff>
      <xdr:row>5</xdr:row>
      <xdr:rowOff>136715</xdr:rowOff>
    </xdr:to>
    <xdr:pic>
      <xdr:nvPicPr>
        <xdr:cNvPr id="10" name="Obrázek 9"/>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1" y="209550"/>
          <a:ext cx="1080707" cy="465535"/>
        </a:xfrm>
        <a:prstGeom prst="rect">
          <a:avLst/>
        </a:prstGeom>
      </xdr:spPr>
    </xdr:pic>
    <xdr:clientData/>
  </xdr:twoCellAnchor>
  <xdr:twoCellAnchor>
    <xdr:from>
      <xdr:col>0</xdr:col>
      <xdr:colOff>0</xdr:colOff>
      <xdr:row>9</xdr:row>
      <xdr:rowOff>0</xdr:rowOff>
    </xdr:from>
    <xdr:to>
      <xdr:col>0</xdr:col>
      <xdr:colOff>161925</xdr:colOff>
      <xdr:row>24</xdr:row>
      <xdr:rowOff>142874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27</xdr:row>
      <xdr:rowOff>19050</xdr:rowOff>
    </xdr:from>
    <xdr:to>
      <xdr:col>0</xdr:col>
      <xdr:colOff>142875</xdr:colOff>
      <xdr:row>34</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457202</xdr:colOff>
      <xdr:row>34</xdr:row>
      <xdr:rowOff>152399</xdr:rowOff>
    </xdr:from>
    <xdr:to>
      <xdr:col>6</xdr:col>
      <xdr:colOff>581025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200025</xdr:colOff>
      <xdr:row>34</xdr:row>
      <xdr:rowOff>180974</xdr:rowOff>
    </xdr:from>
    <xdr:to>
      <xdr:col>9</xdr:col>
      <xdr:colOff>190500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390526</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209551</xdr:rowOff>
    </xdr:from>
    <xdr:to>
      <xdr:col>0</xdr:col>
      <xdr:colOff>1080707</xdr:colOff>
      <xdr:row>5</xdr:row>
      <xdr:rowOff>149999</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1"/>
          <a:ext cx="1080707" cy="473848"/>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495302</xdr:colOff>
      <xdr:row>34</xdr:row>
      <xdr:rowOff>152399</xdr:rowOff>
    </xdr:from>
    <xdr:to>
      <xdr:col>6</xdr:col>
      <xdr:colOff>657225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257175</xdr:colOff>
      <xdr:row>34</xdr:row>
      <xdr:rowOff>180974</xdr:rowOff>
    </xdr:from>
    <xdr:to>
      <xdr:col>9</xdr:col>
      <xdr:colOff>247650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200025</xdr:rowOff>
    </xdr:from>
    <xdr:to>
      <xdr:col>0</xdr:col>
      <xdr:colOff>1080000</xdr:colOff>
      <xdr:row>6</xdr:row>
      <xdr:rowOff>0</xdr:rowOff>
    </xdr:to>
    <xdr:pic>
      <xdr:nvPicPr>
        <xdr:cNvPr id="9" name="Obrázek 8"/>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000" cy="485775"/>
        </a:xfrm>
        <a:prstGeom prst="rect">
          <a:avLst/>
        </a:prstGeom>
      </xdr:spPr>
    </xdr:pic>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504827</xdr:colOff>
      <xdr:row>34</xdr:row>
      <xdr:rowOff>171449</xdr:rowOff>
    </xdr:from>
    <xdr:to>
      <xdr:col>6</xdr:col>
      <xdr:colOff>657224</xdr:colOff>
      <xdr:row>46</xdr:row>
      <xdr:rowOff>5249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34</xdr:row>
      <xdr:rowOff>219074</xdr:rowOff>
    </xdr:from>
    <xdr:to>
      <xdr:col>9</xdr:col>
      <xdr:colOff>219075</xdr:colOff>
      <xdr:row>46</xdr:row>
      <xdr:rowOff>9526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428625</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219075</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19075"/>
          <a:ext cx="1080828" cy="485775"/>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447677</xdr:colOff>
      <xdr:row>34</xdr:row>
      <xdr:rowOff>152399</xdr:rowOff>
    </xdr:from>
    <xdr:to>
      <xdr:col>6</xdr:col>
      <xdr:colOff>600075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34</xdr:row>
      <xdr:rowOff>228599</xdr:rowOff>
    </xdr:from>
    <xdr:to>
      <xdr:col>9</xdr:col>
      <xdr:colOff>161925</xdr:colOff>
      <xdr:row>46</xdr:row>
      <xdr:rowOff>19051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xdr:colOff>
      <xdr:row>0</xdr:row>
      <xdr:rowOff>209550</xdr:rowOff>
    </xdr:from>
    <xdr:to>
      <xdr:col>0</xdr:col>
      <xdr:colOff>1080708</xdr:colOff>
      <xdr:row>5</xdr:row>
      <xdr:rowOff>149998</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1" y="209550"/>
          <a:ext cx="1080707" cy="473848"/>
        </a:xfrm>
        <a:prstGeom prst="rect">
          <a:avLst/>
        </a:prstGeom>
      </xdr:spPr>
    </xdr:pic>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123825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35</xdr:row>
      <xdr:rowOff>190499</xdr:rowOff>
    </xdr:from>
    <xdr:to>
      <xdr:col>9</xdr:col>
      <xdr:colOff>295275</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27</xdr:row>
      <xdr:rowOff>9525</xdr:rowOff>
    </xdr:from>
    <xdr:to>
      <xdr:col>0</xdr:col>
      <xdr:colOff>142875</xdr:colOff>
      <xdr:row>34</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26</xdr:row>
      <xdr:rowOff>0</xdr:rowOff>
    </xdr:from>
    <xdr:to>
      <xdr:col>0</xdr:col>
      <xdr:colOff>142875</xdr:colOff>
      <xdr:row>33</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200025</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828" cy="504825"/>
        </a:xfrm>
        <a:prstGeom prst="rect">
          <a:avLst/>
        </a:prstGeom>
      </xdr:spPr>
    </xdr:pic>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457202</xdr:colOff>
      <xdr:row>35</xdr:row>
      <xdr:rowOff>190500</xdr:rowOff>
    </xdr:from>
    <xdr:to>
      <xdr:col>6</xdr:col>
      <xdr:colOff>609600</xdr:colOff>
      <xdr:row>46</xdr:row>
      <xdr:rowOff>104776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238125</xdr:colOff>
      <xdr:row>35</xdr:row>
      <xdr:rowOff>209549</xdr:rowOff>
    </xdr:from>
    <xdr:to>
      <xdr:col>9</xdr:col>
      <xdr:colOff>228600</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104775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200025</xdr:rowOff>
    </xdr:from>
    <xdr:to>
      <xdr:col>0</xdr:col>
      <xdr:colOff>1080828</xdr:colOff>
      <xdr:row>6</xdr:row>
      <xdr:rowOff>28575</xdr:rowOff>
    </xdr:to>
    <xdr:pic>
      <xdr:nvPicPr>
        <xdr:cNvPr id="8" name="Obrázek 7"/>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828" cy="514350"/>
        </a:xfrm>
        <a:prstGeom prst="rect">
          <a:avLst/>
        </a:prstGeom>
      </xdr:spPr>
    </xdr:pic>
    <xdr:clientData/>
  </xdr:twoCellAnchor>
  <xdr:twoCellAnchor>
    <xdr:from>
      <xdr:col>0</xdr:col>
      <xdr:colOff>0</xdr:colOff>
      <xdr:row>27</xdr:row>
      <xdr:rowOff>9525</xdr:rowOff>
    </xdr:from>
    <xdr:to>
      <xdr:col>0</xdr:col>
      <xdr:colOff>142875</xdr:colOff>
      <xdr:row>35</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200026</xdr:rowOff>
    </xdr:from>
    <xdr:to>
      <xdr:col>0</xdr:col>
      <xdr:colOff>1080707</xdr:colOff>
      <xdr:row>6</xdr:row>
      <xdr:rowOff>9525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6"/>
          <a:ext cx="1080707" cy="495299"/>
        </a:xfrm>
        <a:prstGeom prst="rect">
          <a:avLst/>
        </a:prstGeom>
      </xdr:spPr>
    </xdr:pic>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35</xdr:row>
      <xdr:rowOff>200024</xdr:rowOff>
    </xdr:from>
    <xdr:to>
      <xdr:col>9</xdr:col>
      <xdr:colOff>219075</xdr:colOff>
      <xdr:row>46</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27</xdr:row>
      <xdr:rowOff>0</xdr:rowOff>
    </xdr:from>
    <xdr:to>
      <xdr:col>0</xdr:col>
      <xdr:colOff>142875</xdr:colOff>
      <xdr:row>34</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9525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85775"/>
        </a:xfrm>
        <a:prstGeom prst="rect">
          <a:avLst/>
        </a:prstGeom>
      </xdr:spPr>
    </xdr:pic>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209551</xdr:rowOff>
    </xdr:from>
    <xdr:to>
      <xdr:col>0</xdr:col>
      <xdr:colOff>1080828</xdr:colOff>
      <xdr:row>5</xdr:row>
      <xdr:rowOff>149999</xdr:rowOff>
    </xdr:to>
    <xdr:pic>
      <xdr:nvPicPr>
        <xdr:cNvPr id="8" name="Obrázek 7"/>
        <xdr:cNvPicPr>
          <a:picLocks/>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1"/>
          <a:ext cx="1080828" cy="473848"/>
        </a:xfrm>
        <a:prstGeom prst="rect">
          <a:avLst/>
        </a:prstGeom>
      </xdr:spPr>
    </xdr:pic>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13</xdr:col>
      <xdr:colOff>190500</xdr:colOff>
      <xdr:row>44</xdr:row>
      <xdr:rowOff>117613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78442</xdr:colOff>
      <xdr:row>19</xdr:row>
      <xdr:rowOff>134469</xdr:rowOff>
    </xdr:from>
    <xdr:to>
      <xdr:col>5</xdr:col>
      <xdr:colOff>144885</xdr:colOff>
      <xdr:row>33</xdr:row>
      <xdr:rowOff>146368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146317</xdr:colOff>
      <xdr:row>19</xdr:row>
      <xdr:rowOff>127587</xdr:rowOff>
    </xdr:from>
    <xdr:to>
      <xdr:col>12</xdr:col>
      <xdr:colOff>527316</xdr:colOff>
      <xdr:row>33</xdr:row>
      <xdr:rowOff>145677</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58148</xdr:rowOff>
    </xdr:from>
    <xdr:to>
      <xdr:col>5</xdr:col>
      <xdr:colOff>66443</xdr:colOff>
      <xdr:row>48</xdr:row>
      <xdr:rowOff>123264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145678</xdr:colOff>
      <xdr:row>34</xdr:row>
      <xdr:rowOff>54427</xdr:rowOff>
    </xdr:from>
    <xdr:to>
      <xdr:col>12</xdr:col>
      <xdr:colOff>526677</xdr:colOff>
      <xdr:row>48</xdr:row>
      <xdr:rowOff>89647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Data_ax"/>
      <sheetName val="Data_subjekt"/>
      <sheetName val="Data_paliva"/>
      <sheetName val="Podklady QZ"/>
      <sheetName val="Podklady RZ"/>
      <sheetName val="List1"/>
      <sheetName val="List2"/>
    </sheetNames>
    <sheetDataSet>
      <sheetData sheetId="0"/>
      <sheetData sheetId="1"/>
      <sheetData sheetId="2"/>
      <sheetData sheetId="3"/>
      <sheetData sheetId="4"/>
      <sheetData sheetId="5">
        <row r="1">
          <cell r="O1" t="str">
            <v>duben 2019</v>
          </cell>
          <cell r="Q1" t="str">
            <v>červen 2019</v>
          </cell>
        </row>
        <row r="6">
          <cell r="B6">
            <v>21927.663297756106</v>
          </cell>
          <cell r="C6">
            <v>17492.689146138731</v>
          </cell>
          <cell r="D6">
            <v>16018.558111688588</v>
          </cell>
          <cell r="E6">
            <v>12611.191163</v>
          </cell>
          <cell r="F6">
            <v>11868.465676</v>
          </cell>
          <cell r="G6">
            <v>8044.4133989999991</v>
          </cell>
          <cell r="H6">
            <v>0</v>
          </cell>
          <cell r="I6">
            <v>0</v>
          </cell>
          <cell r="J6">
            <v>0</v>
          </cell>
          <cell r="K6">
            <v>0</v>
          </cell>
          <cell r="L6">
            <v>0</v>
          </cell>
          <cell r="M6">
            <v>0</v>
          </cell>
        </row>
        <row r="8">
          <cell r="B8">
            <v>1016.2994609999996</v>
          </cell>
          <cell r="C8">
            <v>920.51376200000016</v>
          </cell>
          <cell r="D8">
            <v>919.54929599999878</v>
          </cell>
          <cell r="E8">
            <v>784.70751299999949</v>
          </cell>
          <cell r="F8">
            <v>780.83443799999998</v>
          </cell>
          <cell r="G8">
            <v>672.11782100000028</v>
          </cell>
          <cell r="H8">
            <v>0</v>
          </cell>
          <cell r="I8">
            <v>0</v>
          </cell>
          <cell r="J8">
            <v>0</v>
          </cell>
          <cell r="K8">
            <v>0</v>
          </cell>
          <cell r="L8">
            <v>0</v>
          </cell>
          <cell r="M8">
            <v>0</v>
          </cell>
        </row>
        <row r="10">
          <cell r="B10">
            <v>1428.8405030056497</v>
          </cell>
          <cell r="C10">
            <v>1154.1159395692775</v>
          </cell>
          <cell r="D10">
            <v>1219.3578381985092</v>
          </cell>
          <cell r="E10">
            <v>1012.0581562527802</v>
          </cell>
          <cell r="F10">
            <v>912.42217580272506</v>
          </cell>
          <cell r="G10">
            <v>711.56853390576396</v>
          </cell>
          <cell r="H10">
            <v>0</v>
          </cell>
          <cell r="I10">
            <v>0</v>
          </cell>
          <cell r="J10">
            <v>0</v>
          </cell>
          <cell r="K10">
            <v>0</v>
          </cell>
          <cell r="L10">
            <v>0</v>
          </cell>
          <cell r="M10">
            <v>0</v>
          </cell>
        </row>
        <row r="12">
          <cell r="B12">
            <v>5498.9259302172823</v>
          </cell>
          <cell r="C12">
            <v>4551.417487136423</v>
          </cell>
          <cell r="D12">
            <v>4547.9485178604937</v>
          </cell>
          <cell r="E12">
            <v>4216.1864316644378</v>
          </cell>
          <cell r="F12">
            <v>4203.1288271026442</v>
          </cell>
          <cell r="G12">
            <v>3611.8977509966167</v>
          </cell>
          <cell r="H12">
            <v>0</v>
          </cell>
          <cell r="I12">
            <v>0</v>
          </cell>
          <cell r="J12">
            <v>0</v>
          </cell>
          <cell r="K12">
            <v>0</v>
          </cell>
          <cell r="L12">
            <v>0</v>
          </cell>
          <cell r="M12">
            <v>0</v>
          </cell>
        </row>
        <row r="14">
          <cell r="B14">
            <v>13962.52116753317</v>
          </cell>
          <cell r="C14">
            <v>10846.664982433036</v>
          </cell>
          <cell r="D14">
            <v>9308.9467406295971</v>
          </cell>
          <cell r="E14">
            <v>6580.7949790827861</v>
          </cell>
          <cell r="F14">
            <v>5948.9181350946319</v>
          </cell>
          <cell r="G14">
            <v>3033.2765080976251</v>
          </cell>
          <cell r="H14">
            <v>0</v>
          </cell>
          <cell r="I14">
            <v>0</v>
          </cell>
          <cell r="J14">
            <v>0</v>
          </cell>
          <cell r="K14">
            <v>0</v>
          </cell>
          <cell r="L14">
            <v>0</v>
          </cell>
          <cell r="M14">
            <v>0</v>
          </cell>
        </row>
        <row r="16">
          <cell r="B16">
            <v>21.076236000004428</v>
          </cell>
          <cell r="C16">
            <v>19.976974999995946</v>
          </cell>
          <cell r="D16">
            <v>22.755718999987948</v>
          </cell>
          <cell r="E16">
            <v>17.444082999995771</v>
          </cell>
          <cell r="F16">
            <v>23.162099999998645</v>
          </cell>
          <cell r="G16">
            <v>15.552784999993946</v>
          </cell>
          <cell r="H16">
            <v>0</v>
          </cell>
          <cell r="I16">
            <v>0</v>
          </cell>
          <cell r="J16">
            <v>0</v>
          </cell>
          <cell r="K16">
            <v>0</v>
          </cell>
          <cell r="L16">
            <v>0</v>
          </cell>
          <cell r="M16">
            <v>0</v>
          </cell>
        </row>
        <row r="24">
          <cell r="B24">
            <v>1966.8494919999996</v>
          </cell>
          <cell r="C24">
            <v>1717.8814129999994</v>
          </cell>
          <cell r="D24">
            <v>1835.3948930000001</v>
          </cell>
          <cell r="E24">
            <v>1711.5527670000001</v>
          </cell>
          <cell r="F24">
            <v>1737.2402789999996</v>
          </cell>
          <cell r="G24">
            <v>1219.6857260000002</v>
          </cell>
          <cell r="H24">
            <v>0</v>
          </cell>
          <cell r="I24">
            <v>0</v>
          </cell>
          <cell r="J24">
            <v>0</v>
          </cell>
          <cell r="K24">
            <v>0</v>
          </cell>
          <cell r="L24">
            <v>0</v>
          </cell>
          <cell r="M24">
            <v>0</v>
          </cell>
        </row>
        <row r="25">
          <cell r="B25">
            <v>415.13850299999979</v>
          </cell>
          <cell r="C25">
            <v>370.42401599999965</v>
          </cell>
          <cell r="D25">
            <v>385.0648419999996</v>
          </cell>
          <cell r="E25">
            <v>342.64400000000012</v>
          </cell>
          <cell r="F25">
            <v>327.29111199999977</v>
          </cell>
          <cell r="G25">
            <v>270.28056700000002</v>
          </cell>
          <cell r="H25">
            <v>0</v>
          </cell>
          <cell r="I25">
            <v>0</v>
          </cell>
          <cell r="J25">
            <v>0</v>
          </cell>
          <cell r="K25">
            <v>0</v>
          </cell>
          <cell r="L25">
            <v>0</v>
          </cell>
          <cell r="M25">
            <v>0</v>
          </cell>
        </row>
        <row r="26">
          <cell r="B26">
            <v>2748.653237</v>
          </cell>
          <cell r="C26">
            <v>1833.5434520000003</v>
          </cell>
          <cell r="D26">
            <v>1581.2570430000001</v>
          </cell>
          <cell r="E26">
            <v>1081.3241170000001</v>
          </cell>
          <cell r="F26">
            <v>826.41729999999995</v>
          </cell>
          <cell r="G26">
            <v>571.55021000000011</v>
          </cell>
          <cell r="H26">
            <v>0</v>
          </cell>
          <cell r="I26">
            <v>0</v>
          </cell>
          <cell r="J26">
            <v>0</v>
          </cell>
          <cell r="K26">
            <v>0</v>
          </cell>
          <cell r="L26">
            <v>0</v>
          </cell>
          <cell r="M26">
            <v>0</v>
          </cell>
        </row>
        <row r="27">
          <cell r="B27">
            <v>1.0918239999999999</v>
          </cell>
          <cell r="C27">
            <v>1.0474460000000001</v>
          </cell>
          <cell r="D27">
            <v>1.521258</v>
          </cell>
          <cell r="E27">
            <v>1.4819800000000001</v>
          </cell>
          <cell r="F27">
            <v>1.300989</v>
          </cell>
          <cell r="G27">
            <v>1.5403549999999999</v>
          </cell>
          <cell r="H27">
            <v>0</v>
          </cell>
          <cell r="I27">
            <v>0</v>
          </cell>
          <cell r="J27">
            <v>0</v>
          </cell>
          <cell r="K27">
            <v>0</v>
          </cell>
          <cell r="L27">
            <v>0</v>
          </cell>
          <cell r="M27">
            <v>0</v>
          </cell>
        </row>
        <row r="28">
          <cell r="B28">
            <v>1.515936</v>
          </cell>
          <cell r="C28">
            <v>1.120344</v>
          </cell>
          <cell r="D28">
            <v>1.152612</v>
          </cell>
          <cell r="E28">
            <v>0.82666500000000009</v>
          </cell>
          <cell r="F28">
            <v>0.91466499999999995</v>
          </cell>
          <cell r="G28">
            <v>1.1448800000000001</v>
          </cell>
          <cell r="H28">
            <v>0</v>
          </cell>
          <cell r="I28">
            <v>0</v>
          </cell>
          <cell r="J28">
            <v>0</v>
          </cell>
          <cell r="K28">
            <v>0</v>
          </cell>
          <cell r="L28">
            <v>0</v>
          </cell>
          <cell r="M28">
            <v>0</v>
          </cell>
        </row>
        <row r="29">
          <cell r="B29">
            <v>5.8230000000000001E-3</v>
          </cell>
          <cell r="C29">
            <v>1.7783E-2</v>
          </cell>
          <cell r="D29">
            <v>3.0668000000000001E-2</v>
          </cell>
          <cell r="E29">
            <v>5.3420000000000002E-2</v>
          </cell>
          <cell r="F29">
            <v>4.165E-2</v>
          </cell>
          <cell r="G29">
            <v>7.6170000000000002E-2</v>
          </cell>
          <cell r="H29">
            <v>0</v>
          </cell>
          <cell r="I29">
            <v>0</v>
          </cell>
          <cell r="J29">
            <v>0</v>
          </cell>
          <cell r="K29">
            <v>0</v>
          </cell>
          <cell r="L29">
            <v>0</v>
          </cell>
          <cell r="M29">
            <v>0</v>
          </cell>
        </row>
        <row r="30">
          <cell r="B30">
            <v>9899.0833240000011</v>
          </cell>
          <cell r="C30">
            <v>8020.8969899999993</v>
          </cell>
          <cell r="D30">
            <v>7005.4619250000014</v>
          </cell>
          <cell r="E30">
            <v>5280.0287149999995</v>
          </cell>
          <cell r="F30">
            <v>4895.8979889999982</v>
          </cell>
          <cell r="G30">
            <v>2949.3051029999988</v>
          </cell>
          <cell r="H30">
            <v>0</v>
          </cell>
          <cell r="I30">
            <v>0</v>
          </cell>
          <cell r="J30">
            <v>0</v>
          </cell>
          <cell r="K30">
            <v>0</v>
          </cell>
          <cell r="L30">
            <v>0</v>
          </cell>
          <cell r="M30">
            <v>0</v>
          </cell>
        </row>
        <row r="31">
          <cell r="B31">
            <v>152.78700000000001</v>
          </cell>
          <cell r="C31">
            <v>118.488</v>
          </cell>
          <cell r="D31">
            <v>100.035</v>
          </cell>
          <cell r="E31">
            <v>71.325999999999993</v>
          </cell>
          <cell r="F31">
            <v>60.475000000000001</v>
          </cell>
          <cell r="G31">
            <v>18.834</v>
          </cell>
          <cell r="H31">
            <v>0</v>
          </cell>
          <cell r="I31">
            <v>0</v>
          </cell>
          <cell r="J31">
            <v>0</v>
          </cell>
          <cell r="K31">
            <v>0</v>
          </cell>
          <cell r="L31">
            <v>0</v>
          </cell>
          <cell r="M31">
            <v>0</v>
          </cell>
        </row>
        <row r="32">
          <cell r="B32">
            <v>6.6599999999999993E-2</v>
          </cell>
          <cell r="C32">
            <v>3.7350000000000001E-2</v>
          </cell>
          <cell r="D32">
            <v>2.8559999999999999E-2</v>
          </cell>
          <cell r="E32">
            <v>2.4164999999999999E-2</v>
          </cell>
          <cell r="F32">
            <v>1.7574000000000003E-2</v>
          </cell>
          <cell r="G32">
            <v>0</v>
          </cell>
          <cell r="H32">
            <v>0</v>
          </cell>
          <cell r="I32">
            <v>0</v>
          </cell>
          <cell r="J32">
            <v>0</v>
          </cell>
          <cell r="K32">
            <v>0</v>
          </cell>
          <cell r="L32">
            <v>0</v>
          </cell>
          <cell r="M32">
            <v>0</v>
          </cell>
        </row>
        <row r="33">
          <cell r="B33">
            <v>677.76202699999999</v>
          </cell>
          <cell r="C33">
            <v>582.17765599999996</v>
          </cell>
          <cell r="D33">
            <v>650.00485400000002</v>
          </cell>
          <cell r="E33">
            <v>665.09318000000007</v>
          </cell>
          <cell r="F33">
            <v>686.58530900000005</v>
          </cell>
          <cell r="G33">
            <v>582.84199799999999</v>
          </cell>
          <cell r="H33">
            <v>0</v>
          </cell>
          <cell r="I33">
            <v>0</v>
          </cell>
          <cell r="J33">
            <v>0</v>
          </cell>
          <cell r="K33">
            <v>0</v>
          </cell>
          <cell r="L33">
            <v>0</v>
          </cell>
          <cell r="M33">
            <v>0</v>
          </cell>
        </row>
        <row r="34">
          <cell r="B34">
            <v>88.855165999999997</v>
          </cell>
          <cell r="C34">
            <v>66.856408999999999</v>
          </cell>
          <cell r="D34">
            <v>70.396722999999994</v>
          </cell>
          <cell r="E34">
            <v>50.497107000000007</v>
          </cell>
          <cell r="F34">
            <v>43.947172999999999</v>
          </cell>
          <cell r="G34">
            <v>28.907</v>
          </cell>
          <cell r="H34">
            <v>0</v>
          </cell>
          <cell r="I34">
            <v>0</v>
          </cell>
          <cell r="J34">
            <v>0</v>
          </cell>
          <cell r="K34">
            <v>0</v>
          </cell>
          <cell r="L34">
            <v>0</v>
          </cell>
          <cell r="M34">
            <v>0</v>
          </cell>
        </row>
        <row r="35">
          <cell r="B35">
            <v>447.57342263604869</v>
          </cell>
          <cell r="C35">
            <v>388.04107938340195</v>
          </cell>
          <cell r="D35">
            <v>400.73044432607304</v>
          </cell>
          <cell r="E35">
            <v>394.726733682011</v>
          </cell>
          <cell r="F35">
            <v>370.69889412622075</v>
          </cell>
          <cell r="G35">
            <v>322.6835578571766</v>
          </cell>
          <cell r="H35">
            <v>0</v>
          </cell>
          <cell r="I35">
            <v>0</v>
          </cell>
          <cell r="J35">
            <v>0</v>
          </cell>
          <cell r="K35">
            <v>0</v>
          </cell>
          <cell r="L35">
            <v>0</v>
          </cell>
          <cell r="M35">
            <v>0</v>
          </cell>
        </row>
        <row r="36">
          <cell r="B36">
            <v>1033.648524</v>
          </cell>
          <cell r="C36">
            <v>889.27497800000003</v>
          </cell>
          <cell r="D36">
            <v>918.19052399999987</v>
          </cell>
          <cell r="E36">
            <v>936.98035399999992</v>
          </cell>
          <cell r="F36">
            <v>888.28406200000006</v>
          </cell>
          <cell r="G36">
            <v>793.21852599999988</v>
          </cell>
          <cell r="H36">
            <v>0</v>
          </cell>
          <cell r="I36">
            <v>0</v>
          </cell>
          <cell r="J36">
            <v>0</v>
          </cell>
          <cell r="K36">
            <v>0</v>
          </cell>
          <cell r="L36">
            <v>0</v>
          </cell>
          <cell r="M36">
            <v>0</v>
          </cell>
        </row>
        <row r="37">
          <cell r="B37">
            <v>0</v>
          </cell>
          <cell r="C37">
            <v>0</v>
          </cell>
          <cell r="D37">
            <v>0</v>
          </cell>
          <cell r="E37">
            <v>0</v>
          </cell>
          <cell r="F37">
            <v>0</v>
          </cell>
          <cell r="G37">
            <v>0</v>
          </cell>
          <cell r="H37">
            <v>0</v>
          </cell>
          <cell r="I37">
            <v>0</v>
          </cell>
          <cell r="J37">
            <v>0</v>
          </cell>
          <cell r="K37">
            <v>0</v>
          </cell>
          <cell r="L37">
            <v>0</v>
          </cell>
          <cell r="M37">
            <v>0</v>
          </cell>
        </row>
        <row r="38">
          <cell r="B38">
            <v>8.3447849999999981</v>
          </cell>
          <cell r="C38">
            <v>7.3088570000000015</v>
          </cell>
          <cell r="D38">
            <v>6.6368159999999978</v>
          </cell>
          <cell r="E38">
            <v>4.241137000000001</v>
          </cell>
          <cell r="F38">
            <v>9.5677120000000055</v>
          </cell>
          <cell r="G38">
            <v>41.065200000000011</v>
          </cell>
          <cell r="H38">
            <v>0</v>
          </cell>
          <cell r="I38">
            <v>0</v>
          </cell>
          <cell r="J38">
            <v>0</v>
          </cell>
          <cell r="K38">
            <v>0</v>
          </cell>
          <cell r="L38">
            <v>0</v>
          </cell>
          <cell r="M38">
            <v>0</v>
          </cell>
        </row>
        <row r="39">
          <cell r="B39">
            <v>4486.2876341200545</v>
          </cell>
          <cell r="C39">
            <v>3495.5733727553338</v>
          </cell>
          <cell r="D39">
            <v>3062.6519493625133</v>
          </cell>
          <cell r="E39">
            <v>2070.3908223179901</v>
          </cell>
          <cell r="F39">
            <v>2019.7859678737786</v>
          </cell>
          <cell r="G39">
            <v>1243.2801061428243</v>
          </cell>
          <cell r="H39">
            <v>0</v>
          </cell>
          <cell r="I39">
            <v>0</v>
          </cell>
          <cell r="J39">
            <v>0</v>
          </cell>
          <cell r="K39">
            <v>0</v>
          </cell>
          <cell r="L39">
            <v>0</v>
          </cell>
          <cell r="M39">
            <v>0</v>
          </cell>
        </row>
        <row r="47">
          <cell r="B47">
            <v>900.75967800000001</v>
          </cell>
          <cell r="C47">
            <v>660.73209400000007</v>
          </cell>
          <cell r="D47">
            <v>586.71331799999996</v>
          </cell>
          <cell r="E47">
            <v>433.66962200000012</v>
          </cell>
          <cell r="F47">
            <v>357.59510399999999</v>
          </cell>
          <cell r="G47">
            <v>204.03905700000004</v>
          </cell>
          <cell r="H47">
            <v>0</v>
          </cell>
          <cell r="I47">
            <v>0</v>
          </cell>
          <cell r="J47">
            <v>0</v>
          </cell>
          <cell r="K47">
            <v>0</v>
          </cell>
          <cell r="L47">
            <v>0</v>
          </cell>
          <cell r="M47">
            <v>0</v>
          </cell>
        </row>
        <row r="48">
          <cell r="B48">
            <v>1085.6076269999999</v>
          </cell>
          <cell r="C48">
            <v>863.44828200000063</v>
          </cell>
          <cell r="D48">
            <v>760.64712900000006</v>
          </cell>
          <cell r="E48">
            <v>560.00229499999978</v>
          </cell>
          <cell r="F48">
            <v>523.82030699999996</v>
          </cell>
          <cell r="G48">
            <v>299.23984300000001</v>
          </cell>
          <cell r="H48">
            <v>0</v>
          </cell>
          <cell r="I48">
            <v>0</v>
          </cell>
          <cell r="J48">
            <v>0</v>
          </cell>
          <cell r="K48">
            <v>0</v>
          </cell>
          <cell r="L48">
            <v>0</v>
          </cell>
          <cell r="M48">
            <v>0</v>
          </cell>
        </row>
        <row r="49">
          <cell r="B49">
            <v>1224.0466100000001</v>
          </cell>
          <cell r="C49">
            <v>901.56587799999954</v>
          </cell>
          <cell r="D49">
            <v>769.85678699999983</v>
          </cell>
          <cell r="E49">
            <v>543.70067900000026</v>
          </cell>
          <cell r="F49">
            <v>510.23680000000007</v>
          </cell>
          <cell r="G49">
            <v>276.91078099999993</v>
          </cell>
          <cell r="H49">
            <v>0</v>
          </cell>
          <cell r="I49">
            <v>0</v>
          </cell>
          <cell r="J49">
            <v>0</v>
          </cell>
          <cell r="K49">
            <v>0</v>
          </cell>
          <cell r="L49">
            <v>0</v>
          </cell>
          <cell r="M49">
            <v>0</v>
          </cell>
        </row>
        <row r="50">
          <cell r="B50">
            <v>1699.9042419999992</v>
          </cell>
          <cell r="C50">
            <v>1480.9304789999999</v>
          </cell>
          <cell r="D50">
            <v>1398.7241389999999</v>
          </cell>
          <cell r="E50">
            <v>1315.6585490000007</v>
          </cell>
          <cell r="F50">
            <v>1287.2311859999998</v>
          </cell>
          <cell r="G50">
            <v>1111.3768469999998</v>
          </cell>
          <cell r="H50">
            <v>0</v>
          </cell>
          <cell r="I50">
            <v>0</v>
          </cell>
          <cell r="J50">
            <v>0</v>
          </cell>
          <cell r="K50">
            <v>0</v>
          </cell>
          <cell r="L50">
            <v>0</v>
          </cell>
          <cell r="M50">
            <v>0</v>
          </cell>
        </row>
        <row r="51">
          <cell r="B51">
            <v>486.66972992526081</v>
          </cell>
          <cell r="C51">
            <v>387.03085739259336</v>
          </cell>
          <cell r="D51">
            <v>330.37241195913947</v>
          </cell>
          <cell r="E51">
            <v>282.33067700000015</v>
          </cell>
          <cell r="F51">
            <v>271.75659099999984</v>
          </cell>
          <cell r="G51">
            <v>158.17419100000004</v>
          </cell>
          <cell r="H51">
            <v>0</v>
          </cell>
          <cell r="I51">
            <v>0</v>
          </cell>
          <cell r="J51">
            <v>0</v>
          </cell>
          <cell r="K51">
            <v>0</v>
          </cell>
          <cell r="L51">
            <v>0</v>
          </cell>
          <cell r="M51">
            <v>0</v>
          </cell>
        </row>
        <row r="52">
          <cell r="B52">
            <v>631.87546992655882</v>
          </cell>
          <cell r="C52">
            <v>475.1484874386137</v>
          </cell>
          <cell r="D52">
            <v>439.37733050337698</v>
          </cell>
          <cell r="E52">
            <v>311.56569699999989</v>
          </cell>
          <cell r="F52">
            <v>300.3743060000001</v>
          </cell>
          <cell r="G52">
            <v>193.33020299999987</v>
          </cell>
          <cell r="H52">
            <v>0</v>
          </cell>
          <cell r="I52">
            <v>0</v>
          </cell>
          <cell r="J52">
            <v>0</v>
          </cell>
          <cell r="K52">
            <v>0</v>
          </cell>
          <cell r="L52">
            <v>0</v>
          </cell>
          <cell r="M52">
            <v>0</v>
          </cell>
        </row>
        <row r="53">
          <cell r="B53">
            <v>391.43267699999996</v>
          </cell>
          <cell r="C53">
            <v>303.88639300000006</v>
          </cell>
          <cell r="D53">
            <v>273.15274200000005</v>
          </cell>
          <cell r="E53">
            <v>202.087445</v>
          </cell>
          <cell r="F53">
            <v>173.47802899999999</v>
          </cell>
          <cell r="G53">
            <v>101.02291500000001</v>
          </cell>
          <cell r="H53">
            <v>0</v>
          </cell>
          <cell r="I53">
            <v>0</v>
          </cell>
          <cell r="J53">
            <v>0</v>
          </cell>
          <cell r="K53">
            <v>0</v>
          </cell>
          <cell r="L53">
            <v>0</v>
          </cell>
          <cell r="M53">
            <v>0</v>
          </cell>
        </row>
        <row r="54">
          <cell r="B54">
            <v>4203.9406099999997</v>
          </cell>
          <cell r="C54">
            <v>3212.3859882714146</v>
          </cell>
          <cell r="D54">
            <v>3042.1193105060306</v>
          </cell>
          <cell r="E54">
            <v>2446.4031060000002</v>
          </cell>
          <cell r="F54">
            <v>2232.1506850000014</v>
          </cell>
          <cell r="G54">
            <v>1500.1629720000003</v>
          </cell>
          <cell r="H54">
            <v>0</v>
          </cell>
          <cell r="I54">
            <v>0</v>
          </cell>
          <cell r="J54">
            <v>0</v>
          </cell>
          <cell r="K54">
            <v>0</v>
          </cell>
          <cell r="L54">
            <v>0</v>
          </cell>
          <cell r="M54">
            <v>0</v>
          </cell>
        </row>
        <row r="55">
          <cell r="B55">
            <v>904.41005300000018</v>
          </cell>
          <cell r="C55">
            <v>681.45602099999974</v>
          </cell>
          <cell r="D55">
            <v>605.09093499999994</v>
          </cell>
          <cell r="E55">
            <v>467.25738499999994</v>
          </cell>
          <cell r="F55">
            <v>424.93856200000016</v>
          </cell>
          <cell r="G55">
            <v>296.90828399999975</v>
          </cell>
          <cell r="H55">
            <v>0</v>
          </cell>
          <cell r="I55">
            <v>0</v>
          </cell>
          <cell r="J55">
            <v>0</v>
          </cell>
          <cell r="K55">
            <v>0</v>
          </cell>
          <cell r="L55">
            <v>0</v>
          </cell>
          <cell r="M55">
            <v>0</v>
          </cell>
        </row>
        <row r="56">
          <cell r="B56">
            <v>1049.9038746258959</v>
          </cell>
          <cell r="C56">
            <v>827.06828853561501</v>
          </cell>
          <cell r="D56">
            <v>709.56223924339088</v>
          </cell>
          <cell r="E56">
            <v>515.3499079999998</v>
          </cell>
          <cell r="F56">
            <v>450.97713799999991</v>
          </cell>
          <cell r="G56">
            <v>254.69448400000005</v>
          </cell>
          <cell r="H56">
            <v>0</v>
          </cell>
          <cell r="I56">
            <v>0</v>
          </cell>
          <cell r="J56">
            <v>0</v>
          </cell>
          <cell r="K56">
            <v>0</v>
          </cell>
          <cell r="L56">
            <v>0</v>
          </cell>
          <cell r="M56">
            <v>0</v>
          </cell>
        </row>
        <row r="57">
          <cell r="B57">
            <v>874.64364527838768</v>
          </cell>
          <cell r="C57">
            <v>697.49418450049995</v>
          </cell>
          <cell r="D57">
            <v>622.08062247665157</v>
          </cell>
          <cell r="E57">
            <v>452.21110200000032</v>
          </cell>
          <cell r="F57">
            <v>403.20924099999996</v>
          </cell>
          <cell r="G57">
            <v>216.64075599999998</v>
          </cell>
          <cell r="H57">
            <v>0</v>
          </cell>
          <cell r="I57">
            <v>0</v>
          </cell>
          <cell r="J57">
            <v>0</v>
          </cell>
          <cell r="K57">
            <v>0</v>
          </cell>
          <cell r="L57">
            <v>0</v>
          </cell>
          <cell r="M57">
            <v>0</v>
          </cell>
        </row>
        <row r="58">
          <cell r="B58">
            <v>3839.7967510000012</v>
          </cell>
          <cell r="C58">
            <v>3112.6498809999994</v>
          </cell>
          <cell r="D58">
            <v>2802.8886599999996</v>
          </cell>
          <cell r="E58">
            <v>2008.3408330000007</v>
          </cell>
          <cell r="F58">
            <v>1998.1553210000002</v>
          </cell>
          <cell r="G58">
            <v>1270.2969839999996</v>
          </cell>
          <cell r="H58">
            <v>0</v>
          </cell>
          <cell r="I58">
            <v>0</v>
          </cell>
          <cell r="J58">
            <v>0</v>
          </cell>
          <cell r="K58">
            <v>0</v>
          </cell>
          <cell r="L58">
            <v>0</v>
          </cell>
          <cell r="M58">
            <v>0</v>
          </cell>
        </row>
        <row r="59">
          <cell r="B59">
            <v>3550.4981470000007</v>
          </cell>
          <cell r="C59">
            <v>3008.329412</v>
          </cell>
          <cell r="D59">
            <v>2898.1155269999999</v>
          </cell>
          <cell r="E59">
            <v>2450.4323129999998</v>
          </cell>
          <cell r="F59">
            <v>2369.5674049999993</v>
          </cell>
          <cell r="G59">
            <v>1744.6468220000004</v>
          </cell>
          <cell r="H59">
            <v>0</v>
          </cell>
          <cell r="I59">
            <v>0</v>
          </cell>
          <cell r="J59">
            <v>0</v>
          </cell>
          <cell r="K59">
            <v>0</v>
          </cell>
          <cell r="L59">
            <v>0</v>
          </cell>
          <cell r="M59">
            <v>0</v>
          </cell>
        </row>
        <row r="60">
          <cell r="B60">
            <v>1084.1741829999992</v>
          </cell>
          <cell r="C60">
            <v>880.56289999999979</v>
          </cell>
          <cell r="D60">
            <v>779.85695999999984</v>
          </cell>
          <cell r="E60">
            <v>622.1815519999999</v>
          </cell>
          <cell r="F60">
            <v>564.97500099999979</v>
          </cell>
          <cell r="G60">
            <v>416.96925999999991</v>
          </cell>
          <cell r="H60">
            <v>0</v>
          </cell>
          <cell r="I60">
            <v>0</v>
          </cell>
          <cell r="J60">
            <v>0</v>
          </cell>
          <cell r="K60">
            <v>0</v>
          </cell>
          <cell r="L60">
            <v>0</v>
          </cell>
          <cell r="M60">
            <v>0</v>
          </cell>
        </row>
        <row r="66">
          <cell r="B66">
            <v>0</v>
          </cell>
          <cell r="C66">
            <v>256.40993499999996</v>
          </cell>
          <cell r="D66">
            <v>97.769899999999993</v>
          </cell>
          <cell r="E66">
            <v>78.846510000000009</v>
          </cell>
          <cell r="F66">
            <v>289.00130000000001</v>
          </cell>
          <cell r="G66">
            <v>133.40268</v>
          </cell>
          <cell r="H66">
            <v>0</v>
          </cell>
          <cell r="I66">
            <v>1418.914822</v>
          </cell>
          <cell r="J66">
            <v>34.122453999999998</v>
          </cell>
          <cell r="K66">
            <v>5.9348029999999996</v>
          </cell>
          <cell r="L66">
            <v>197.21127199999998</v>
          </cell>
          <cell r="M66">
            <v>145.94501199999999</v>
          </cell>
          <cell r="N66">
            <v>1944.9699599999997</v>
          </cell>
          <cell r="O66">
            <v>65.950124000000002</v>
          </cell>
        </row>
        <row r="67">
          <cell r="B67">
            <v>37.979399999999998</v>
          </cell>
          <cell r="C67">
            <v>79.752347</v>
          </cell>
          <cell r="D67">
            <v>64.686744000000019</v>
          </cell>
          <cell r="E67">
            <v>16.927439000000003</v>
          </cell>
          <cell r="F67">
            <v>158.84633800000006</v>
          </cell>
          <cell r="G67">
            <v>93.673172999999991</v>
          </cell>
          <cell r="H67">
            <v>9.037644000000002</v>
          </cell>
          <cell r="I67">
            <v>74.065062000000012</v>
          </cell>
          <cell r="J67">
            <v>72.801862</v>
          </cell>
          <cell r="K67">
            <v>82.045957999999999</v>
          </cell>
          <cell r="L67">
            <v>89.814680999999979</v>
          </cell>
          <cell r="M67">
            <v>100.86880699999996</v>
          </cell>
          <cell r="N67">
            <v>27.526735999999993</v>
          </cell>
          <cell r="O67">
            <v>32.189488000000004</v>
          </cell>
        </row>
        <row r="68">
          <cell r="B68">
            <v>0</v>
          </cell>
          <cell r="C68">
            <v>0</v>
          </cell>
          <cell r="D68">
            <v>0</v>
          </cell>
          <cell r="E68">
            <v>0</v>
          </cell>
          <cell r="F68">
            <v>0</v>
          </cell>
          <cell r="G68">
            <v>0</v>
          </cell>
          <cell r="H68">
            <v>0</v>
          </cell>
          <cell r="I68">
            <v>2165.5995230000003</v>
          </cell>
          <cell r="J68">
            <v>154.36210399999999</v>
          </cell>
          <cell r="K68">
            <v>152.53200000000001</v>
          </cell>
          <cell r="L68">
            <v>0</v>
          </cell>
          <cell r="M68">
            <v>0</v>
          </cell>
          <cell r="N68">
            <v>0</v>
          </cell>
          <cell r="O68">
            <v>6.798</v>
          </cell>
        </row>
        <row r="69">
          <cell r="B69">
            <v>0.73599999999999999</v>
          </cell>
          <cell r="C69">
            <v>0.15168899999999999</v>
          </cell>
          <cell r="D69">
            <v>1.538</v>
          </cell>
          <cell r="E69">
            <v>5.4589999999999994E-3</v>
          </cell>
          <cell r="F69">
            <v>8.0000000000000002E-3</v>
          </cell>
          <cell r="G69">
            <v>0</v>
          </cell>
          <cell r="H69">
            <v>0</v>
          </cell>
          <cell r="I69">
            <v>4.8426000000000004E-2</v>
          </cell>
          <cell r="J69">
            <v>0</v>
          </cell>
          <cell r="K69">
            <v>0</v>
          </cell>
          <cell r="L69">
            <v>1.6503099999999999</v>
          </cell>
          <cell r="M69">
            <v>0</v>
          </cell>
          <cell r="N69">
            <v>0</v>
          </cell>
          <cell r="O69">
            <v>0.18543999999999999</v>
          </cell>
        </row>
        <row r="70">
          <cell r="B70">
            <v>1.042</v>
          </cell>
          <cell r="C70">
            <v>1.5100000000000001E-3</v>
          </cell>
          <cell r="D70">
            <v>5.8999999999999997E-2</v>
          </cell>
          <cell r="E70">
            <v>1.2091799999999999</v>
          </cell>
          <cell r="F70">
            <v>0</v>
          </cell>
          <cell r="G70">
            <v>0</v>
          </cell>
          <cell r="H70">
            <v>0</v>
          </cell>
          <cell r="I70">
            <v>0</v>
          </cell>
          <cell r="J70">
            <v>0</v>
          </cell>
          <cell r="K70">
            <v>0</v>
          </cell>
          <cell r="L70">
            <v>0</v>
          </cell>
          <cell r="M70">
            <v>0</v>
          </cell>
          <cell r="N70">
            <v>0.57452000000000003</v>
          </cell>
          <cell r="O70">
            <v>0</v>
          </cell>
        </row>
        <row r="71">
          <cell r="B71">
            <v>0</v>
          </cell>
          <cell r="C71">
            <v>0</v>
          </cell>
          <cell r="D71">
            <v>3.5000000000000003E-2</v>
          </cell>
          <cell r="E71">
            <v>4.6539999999999998E-2</v>
          </cell>
          <cell r="F71">
            <v>6.1700000000000005E-2</v>
          </cell>
          <cell r="G71">
            <v>0</v>
          </cell>
          <cell r="H71">
            <v>0</v>
          </cell>
          <cell r="I71">
            <v>0</v>
          </cell>
          <cell r="J71">
            <v>0</v>
          </cell>
          <cell r="K71">
            <v>0</v>
          </cell>
          <cell r="L71">
            <v>0</v>
          </cell>
          <cell r="M71">
            <v>0</v>
          </cell>
          <cell r="N71">
            <v>2.8000000000000001E-2</v>
          </cell>
          <cell r="O71">
            <v>0</v>
          </cell>
        </row>
        <row r="72">
          <cell r="B72">
            <v>0</v>
          </cell>
          <cell r="C72">
            <v>822.77118200000007</v>
          </cell>
          <cell r="D72">
            <v>0.70299999999999996</v>
          </cell>
          <cell r="E72">
            <v>3013.1692669999993</v>
          </cell>
          <cell r="F72">
            <v>66.048111000000006</v>
          </cell>
          <cell r="G72">
            <v>285.43482</v>
          </cell>
          <cell r="H72">
            <v>22.438673999999999</v>
          </cell>
          <cell r="I72">
            <v>254.96374399999996</v>
          </cell>
          <cell r="J72">
            <v>372.81843799999996</v>
          </cell>
          <cell r="K72">
            <v>786.40877999999987</v>
          </cell>
          <cell r="L72">
            <v>586.3163689999999</v>
          </cell>
          <cell r="M72">
            <v>2396.1002610000005</v>
          </cell>
          <cell r="N72">
            <v>3790.2599890000006</v>
          </cell>
          <cell r="O72">
            <v>727.799172</v>
          </cell>
        </row>
        <row r="73">
          <cell r="B73">
            <v>0</v>
          </cell>
          <cell r="C73">
            <v>80.284000000000006</v>
          </cell>
          <cell r="D73">
            <v>0</v>
          </cell>
          <cell r="E73">
            <v>0</v>
          </cell>
          <cell r="F73">
            <v>70.350999999999999</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4.1739000000000005E-2</v>
          </cell>
          <cell r="J74">
            <v>0</v>
          </cell>
          <cell r="K74">
            <v>0</v>
          </cell>
          <cell r="L74">
            <v>0</v>
          </cell>
          <cell r="M74">
            <v>0</v>
          </cell>
          <cell r="N74">
            <v>0</v>
          </cell>
          <cell r="O74">
            <v>0</v>
          </cell>
        </row>
        <row r="75">
          <cell r="B75">
            <v>0</v>
          </cell>
          <cell r="C75">
            <v>0</v>
          </cell>
          <cell r="D75">
            <v>15.4876</v>
          </cell>
          <cell r="E75">
            <v>2.8826999999999998</v>
          </cell>
          <cell r="F75">
            <v>7.82</v>
          </cell>
          <cell r="G75">
            <v>0.71981000000000006</v>
          </cell>
          <cell r="H75">
            <v>0.41909999999999997</v>
          </cell>
          <cell r="I75">
            <v>334.81628999999998</v>
          </cell>
          <cell r="J75">
            <v>165.61998699999998</v>
          </cell>
          <cell r="K75">
            <v>56.095999999999997</v>
          </cell>
          <cell r="L75">
            <v>0</v>
          </cell>
          <cell r="M75">
            <v>1002.173</v>
          </cell>
          <cell r="N75">
            <v>289.80099999999999</v>
          </cell>
          <cell r="O75">
            <v>58.685000000000002</v>
          </cell>
        </row>
        <row r="76">
          <cell r="B76">
            <v>0</v>
          </cell>
          <cell r="C76">
            <v>15.167</v>
          </cell>
          <cell r="D76">
            <v>0</v>
          </cell>
          <cell r="E76">
            <v>6.0213199999999993</v>
          </cell>
          <cell r="F76">
            <v>0</v>
          </cell>
          <cell r="G76">
            <v>0</v>
          </cell>
          <cell r="H76">
            <v>0</v>
          </cell>
          <cell r="I76">
            <v>0</v>
          </cell>
          <cell r="J76">
            <v>2.135964</v>
          </cell>
          <cell r="K76">
            <v>0</v>
          </cell>
          <cell r="L76">
            <v>0</v>
          </cell>
          <cell r="M76">
            <v>5.5969959999999999</v>
          </cell>
          <cell r="N76">
            <v>0</v>
          </cell>
          <cell r="O76">
            <v>94.43</v>
          </cell>
        </row>
        <row r="77">
          <cell r="B77">
            <v>317.69431000000003</v>
          </cell>
          <cell r="C77">
            <v>2.1829999999999998</v>
          </cell>
          <cell r="D77">
            <v>485.14600000000002</v>
          </cell>
          <cell r="E77">
            <v>0</v>
          </cell>
          <cell r="F77">
            <v>1.2989999999999999</v>
          </cell>
          <cell r="G77">
            <v>0</v>
          </cell>
          <cell r="H77">
            <v>162.161</v>
          </cell>
          <cell r="I77">
            <v>24.286118000000002</v>
          </cell>
          <cell r="J77">
            <v>0</v>
          </cell>
          <cell r="K77">
            <v>0</v>
          </cell>
          <cell r="L77">
            <v>29.553468000000002</v>
          </cell>
          <cell r="M77">
            <v>33.466279665408273</v>
          </cell>
          <cell r="N77">
            <v>8.3654100000000007</v>
          </cell>
          <cell r="O77">
            <v>23.954599999999999</v>
          </cell>
        </row>
        <row r="78">
          <cell r="B78">
            <v>0</v>
          </cell>
          <cell r="C78">
            <v>0.19634100000000002</v>
          </cell>
          <cell r="D78">
            <v>0</v>
          </cell>
          <cell r="E78">
            <v>466.73658</v>
          </cell>
          <cell r="F78">
            <v>0</v>
          </cell>
          <cell r="G78">
            <v>0</v>
          </cell>
          <cell r="H78">
            <v>0</v>
          </cell>
          <cell r="I78">
            <v>1423.9378809999996</v>
          </cell>
          <cell r="J78">
            <v>0</v>
          </cell>
          <cell r="K78">
            <v>0</v>
          </cell>
          <cell r="L78">
            <v>0.27100000000000002</v>
          </cell>
          <cell r="M78">
            <v>279.90014000000002</v>
          </cell>
          <cell r="N78">
            <v>207.809</v>
          </cell>
          <cell r="O78">
            <v>239.63200000000001</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0.23980399999999999</v>
          </cell>
          <cell r="C80">
            <v>0.56336900000000001</v>
          </cell>
          <cell r="D80">
            <v>9.5463999999999993E-2</v>
          </cell>
          <cell r="E80">
            <v>0.21509900000000001</v>
          </cell>
          <cell r="F80">
            <v>0.6784690000000001</v>
          </cell>
          <cell r="G80">
            <v>1.4842270000000004</v>
          </cell>
          <cell r="H80">
            <v>0</v>
          </cell>
          <cell r="I80">
            <v>0.81399300000000008</v>
          </cell>
          <cell r="J80">
            <v>42.294809999999998</v>
          </cell>
          <cell r="K80">
            <v>0.64920599999999995</v>
          </cell>
          <cell r="L80">
            <v>0.330202</v>
          </cell>
          <cell r="M80">
            <v>1.48444</v>
          </cell>
          <cell r="N80">
            <v>5.4933399999999981</v>
          </cell>
          <cell r="O80">
            <v>0.53162599999999993</v>
          </cell>
        </row>
        <row r="81">
          <cell r="B81">
            <v>637.61226900000008</v>
          </cell>
          <cell r="C81">
            <v>125.58207199999997</v>
          </cell>
          <cell r="D81">
            <v>665.32755200000031</v>
          </cell>
          <cell r="E81">
            <v>128.20648800000001</v>
          </cell>
          <cell r="F81">
            <v>118.14754099999996</v>
          </cell>
          <cell r="G81">
            <v>290.55549600000006</v>
          </cell>
          <cell r="H81">
            <v>282.531971</v>
          </cell>
          <cell r="I81">
            <v>481.22916499999985</v>
          </cell>
          <cell r="J81">
            <v>344.94861199999997</v>
          </cell>
          <cell r="K81">
            <v>137.35478300000005</v>
          </cell>
          <cell r="L81">
            <v>166.91379699999999</v>
          </cell>
          <cell r="M81">
            <v>1311.2582023345922</v>
          </cell>
          <cell r="N81">
            <v>289.81858500000021</v>
          </cell>
          <cell r="O81">
            <v>353.97036300000008</v>
          </cell>
        </row>
        <row r="89">
          <cell r="B89">
            <v>819.814258</v>
          </cell>
          <cell r="C89">
            <v>650.7919459999996</v>
          </cell>
          <cell r="D89">
            <v>668.82089699999983</v>
          </cell>
          <cell r="E89">
            <v>527.95363099999997</v>
          </cell>
          <cell r="F89">
            <v>501.64009499999992</v>
          </cell>
          <cell r="G89">
            <v>268.01903800000002</v>
          </cell>
          <cell r="H89">
            <v>0</v>
          </cell>
          <cell r="I89">
            <v>0</v>
          </cell>
          <cell r="J89">
            <v>0</v>
          </cell>
          <cell r="K89">
            <v>0</v>
          </cell>
          <cell r="L89">
            <v>0</v>
          </cell>
          <cell r="M89">
            <v>0</v>
          </cell>
        </row>
        <row r="90">
          <cell r="B90">
            <v>66.885102999999987</v>
          </cell>
          <cell r="C90">
            <v>57.573044000000003</v>
          </cell>
          <cell r="D90">
            <v>56.767586999999985</v>
          </cell>
          <cell r="E90">
            <v>45.451766000000006</v>
          </cell>
          <cell r="F90">
            <v>40.719532000000001</v>
          </cell>
          <cell r="G90">
            <v>25.563570000000006</v>
          </cell>
          <cell r="H90">
            <v>0</v>
          </cell>
          <cell r="I90">
            <v>0</v>
          </cell>
          <cell r="J90">
            <v>0</v>
          </cell>
          <cell r="K90">
            <v>0</v>
          </cell>
          <cell r="L90">
            <v>0</v>
          </cell>
          <cell r="M90">
            <v>0</v>
          </cell>
        </row>
        <row r="91">
          <cell r="B91">
            <v>2006.9866100000002</v>
          </cell>
          <cell r="C91">
            <v>1375.7340489999999</v>
          </cell>
          <cell r="D91">
            <v>1118.9345230000001</v>
          </cell>
          <cell r="E91">
            <v>677.61285199999998</v>
          </cell>
          <cell r="F91">
            <v>523.7819669999999</v>
          </cell>
          <cell r="G91">
            <v>265.768236</v>
          </cell>
          <cell r="H91">
            <v>0</v>
          </cell>
          <cell r="I91">
            <v>0</v>
          </cell>
          <cell r="J91">
            <v>0</v>
          </cell>
          <cell r="K91">
            <v>0</v>
          </cell>
          <cell r="L91">
            <v>0</v>
          </cell>
          <cell r="M91">
            <v>0</v>
          </cell>
        </row>
        <row r="92">
          <cell r="B92">
            <v>0.76602400000000004</v>
          </cell>
          <cell r="C92">
            <v>0.72767599999999999</v>
          </cell>
          <cell r="D92">
            <v>1.218818</v>
          </cell>
          <cell r="E92">
            <v>1.1775899999999999</v>
          </cell>
          <cell r="F92">
            <v>0.95315899999999998</v>
          </cell>
          <cell r="G92">
            <v>1.1530560000000001</v>
          </cell>
          <cell r="H92">
            <v>0</v>
          </cell>
          <cell r="I92">
            <v>0</v>
          </cell>
          <cell r="J92">
            <v>0</v>
          </cell>
          <cell r="K92">
            <v>0</v>
          </cell>
          <cell r="L92">
            <v>0</v>
          </cell>
          <cell r="M92">
            <v>0</v>
          </cell>
        </row>
        <row r="93">
          <cell r="B93">
            <v>1.515936</v>
          </cell>
          <cell r="C93">
            <v>1.120344</v>
          </cell>
          <cell r="D93">
            <v>1.152612</v>
          </cell>
          <cell r="E93">
            <v>0.74166500000000013</v>
          </cell>
          <cell r="F93">
            <v>0.76666499999999993</v>
          </cell>
          <cell r="G93">
            <v>0.89588000000000001</v>
          </cell>
          <cell r="H93">
            <v>0</v>
          </cell>
          <cell r="I93">
            <v>0</v>
          </cell>
          <cell r="J93">
            <v>0</v>
          </cell>
          <cell r="K93">
            <v>0</v>
          </cell>
          <cell r="L93">
            <v>0</v>
          </cell>
          <cell r="M93">
            <v>0</v>
          </cell>
        </row>
        <row r="94">
          <cell r="B94">
            <v>5.1999999999999998E-3</v>
          </cell>
          <cell r="C94">
            <v>1.6300000000000002E-2</v>
          </cell>
          <cell r="D94">
            <v>2.8079999999999997E-2</v>
          </cell>
          <cell r="E94">
            <v>5.3420000000000002E-2</v>
          </cell>
          <cell r="F94">
            <v>4.165E-2</v>
          </cell>
          <cell r="G94">
            <v>7.6170000000000002E-2</v>
          </cell>
          <cell r="H94">
            <v>0</v>
          </cell>
          <cell r="I94">
            <v>0</v>
          </cell>
          <cell r="J94">
            <v>0</v>
          </cell>
          <cell r="K94">
            <v>0</v>
          </cell>
          <cell r="L94">
            <v>0</v>
          </cell>
          <cell r="M94">
            <v>0</v>
          </cell>
        </row>
        <row r="95">
          <cell r="B95">
            <v>6707.2352700000019</v>
          </cell>
          <cell r="C95">
            <v>5324.0563550000006</v>
          </cell>
          <cell r="D95">
            <v>4408.4952400000002</v>
          </cell>
          <cell r="E95">
            <v>3120.4066200000002</v>
          </cell>
          <cell r="F95">
            <v>2746.6942900000004</v>
          </cell>
          <cell r="G95">
            <v>1142.2297439999998</v>
          </cell>
          <cell r="H95">
            <v>0</v>
          </cell>
          <cell r="I95">
            <v>0</v>
          </cell>
          <cell r="J95">
            <v>0</v>
          </cell>
          <cell r="K95">
            <v>0</v>
          </cell>
          <cell r="L95">
            <v>0</v>
          </cell>
          <cell r="M95">
            <v>0</v>
          </cell>
        </row>
        <row r="96">
          <cell r="B96">
            <v>37.952019999999997</v>
          </cell>
          <cell r="C96">
            <v>30.353149999999999</v>
          </cell>
          <cell r="D96">
            <v>26.839400000000001</v>
          </cell>
          <cell r="E96">
            <v>18.68778</v>
          </cell>
          <cell r="F96">
            <v>14.33745</v>
          </cell>
          <cell r="G96">
            <v>6.4776900000000008</v>
          </cell>
          <cell r="H96">
            <v>0</v>
          </cell>
          <cell r="I96">
            <v>0</v>
          </cell>
          <cell r="J96">
            <v>0</v>
          </cell>
          <cell r="K96">
            <v>0</v>
          </cell>
          <cell r="L96">
            <v>0</v>
          </cell>
          <cell r="M96">
            <v>0</v>
          </cell>
        </row>
        <row r="97">
          <cell r="B97">
            <v>6.6599999999999993E-2</v>
          </cell>
          <cell r="C97">
            <v>3.7350000000000001E-2</v>
          </cell>
          <cell r="D97">
            <v>2.8559999999999999E-2</v>
          </cell>
          <cell r="E97">
            <v>2.4164999999999999E-2</v>
          </cell>
          <cell r="F97">
            <v>1.7574000000000003E-2</v>
          </cell>
          <cell r="G97">
            <v>0</v>
          </cell>
          <cell r="H97">
            <v>0</v>
          </cell>
          <cell r="I97">
            <v>0</v>
          </cell>
          <cell r="J97">
            <v>0</v>
          </cell>
          <cell r="K97">
            <v>0</v>
          </cell>
          <cell r="L97">
            <v>0</v>
          </cell>
          <cell r="M97">
            <v>0</v>
          </cell>
        </row>
        <row r="98">
          <cell r="B98">
            <v>51.898458000000005</v>
          </cell>
          <cell r="C98">
            <v>45.619341999999996</v>
          </cell>
          <cell r="D98">
            <v>43.047150999999999</v>
          </cell>
          <cell r="E98">
            <v>57.251500999999998</v>
          </cell>
          <cell r="F98">
            <v>50.428268000000003</v>
          </cell>
          <cell r="G98">
            <v>26.899425000000001</v>
          </cell>
          <cell r="H98">
            <v>0</v>
          </cell>
          <cell r="I98">
            <v>0</v>
          </cell>
          <cell r="J98">
            <v>0</v>
          </cell>
          <cell r="K98">
            <v>0</v>
          </cell>
          <cell r="L98">
            <v>0</v>
          </cell>
          <cell r="M98">
            <v>0</v>
          </cell>
        </row>
        <row r="99">
          <cell r="B99">
            <v>14.732609999999999</v>
          </cell>
          <cell r="C99">
            <v>12.266512000000001</v>
          </cell>
          <cell r="D99">
            <v>12.883028999999999</v>
          </cell>
          <cell r="E99">
            <v>7.1941369999999996</v>
          </cell>
          <cell r="F99">
            <v>5.7064560000000002</v>
          </cell>
          <cell r="G99">
            <v>8.8580000000000005</v>
          </cell>
          <cell r="H99">
            <v>0</v>
          </cell>
          <cell r="I99">
            <v>0</v>
          </cell>
          <cell r="J99">
            <v>0</v>
          </cell>
          <cell r="K99">
            <v>0</v>
          </cell>
          <cell r="L99">
            <v>0</v>
          </cell>
          <cell r="M99">
            <v>0</v>
          </cell>
        </row>
        <row r="100">
          <cell r="B100">
            <v>288.13502370939852</v>
          </cell>
          <cell r="C100">
            <v>241.71855208014904</v>
          </cell>
          <cell r="D100">
            <v>260.07788596146895</v>
          </cell>
          <cell r="E100">
            <v>268.098941023799</v>
          </cell>
          <cell r="F100">
            <v>235.21546033824069</v>
          </cell>
          <cell r="G100">
            <v>190.87439915633391</v>
          </cell>
          <cell r="H100">
            <v>0</v>
          </cell>
          <cell r="I100">
            <v>0</v>
          </cell>
          <cell r="J100">
            <v>0</v>
          </cell>
          <cell r="K100">
            <v>0</v>
          </cell>
          <cell r="L100">
            <v>0</v>
          </cell>
          <cell r="M100">
            <v>0</v>
          </cell>
        </row>
        <row r="101">
          <cell r="B101">
            <v>458.25521299999997</v>
          </cell>
          <cell r="C101">
            <v>369.03512600000005</v>
          </cell>
          <cell r="D101">
            <v>386.42858399999989</v>
          </cell>
          <cell r="E101">
            <v>342.25201700000002</v>
          </cell>
          <cell r="F101">
            <v>323.29195400000003</v>
          </cell>
          <cell r="G101">
            <v>226.888462</v>
          </cell>
          <cell r="H101">
            <v>0</v>
          </cell>
          <cell r="I101">
            <v>0</v>
          </cell>
          <cell r="J101">
            <v>0</v>
          </cell>
          <cell r="K101">
            <v>0</v>
          </cell>
          <cell r="L101">
            <v>0</v>
          </cell>
          <cell r="M101">
            <v>0</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6.3592850000000025</v>
          </cell>
          <cell r="C103">
            <v>5.0382990000000003</v>
          </cell>
          <cell r="D103">
            <v>4.7823649999999978</v>
          </cell>
          <cell r="E103">
            <v>2.7260300000000002</v>
          </cell>
          <cell r="F103">
            <v>4.8564379999999989</v>
          </cell>
          <cell r="G103">
            <v>26.355740000000004</v>
          </cell>
          <cell r="H103">
            <v>0</v>
          </cell>
          <cell r="I103">
            <v>0</v>
          </cell>
          <cell r="J103">
            <v>0</v>
          </cell>
          <cell r="K103">
            <v>0</v>
          </cell>
          <cell r="L103">
            <v>0</v>
          </cell>
          <cell r="M103">
            <v>0</v>
          </cell>
        </row>
        <row r="104">
          <cell r="B104">
            <v>3501.9135568237684</v>
          </cell>
          <cell r="C104">
            <v>2732.5769373528879</v>
          </cell>
          <cell r="D104">
            <v>2319.442008668128</v>
          </cell>
          <cell r="E104">
            <v>1511.1628640589868</v>
          </cell>
          <cell r="F104">
            <v>1500.4671767563914</v>
          </cell>
          <cell r="G104">
            <v>843.21709794129106</v>
          </cell>
          <cell r="H104">
            <v>0</v>
          </cell>
          <cell r="I104">
            <v>0</v>
          </cell>
          <cell r="J104">
            <v>0</v>
          </cell>
          <cell r="K104">
            <v>0</v>
          </cell>
          <cell r="L104">
            <v>0</v>
          </cell>
          <cell r="M104">
            <v>0</v>
          </cell>
        </row>
        <row r="112">
          <cell r="B112">
            <v>709.20656799999995</v>
          </cell>
          <cell r="C112">
            <v>512.36409900000024</v>
          </cell>
          <cell r="D112">
            <v>448.91716400000001</v>
          </cell>
          <cell r="E112">
            <v>334.16130000000004</v>
          </cell>
          <cell r="F112">
            <v>259.71568199999996</v>
          </cell>
          <cell r="G112">
            <v>129.808468</v>
          </cell>
          <cell r="H112">
            <v>0</v>
          </cell>
          <cell r="I112">
            <v>0</v>
          </cell>
          <cell r="J112">
            <v>0</v>
          </cell>
          <cell r="K112">
            <v>0</v>
          </cell>
          <cell r="L112">
            <v>0</v>
          </cell>
          <cell r="M112">
            <v>0</v>
          </cell>
        </row>
        <row r="113">
          <cell r="B113">
            <v>796.35935799999993</v>
          </cell>
          <cell r="C113">
            <v>625.98800099999994</v>
          </cell>
          <cell r="D113">
            <v>529.43983699999978</v>
          </cell>
          <cell r="E113">
            <v>366.05111199999988</v>
          </cell>
          <cell r="F113">
            <v>339.28701499999994</v>
          </cell>
          <cell r="G113">
            <v>167.63025699999997</v>
          </cell>
          <cell r="H113">
            <v>0</v>
          </cell>
          <cell r="I113">
            <v>0</v>
          </cell>
          <cell r="J113">
            <v>0</v>
          </cell>
          <cell r="K113">
            <v>0</v>
          </cell>
          <cell r="L113">
            <v>0</v>
          </cell>
          <cell r="M113">
            <v>0</v>
          </cell>
        </row>
        <row r="114">
          <cell r="B114">
            <v>914.08422900000016</v>
          </cell>
          <cell r="C114">
            <v>684.20491300000015</v>
          </cell>
          <cell r="D114">
            <v>548.65799100000004</v>
          </cell>
          <cell r="E114">
            <v>380.83969400000001</v>
          </cell>
          <cell r="F114">
            <v>352.53021599999994</v>
          </cell>
          <cell r="G114">
            <v>183.69000599999995</v>
          </cell>
          <cell r="H114">
            <v>0</v>
          </cell>
          <cell r="I114">
            <v>0</v>
          </cell>
          <cell r="J114">
            <v>0</v>
          </cell>
          <cell r="K114">
            <v>0</v>
          </cell>
          <cell r="L114">
            <v>0</v>
          </cell>
          <cell r="M114">
            <v>0</v>
          </cell>
        </row>
        <row r="115">
          <cell r="B115">
            <v>524.26307399999996</v>
          </cell>
          <cell r="C115">
            <v>421.21176899999995</v>
          </cell>
          <cell r="D115">
            <v>373.71198600000002</v>
          </cell>
          <cell r="E115">
            <v>277.37721299999998</v>
          </cell>
          <cell r="F115">
            <v>252.34603300000003</v>
          </cell>
          <cell r="G115">
            <v>98.194845999999984</v>
          </cell>
          <cell r="H115">
            <v>0</v>
          </cell>
          <cell r="I115">
            <v>0</v>
          </cell>
          <cell r="J115">
            <v>0</v>
          </cell>
          <cell r="K115">
            <v>0</v>
          </cell>
          <cell r="L115">
            <v>0</v>
          </cell>
          <cell r="M115">
            <v>0</v>
          </cell>
        </row>
        <row r="116">
          <cell r="B116">
            <v>248.02457159999997</v>
          </cell>
          <cell r="C116">
            <v>185.77571300000008</v>
          </cell>
          <cell r="D116">
            <v>157.39255800000004</v>
          </cell>
          <cell r="E116">
            <v>108.404268</v>
          </cell>
          <cell r="F116">
            <v>94.173617999999976</v>
          </cell>
          <cell r="G116">
            <v>36.043435000000009</v>
          </cell>
          <cell r="H116">
            <v>0</v>
          </cell>
          <cell r="I116">
            <v>0</v>
          </cell>
          <cell r="J116">
            <v>0</v>
          </cell>
          <cell r="K116">
            <v>0</v>
          </cell>
          <cell r="L116">
            <v>0</v>
          </cell>
          <cell r="M116">
            <v>0</v>
          </cell>
        </row>
        <row r="117">
          <cell r="B117">
            <v>459.47626892655842</v>
          </cell>
          <cell r="C117">
            <v>367.46108043861381</v>
          </cell>
          <cell r="D117">
            <v>331.99194750337711</v>
          </cell>
          <cell r="E117">
            <v>227.06883999999999</v>
          </cell>
          <cell r="F117">
            <v>206.79075500000005</v>
          </cell>
          <cell r="G117">
            <v>116.65394499999999</v>
          </cell>
          <cell r="H117">
            <v>0</v>
          </cell>
          <cell r="I117">
            <v>0</v>
          </cell>
          <cell r="J117">
            <v>0</v>
          </cell>
          <cell r="K117">
            <v>0</v>
          </cell>
          <cell r="L117">
            <v>0</v>
          </cell>
          <cell r="M117">
            <v>0</v>
          </cell>
        </row>
        <row r="118">
          <cell r="B118">
            <v>353.3586456680967</v>
          </cell>
          <cell r="C118">
            <v>272.78647714386437</v>
          </cell>
          <cell r="D118">
            <v>244.71333575991449</v>
          </cell>
          <cell r="E118">
            <v>169.89235811392308</v>
          </cell>
          <cell r="F118">
            <v>151.19998124752371</v>
          </cell>
          <cell r="G118">
            <v>63.185280420491708</v>
          </cell>
          <cell r="H118">
            <v>0</v>
          </cell>
          <cell r="I118">
            <v>0</v>
          </cell>
          <cell r="J118">
            <v>0</v>
          </cell>
          <cell r="K118">
            <v>0</v>
          </cell>
          <cell r="L118">
            <v>0</v>
          </cell>
          <cell r="M118">
            <v>0</v>
          </cell>
        </row>
        <row r="119">
          <cell r="B119">
            <v>2543.5724849999988</v>
          </cell>
          <cell r="C119">
            <v>1866.669395271414</v>
          </cell>
          <cell r="D119">
            <v>1626.7795525060294</v>
          </cell>
          <cell r="E119">
            <v>1130.2125640000002</v>
          </cell>
          <cell r="F119">
            <v>965.88467600000001</v>
          </cell>
          <cell r="G119">
            <v>451.62860200000017</v>
          </cell>
          <cell r="H119">
            <v>0</v>
          </cell>
          <cell r="I119">
            <v>0</v>
          </cell>
          <cell r="J119">
            <v>0</v>
          </cell>
          <cell r="K119">
            <v>0</v>
          </cell>
          <cell r="L119">
            <v>0</v>
          </cell>
          <cell r="M119">
            <v>0</v>
          </cell>
        </row>
        <row r="120">
          <cell r="B120">
            <v>559.23025200000018</v>
          </cell>
          <cell r="C120">
            <v>428.12044700000007</v>
          </cell>
          <cell r="D120">
            <v>347.56371399999995</v>
          </cell>
          <cell r="E120">
            <v>232.627137</v>
          </cell>
          <cell r="F120">
            <v>203.96998699999997</v>
          </cell>
          <cell r="G120">
            <v>109.43071499999999</v>
          </cell>
          <cell r="H120">
            <v>0</v>
          </cell>
          <cell r="I120">
            <v>0</v>
          </cell>
          <cell r="J120">
            <v>0</v>
          </cell>
          <cell r="K120">
            <v>0</v>
          </cell>
          <cell r="L120">
            <v>0</v>
          </cell>
          <cell r="M120">
            <v>0</v>
          </cell>
        </row>
        <row r="121">
          <cell r="B121">
            <v>744.62392924133042</v>
          </cell>
          <cell r="C121">
            <v>569.69104948598044</v>
          </cell>
          <cell r="D121">
            <v>465.83189207560685</v>
          </cell>
          <cell r="E121">
            <v>282.72006799999997</v>
          </cell>
          <cell r="F121">
            <v>233.48918099999997</v>
          </cell>
          <cell r="G121">
            <v>73.846597000000003</v>
          </cell>
          <cell r="H121">
            <v>0</v>
          </cell>
          <cell r="I121">
            <v>0</v>
          </cell>
          <cell r="J121">
            <v>0</v>
          </cell>
          <cell r="K121">
            <v>0</v>
          </cell>
          <cell r="L121">
            <v>0</v>
          </cell>
          <cell r="M121">
            <v>0</v>
          </cell>
        </row>
        <row r="122">
          <cell r="B122">
            <v>698.30699799999991</v>
          </cell>
          <cell r="C122">
            <v>554.48263199999997</v>
          </cell>
          <cell r="D122">
            <v>442.0935990000001</v>
          </cell>
          <cell r="E122">
            <v>338.97681899999998</v>
          </cell>
          <cell r="F122">
            <v>277.60900200000003</v>
          </cell>
          <cell r="G122">
            <v>115.33784800000002</v>
          </cell>
          <cell r="H122">
            <v>0</v>
          </cell>
          <cell r="I122">
            <v>0</v>
          </cell>
          <cell r="J122">
            <v>0</v>
          </cell>
          <cell r="K122">
            <v>0</v>
          </cell>
          <cell r="L122">
            <v>0</v>
          </cell>
          <cell r="M122">
            <v>0</v>
          </cell>
        </row>
        <row r="123">
          <cell r="B123">
            <v>3033.5265769999992</v>
          </cell>
          <cell r="C123">
            <v>2411.5357329999997</v>
          </cell>
          <cell r="D123">
            <v>2079.1352099999999</v>
          </cell>
          <cell r="E123">
            <v>1468.3171890000003</v>
          </cell>
          <cell r="F123">
            <v>1445.6999090000002</v>
          </cell>
          <cell r="G123">
            <v>832.68319800000006</v>
          </cell>
          <cell r="H123">
            <v>0</v>
          </cell>
          <cell r="I123">
            <v>0</v>
          </cell>
          <cell r="J123">
            <v>0</v>
          </cell>
          <cell r="K123">
            <v>0</v>
          </cell>
          <cell r="L123">
            <v>0</v>
          </cell>
          <cell r="M123">
            <v>0</v>
          </cell>
        </row>
        <row r="124">
          <cell r="B124">
            <v>1732.2785160000001</v>
          </cell>
          <cell r="C124">
            <v>1432.1009200000008</v>
          </cell>
          <cell r="D124">
            <v>1285.0360950000002</v>
          </cell>
          <cell r="E124">
            <v>952.33659699999987</v>
          </cell>
          <cell r="F124">
            <v>884.42563900000016</v>
          </cell>
          <cell r="G124">
            <v>491.97266699999994</v>
          </cell>
          <cell r="H124">
            <v>0</v>
          </cell>
          <cell r="I124">
            <v>0</v>
          </cell>
          <cell r="J124">
            <v>0</v>
          </cell>
          <cell r="K124">
            <v>0</v>
          </cell>
          <cell r="L124">
            <v>0</v>
          </cell>
          <cell r="M124">
            <v>0</v>
          </cell>
        </row>
        <row r="125">
          <cell r="B125">
            <v>646.20969509718043</v>
          </cell>
          <cell r="C125">
            <v>514.27275309316406</v>
          </cell>
          <cell r="D125">
            <v>427.68185878466801</v>
          </cell>
          <cell r="E125">
            <v>311.80981996886197</v>
          </cell>
          <cell r="F125">
            <v>281.79644084710861</v>
          </cell>
          <cell r="G125">
            <v>163.17064367713394</v>
          </cell>
          <cell r="H125">
            <v>0</v>
          </cell>
          <cell r="I125">
            <v>0</v>
          </cell>
          <cell r="J125">
            <v>0</v>
          </cell>
          <cell r="K125">
            <v>0</v>
          </cell>
          <cell r="L125">
            <v>0</v>
          </cell>
          <cell r="M125">
            <v>0</v>
          </cell>
        </row>
        <row r="131">
          <cell r="B131">
            <v>0</v>
          </cell>
          <cell r="C131">
            <v>194.38290499999999</v>
          </cell>
          <cell r="D131">
            <v>91.633960000000002</v>
          </cell>
          <cell r="E131">
            <v>60.626792000000016</v>
          </cell>
          <cell r="F131">
            <v>81.254795999999985</v>
          </cell>
          <cell r="G131">
            <v>99.895849999999996</v>
          </cell>
          <cell r="H131">
            <v>0</v>
          </cell>
          <cell r="I131">
            <v>207.97809900000001</v>
          </cell>
          <cell r="J131">
            <v>15.704327999999999</v>
          </cell>
          <cell r="K131">
            <v>4.9065390000000004</v>
          </cell>
          <cell r="L131">
            <v>107.34796899999999</v>
          </cell>
          <cell r="M131">
            <v>124.40597600000002</v>
          </cell>
          <cell r="N131">
            <v>250.02600999999996</v>
          </cell>
          <cell r="O131">
            <v>59.449539999999992</v>
          </cell>
        </row>
        <row r="132">
          <cell r="B132">
            <v>7.9160000000000004</v>
          </cell>
          <cell r="C132">
            <v>13.639833999999997</v>
          </cell>
          <cell r="D132">
            <v>14.179969</v>
          </cell>
          <cell r="E132">
            <v>1.18</v>
          </cell>
          <cell r="F132">
            <v>12.980886000000002</v>
          </cell>
          <cell r="G132">
            <v>13.011858999999999</v>
          </cell>
          <cell r="H132">
            <v>3.1601899999999996</v>
          </cell>
          <cell r="I132">
            <v>8.0800000000000011E-2</v>
          </cell>
          <cell r="J132">
            <v>7.1518620000000004</v>
          </cell>
          <cell r="K132">
            <v>10.573624999999998</v>
          </cell>
          <cell r="L132">
            <v>13.959394</v>
          </cell>
          <cell r="M132">
            <v>6.9805160000000006</v>
          </cell>
          <cell r="N132">
            <v>5.1983430000000004</v>
          </cell>
          <cell r="O132">
            <v>1.72159</v>
          </cell>
        </row>
        <row r="133">
          <cell r="B133">
            <v>0</v>
          </cell>
          <cell r="C133">
            <v>0</v>
          </cell>
          <cell r="D133">
            <v>0</v>
          </cell>
          <cell r="E133">
            <v>0</v>
          </cell>
          <cell r="F133">
            <v>0</v>
          </cell>
          <cell r="G133">
            <v>0</v>
          </cell>
          <cell r="H133">
            <v>0</v>
          </cell>
          <cell r="I133">
            <v>1330.7537779999998</v>
          </cell>
          <cell r="J133">
            <v>113.65427700000001</v>
          </cell>
          <cell r="K133">
            <v>15.957000000000001</v>
          </cell>
          <cell r="L133">
            <v>0</v>
          </cell>
          <cell r="M133">
            <v>0</v>
          </cell>
          <cell r="N133">
            <v>0</v>
          </cell>
          <cell r="O133">
            <v>6.798</v>
          </cell>
        </row>
        <row r="134">
          <cell r="B134">
            <v>0.73599999999999999</v>
          </cell>
          <cell r="C134">
            <v>0.15168899999999999</v>
          </cell>
          <cell r="D134">
            <v>1.528</v>
          </cell>
          <cell r="E134">
            <v>5.45E-3</v>
          </cell>
          <cell r="F134">
            <v>8.0000000000000002E-3</v>
          </cell>
          <cell r="G134">
            <v>0</v>
          </cell>
          <cell r="H134">
            <v>0</v>
          </cell>
          <cell r="I134">
            <v>2.3426000000000002E-2</v>
          </cell>
          <cell r="J134">
            <v>0</v>
          </cell>
          <cell r="K134">
            <v>0</v>
          </cell>
          <cell r="L134">
            <v>0.64579999999999993</v>
          </cell>
          <cell r="M134">
            <v>0</v>
          </cell>
          <cell r="N134">
            <v>0</v>
          </cell>
          <cell r="O134">
            <v>0.18543999999999999</v>
          </cell>
        </row>
        <row r="135">
          <cell r="B135">
            <v>0.56000000000000005</v>
          </cell>
          <cell r="C135">
            <v>1.5100000000000001E-3</v>
          </cell>
          <cell r="D135">
            <v>5.8999999999999997E-2</v>
          </cell>
          <cell r="E135">
            <v>1.2091799999999999</v>
          </cell>
          <cell r="F135">
            <v>0</v>
          </cell>
          <cell r="G135">
            <v>0</v>
          </cell>
          <cell r="H135">
            <v>0</v>
          </cell>
          <cell r="I135">
            <v>0</v>
          </cell>
          <cell r="J135">
            <v>0</v>
          </cell>
          <cell r="K135">
            <v>0</v>
          </cell>
          <cell r="L135">
            <v>0</v>
          </cell>
          <cell r="M135">
            <v>0</v>
          </cell>
          <cell r="N135">
            <v>0.57452000000000003</v>
          </cell>
          <cell r="O135">
            <v>0</v>
          </cell>
        </row>
        <row r="136">
          <cell r="B136">
            <v>0</v>
          </cell>
          <cell r="C136">
            <v>0</v>
          </cell>
          <cell r="D136">
            <v>3.5000000000000003E-2</v>
          </cell>
          <cell r="E136">
            <v>4.6539999999999998E-2</v>
          </cell>
          <cell r="F136">
            <v>6.1700000000000005E-2</v>
          </cell>
          <cell r="G136">
            <v>0</v>
          </cell>
          <cell r="H136">
            <v>0</v>
          </cell>
          <cell r="I136">
            <v>0</v>
          </cell>
          <cell r="J136">
            <v>0</v>
          </cell>
          <cell r="K136">
            <v>0</v>
          </cell>
          <cell r="L136">
            <v>0</v>
          </cell>
          <cell r="M136">
            <v>0</v>
          </cell>
          <cell r="N136">
            <v>2.8000000000000001E-2</v>
          </cell>
          <cell r="O136">
            <v>0</v>
          </cell>
        </row>
        <row r="137">
          <cell r="B137">
            <v>0</v>
          </cell>
          <cell r="C137">
            <v>536.23248000000001</v>
          </cell>
          <cell r="D137">
            <v>0.70299999999999996</v>
          </cell>
          <cell r="E137">
            <v>372.8634100000001</v>
          </cell>
          <cell r="F137">
            <v>40.339156000000003</v>
          </cell>
          <cell r="G137">
            <v>262.23556000000002</v>
          </cell>
          <cell r="H137">
            <v>19.364606999999999</v>
          </cell>
          <cell r="I137">
            <v>59.022103999999999</v>
          </cell>
          <cell r="J137">
            <v>218.39229399999999</v>
          </cell>
          <cell r="K137">
            <v>495.26612699999998</v>
          </cell>
          <cell r="L137">
            <v>463.87810099999996</v>
          </cell>
          <cell r="M137">
            <v>2204.9120940000003</v>
          </cell>
          <cell r="N137">
            <v>1824.12255</v>
          </cell>
          <cell r="O137">
            <v>511.99917099999999</v>
          </cell>
        </row>
        <row r="138">
          <cell r="B138">
            <v>0</v>
          </cell>
          <cell r="C138">
            <v>32.424279999999996</v>
          </cell>
          <cell r="D138">
            <v>0</v>
          </cell>
          <cell r="E138">
            <v>0</v>
          </cell>
          <cell r="F138">
            <v>7.07864</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4.1739000000000005E-2</v>
          </cell>
          <cell r="J139">
            <v>0</v>
          </cell>
          <cell r="K139">
            <v>0</v>
          </cell>
          <cell r="L139">
            <v>0</v>
          </cell>
          <cell r="M139">
            <v>0</v>
          </cell>
          <cell r="N139">
            <v>0</v>
          </cell>
          <cell r="O139">
            <v>0</v>
          </cell>
        </row>
        <row r="140">
          <cell r="B140">
            <v>0</v>
          </cell>
          <cell r="C140">
            <v>0</v>
          </cell>
          <cell r="D140">
            <v>12.215020000000001</v>
          </cell>
          <cell r="E140">
            <v>0.12098</v>
          </cell>
          <cell r="F140">
            <v>5.3040239999999992</v>
          </cell>
          <cell r="G140">
            <v>0</v>
          </cell>
          <cell r="H140">
            <v>0.41909999999999997</v>
          </cell>
          <cell r="I140">
            <v>34.819069999999996</v>
          </cell>
          <cell r="J140">
            <v>0</v>
          </cell>
          <cell r="K140">
            <v>5.5049999999999999</v>
          </cell>
          <cell r="L140">
            <v>0</v>
          </cell>
          <cell r="M140">
            <v>71.072000000000003</v>
          </cell>
          <cell r="N140">
            <v>0.72399999999999998</v>
          </cell>
          <cell r="O140">
            <v>4.4000000000000004</v>
          </cell>
        </row>
        <row r="141">
          <cell r="B141">
            <v>0</v>
          </cell>
          <cell r="C141">
            <v>7.9729999999999999</v>
          </cell>
          <cell r="D141">
            <v>0</v>
          </cell>
          <cell r="E141">
            <v>0</v>
          </cell>
          <cell r="F141">
            <v>0</v>
          </cell>
          <cell r="G141">
            <v>0</v>
          </cell>
          <cell r="H141">
            <v>0</v>
          </cell>
          <cell r="I141">
            <v>0</v>
          </cell>
          <cell r="J141">
            <v>1.6275630000000001</v>
          </cell>
          <cell r="K141">
            <v>0</v>
          </cell>
          <cell r="L141">
            <v>0</v>
          </cell>
          <cell r="M141">
            <v>2.9130299999999996</v>
          </cell>
          <cell r="N141">
            <v>0</v>
          </cell>
          <cell r="O141">
            <v>9.2449999999999992</v>
          </cell>
        </row>
        <row r="142">
          <cell r="B142">
            <v>194.58600000000001</v>
          </cell>
          <cell r="C142">
            <v>2.1829999999999998</v>
          </cell>
          <cell r="D142">
            <v>318.74599999999998</v>
          </cell>
          <cell r="E142">
            <v>0</v>
          </cell>
          <cell r="F142">
            <v>1.2989999999999999</v>
          </cell>
          <cell r="G142">
            <v>0</v>
          </cell>
          <cell r="H142">
            <v>110.56399999999999</v>
          </cell>
          <cell r="I142">
            <v>2.3239999999999998</v>
          </cell>
          <cell r="J142">
            <v>0</v>
          </cell>
          <cell r="K142">
            <v>0</v>
          </cell>
          <cell r="L142">
            <v>27.606741999999997</v>
          </cell>
          <cell r="M142">
            <v>26.542528518373597</v>
          </cell>
          <cell r="N142">
            <v>3.0009300000000003</v>
          </cell>
          <cell r="O142">
            <v>7.3366000000000007</v>
          </cell>
        </row>
        <row r="143">
          <cell r="B143">
            <v>0</v>
          </cell>
          <cell r="C143">
            <v>0.15815199999999999</v>
          </cell>
          <cell r="D143">
            <v>0</v>
          </cell>
          <cell r="E143">
            <v>91.973299999999995</v>
          </cell>
          <cell r="F143">
            <v>0</v>
          </cell>
          <cell r="G143">
            <v>0</v>
          </cell>
          <cell r="H143">
            <v>0</v>
          </cell>
          <cell r="I143">
            <v>541.72778500000004</v>
          </cell>
          <cell r="J143">
            <v>0</v>
          </cell>
          <cell r="K143">
            <v>0</v>
          </cell>
          <cell r="L143">
            <v>9.5000000000000001E-2</v>
          </cell>
          <cell r="M143">
            <v>230.53919600000003</v>
          </cell>
          <cell r="N143">
            <v>8.9510000000000005</v>
          </cell>
          <cell r="O143">
            <v>18.988</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0.23031199999999999</v>
          </cell>
          <cell r="C145">
            <v>0.26660500000000004</v>
          </cell>
          <cell r="D145">
            <v>1.2944000000000001E-2</v>
          </cell>
          <cell r="E145">
            <v>0</v>
          </cell>
          <cell r="F145">
            <v>1.7000000000000001E-2</v>
          </cell>
          <cell r="G145">
            <v>1.2842799999999999</v>
          </cell>
          <cell r="H145">
            <v>0</v>
          </cell>
          <cell r="I145">
            <v>0.52088800000000002</v>
          </cell>
          <cell r="J145">
            <v>29.149824999999996</v>
          </cell>
          <cell r="K145">
            <v>9.4530000000000003E-2</v>
          </cell>
          <cell r="L145">
            <v>0.31328800000000001</v>
          </cell>
          <cell r="M145">
            <v>0.96381399999999995</v>
          </cell>
          <cell r="N145">
            <v>0.78466199999999975</v>
          </cell>
          <cell r="O145">
            <v>0.30005999999999999</v>
          </cell>
        </row>
        <row r="146">
          <cell r="B146">
            <v>519.65713800000003</v>
          </cell>
          <cell r="C146">
            <v>85.554928999999987</v>
          </cell>
          <cell r="D146">
            <v>477.94702299999989</v>
          </cell>
          <cell r="E146">
            <v>99.892440000000008</v>
          </cell>
          <cell r="F146">
            <v>90.27811899999999</v>
          </cell>
          <cell r="G146">
            <v>174.08599100000004</v>
          </cell>
          <cell r="H146">
            <v>250.76972278193858</v>
          </cell>
          <cell r="I146">
            <v>370.43415299999998</v>
          </cell>
          <cell r="J146">
            <v>160.34769</v>
          </cell>
          <cell r="K146">
            <v>57.753025000000001</v>
          </cell>
          <cell r="L146">
            <v>118.07737500000002</v>
          </cell>
          <cell r="M146">
            <v>1078.3711414816269</v>
          </cell>
          <cell r="N146">
            <v>235.32488800000004</v>
          </cell>
          <cell r="O146">
            <v>136.35350349310457</v>
          </cell>
        </row>
        <row r="150">
          <cell r="B150" t="str">
            <v xml:space="preserve">II. čtvrtletí </v>
          </cell>
          <cell r="C150"/>
          <cell r="D150"/>
        </row>
        <row r="152">
          <cell r="B152" t="str">
            <v>Duben</v>
          </cell>
          <cell r="C152" t="str">
            <v>Květen</v>
          </cell>
          <cell r="D152" t="str">
            <v>Červen</v>
          </cell>
        </row>
        <row r="155">
          <cell r="B155">
            <v>27834.52</v>
          </cell>
          <cell r="C155">
            <v>11589.800000000001</v>
          </cell>
          <cell r="D155">
            <v>3884.32</v>
          </cell>
        </row>
        <row r="156">
          <cell r="B156">
            <v>649099.15700000001</v>
          </cell>
          <cell r="C156">
            <v>512192.16699999996</v>
          </cell>
          <cell r="D156">
            <v>261883.91599999997</v>
          </cell>
        </row>
        <row r="157">
          <cell r="B157">
            <v>679.17499999999995</v>
          </cell>
          <cell r="C157">
            <v>0</v>
          </cell>
          <cell r="D157">
            <v>0</v>
          </cell>
        </row>
        <row r="158">
          <cell r="B158">
            <v>293155.32799999998</v>
          </cell>
          <cell r="C158">
            <v>287334.87300000002</v>
          </cell>
          <cell r="D158">
            <v>83424.540999999997</v>
          </cell>
        </row>
        <row r="159">
          <cell r="B159">
            <v>2827144.291999999</v>
          </cell>
          <cell r="C159">
            <v>2459275.4169999999</v>
          </cell>
          <cell r="D159">
            <v>1058805.2029999997</v>
          </cell>
        </row>
        <row r="160">
          <cell r="B160">
            <v>107</v>
          </cell>
          <cell r="C160">
            <v>84</v>
          </cell>
          <cell r="D160">
            <v>0</v>
          </cell>
        </row>
        <row r="161">
          <cell r="B161">
            <v>0</v>
          </cell>
          <cell r="C161">
            <v>0</v>
          </cell>
          <cell r="D161">
            <v>0</v>
          </cell>
        </row>
        <row r="162">
          <cell r="B162">
            <v>0</v>
          </cell>
          <cell r="C162">
            <v>0</v>
          </cell>
          <cell r="D162">
            <v>0</v>
          </cell>
        </row>
        <row r="171">
          <cell r="B171">
            <v>48316.506458247204</v>
          </cell>
          <cell r="C171">
            <v>36589.850999999995</v>
          </cell>
          <cell r="D171">
            <v>12013.293</v>
          </cell>
        </row>
        <row r="172">
          <cell r="B172">
            <v>64304.05</v>
          </cell>
          <cell r="C172">
            <v>62750.81</v>
          </cell>
          <cell r="D172">
            <v>57142.81</v>
          </cell>
        </row>
        <row r="173">
          <cell r="B173">
            <v>0</v>
          </cell>
          <cell r="C173">
            <v>0</v>
          </cell>
          <cell r="D173">
            <v>0</v>
          </cell>
        </row>
        <row r="174">
          <cell r="B174">
            <v>0</v>
          </cell>
          <cell r="C174">
            <v>0</v>
          </cell>
          <cell r="D174">
            <v>0</v>
          </cell>
        </row>
        <row r="175">
          <cell r="B175">
            <v>0</v>
          </cell>
          <cell r="C175">
            <v>499.24099999999999</v>
          </cell>
          <cell r="D175">
            <v>0</v>
          </cell>
        </row>
        <row r="176">
          <cell r="B176">
            <v>384628.1135417528</v>
          </cell>
          <cell r="C176">
            <v>380991.92200000002</v>
          </cell>
          <cell r="D176">
            <v>189350.76800000001</v>
          </cell>
        </row>
        <row r="177">
          <cell r="B177">
            <v>30704.960999999999</v>
          </cell>
          <cell r="C177">
            <v>20808.271000000001</v>
          </cell>
          <cell r="D177">
            <v>9512.1669999999995</v>
          </cell>
        </row>
        <row r="186">
          <cell r="B186">
            <v>2931</v>
          </cell>
          <cell r="C186">
            <v>2527</v>
          </cell>
          <cell r="D186">
            <v>2999</v>
          </cell>
        </row>
        <row r="187">
          <cell r="B187">
            <v>328.65</v>
          </cell>
          <cell r="C187">
            <v>344.05</v>
          </cell>
          <cell r="D187">
            <v>216.04</v>
          </cell>
        </row>
        <row r="188">
          <cell r="B188">
            <v>42192.116000000002</v>
          </cell>
          <cell r="C188">
            <v>37848.482000000011</v>
          </cell>
          <cell r="D188">
            <v>22348.53</v>
          </cell>
        </row>
        <row r="196">
          <cell r="B196">
            <v>2103.8369999999986</v>
          </cell>
          <cell r="C196">
            <v>2103.8369999999986</v>
          </cell>
          <cell r="D196">
            <v>2103.8369999999986</v>
          </cell>
          <cell r="E196">
            <v>2098.4649999999988</v>
          </cell>
          <cell r="F196">
            <v>2098.4479999999985</v>
          </cell>
          <cell r="G196">
            <v>2098.4479999999985</v>
          </cell>
          <cell r="H196">
            <v>0</v>
          </cell>
          <cell r="I196">
            <v>0</v>
          </cell>
          <cell r="J196">
            <v>0</v>
          </cell>
          <cell r="K196">
            <v>0</v>
          </cell>
          <cell r="L196">
            <v>0</v>
          </cell>
          <cell r="M196">
            <v>0</v>
          </cell>
        </row>
        <row r="197">
          <cell r="B197">
            <v>2281.9850000000006</v>
          </cell>
          <cell r="C197">
            <v>2281.9860000000008</v>
          </cell>
          <cell r="D197">
            <v>2283.0040000000008</v>
          </cell>
          <cell r="E197">
            <v>2262.6060000000007</v>
          </cell>
          <cell r="F197">
            <v>2255.6080000000006</v>
          </cell>
          <cell r="G197">
            <v>2255.6680000000006</v>
          </cell>
          <cell r="H197">
            <v>0</v>
          </cell>
          <cell r="I197">
            <v>0</v>
          </cell>
          <cell r="J197">
            <v>0</v>
          </cell>
          <cell r="K197">
            <v>0</v>
          </cell>
          <cell r="L197">
            <v>0</v>
          </cell>
          <cell r="M197">
            <v>0</v>
          </cell>
        </row>
        <row r="198">
          <cell r="B198">
            <v>1908.5519999999995</v>
          </cell>
          <cell r="C198">
            <v>1903.3189999999993</v>
          </cell>
          <cell r="D198">
            <v>1903.3189999999993</v>
          </cell>
          <cell r="E198">
            <v>1918.6239999999991</v>
          </cell>
          <cell r="F198">
            <v>1914.580999999999</v>
          </cell>
          <cell r="G198">
            <v>1919.0839999999989</v>
          </cell>
          <cell r="H198">
            <v>0</v>
          </cell>
          <cell r="I198">
            <v>0</v>
          </cell>
          <cell r="J198">
            <v>0</v>
          </cell>
          <cell r="K198">
            <v>0</v>
          </cell>
          <cell r="L198">
            <v>0</v>
          </cell>
          <cell r="M198">
            <v>0</v>
          </cell>
        </row>
        <row r="199">
          <cell r="B199">
            <v>2905.7379999999998</v>
          </cell>
          <cell r="C199">
            <v>2905.7379999999998</v>
          </cell>
          <cell r="D199">
            <v>2905.7379999999998</v>
          </cell>
          <cell r="E199">
            <v>2903.4669999999996</v>
          </cell>
          <cell r="F199">
            <v>2903.4669999999996</v>
          </cell>
          <cell r="G199">
            <v>2903.1969999999997</v>
          </cell>
          <cell r="H199">
            <v>0</v>
          </cell>
          <cell r="I199">
            <v>0</v>
          </cell>
          <cell r="J199">
            <v>0</v>
          </cell>
          <cell r="K199">
            <v>0</v>
          </cell>
          <cell r="L199">
            <v>0</v>
          </cell>
          <cell r="M199">
            <v>0</v>
          </cell>
        </row>
        <row r="200">
          <cell r="B200">
            <v>603.94900000000052</v>
          </cell>
          <cell r="C200">
            <v>604.13900000000058</v>
          </cell>
          <cell r="D200">
            <v>604.85300000000063</v>
          </cell>
          <cell r="E200">
            <v>604.99000000000058</v>
          </cell>
          <cell r="F200">
            <v>605.03200000000061</v>
          </cell>
          <cell r="G200">
            <v>604.96300000000065</v>
          </cell>
          <cell r="H200">
            <v>0</v>
          </cell>
          <cell r="I200">
            <v>0</v>
          </cell>
          <cell r="J200">
            <v>0</v>
          </cell>
          <cell r="K200">
            <v>0</v>
          </cell>
          <cell r="L200">
            <v>0</v>
          </cell>
          <cell r="M200">
            <v>0</v>
          </cell>
        </row>
        <row r="201">
          <cell r="B201">
            <v>1056.1394999999998</v>
          </cell>
          <cell r="C201">
            <v>1056.2324999999996</v>
          </cell>
          <cell r="D201">
            <v>1056.2304999999997</v>
          </cell>
          <cell r="E201">
            <v>1046.6304999999998</v>
          </cell>
          <cell r="F201">
            <v>1046.6304999999998</v>
          </cell>
          <cell r="G201">
            <v>1046.6734999999999</v>
          </cell>
          <cell r="H201">
            <v>0</v>
          </cell>
          <cell r="I201">
            <v>0</v>
          </cell>
          <cell r="J201">
            <v>0</v>
          </cell>
          <cell r="K201">
            <v>0</v>
          </cell>
          <cell r="L201">
            <v>0</v>
          </cell>
          <cell r="M201">
            <v>0</v>
          </cell>
        </row>
        <row r="202">
          <cell r="B202">
            <v>583.89500000000055</v>
          </cell>
          <cell r="C202">
            <v>583.89500000000055</v>
          </cell>
          <cell r="D202">
            <v>583.89500000000055</v>
          </cell>
          <cell r="E202">
            <v>580.31200000000058</v>
          </cell>
          <cell r="F202">
            <v>572.39400000000046</v>
          </cell>
          <cell r="G202">
            <v>577.56500000000051</v>
          </cell>
          <cell r="H202">
            <v>0</v>
          </cell>
          <cell r="I202">
            <v>0</v>
          </cell>
          <cell r="J202">
            <v>0</v>
          </cell>
          <cell r="K202">
            <v>0</v>
          </cell>
          <cell r="L202">
            <v>0</v>
          </cell>
          <cell r="M202">
            <v>0</v>
          </cell>
        </row>
        <row r="203">
          <cell r="B203">
            <v>7360.9739999999974</v>
          </cell>
          <cell r="C203">
            <v>7326.8879999999981</v>
          </cell>
          <cell r="D203">
            <v>7334.6379999999981</v>
          </cell>
          <cell r="E203">
            <v>7284.2879999999977</v>
          </cell>
          <cell r="F203">
            <v>7284.3739999999971</v>
          </cell>
          <cell r="G203">
            <v>7284.3739999999971</v>
          </cell>
          <cell r="H203">
            <v>0</v>
          </cell>
          <cell r="I203">
            <v>0</v>
          </cell>
          <cell r="J203">
            <v>0</v>
          </cell>
          <cell r="K203">
            <v>0</v>
          </cell>
          <cell r="L203">
            <v>0</v>
          </cell>
          <cell r="M203">
            <v>0</v>
          </cell>
        </row>
        <row r="204">
          <cell r="B204">
            <v>1290.357</v>
          </cell>
          <cell r="C204">
            <v>1290.357</v>
          </cell>
          <cell r="D204">
            <v>1284.3579999999999</v>
          </cell>
          <cell r="E204">
            <v>1288.1369999999999</v>
          </cell>
          <cell r="F204">
            <v>1288.126</v>
          </cell>
          <cell r="G204">
            <v>1283.3509999999999</v>
          </cell>
          <cell r="H204">
            <v>0</v>
          </cell>
          <cell r="I204">
            <v>0</v>
          </cell>
          <cell r="J204">
            <v>0</v>
          </cell>
          <cell r="K204">
            <v>0</v>
          </cell>
          <cell r="L204">
            <v>0</v>
          </cell>
          <cell r="M204">
            <v>0</v>
          </cell>
        </row>
        <row r="205">
          <cell r="B205">
            <v>3698.0879999999984</v>
          </cell>
          <cell r="C205">
            <v>3698.6289999999985</v>
          </cell>
          <cell r="D205">
            <v>3698.8109999999988</v>
          </cell>
          <cell r="E205">
            <v>3691.4409999999984</v>
          </cell>
          <cell r="F205">
            <v>3690.8009999999986</v>
          </cell>
          <cell r="G205">
            <v>3690.8009999999986</v>
          </cell>
          <cell r="H205">
            <v>0</v>
          </cell>
          <cell r="I205">
            <v>0</v>
          </cell>
          <cell r="J205">
            <v>0</v>
          </cell>
          <cell r="K205">
            <v>0</v>
          </cell>
          <cell r="L205">
            <v>0</v>
          </cell>
          <cell r="M205">
            <v>0</v>
          </cell>
        </row>
        <row r="206">
          <cell r="B206">
            <v>1176.4849999999997</v>
          </cell>
          <cell r="C206">
            <v>1176.4849999999997</v>
          </cell>
          <cell r="D206">
            <v>1175.7609999999993</v>
          </cell>
          <cell r="E206">
            <v>1192.3059999999994</v>
          </cell>
          <cell r="F206">
            <v>1192.3059999999994</v>
          </cell>
          <cell r="G206">
            <v>1188.3759999999993</v>
          </cell>
          <cell r="H206">
            <v>0</v>
          </cell>
          <cell r="I206">
            <v>0</v>
          </cell>
          <cell r="J206">
            <v>0</v>
          </cell>
          <cell r="K206">
            <v>0</v>
          </cell>
          <cell r="L206">
            <v>0</v>
          </cell>
          <cell r="M206">
            <v>0</v>
          </cell>
        </row>
        <row r="207">
          <cell r="B207">
            <v>4559.8800000000019</v>
          </cell>
          <cell r="C207">
            <v>4564.3800000000019</v>
          </cell>
          <cell r="D207">
            <v>4564.3800000000019</v>
          </cell>
          <cell r="E207">
            <v>4569.6930000000011</v>
          </cell>
          <cell r="F207">
            <v>4576.6250000000009</v>
          </cell>
          <cell r="G207">
            <v>4573.898000000002</v>
          </cell>
          <cell r="H207">
            <v>0</v>
          </cell>
          <cell r="I207">
            <v>0</v>
          </cell>
          <cell r="J207">
            <v>0</v>
          </cell>
          <cell r="K207">
            <v>0</v>
          </cell>
          <cell r="L207">
            <v>0</v>
          </cell>
          <cell r="M207">
            <v>0</v>
          </cell>
        </row>
        <row r="208">
          <cell r="B208">
            <v>10743.907999999998</v>
          </cell>
          <cell r="C208">
            <v>10743.907999999998</v>
          </cell>
          <cell r="D208">
            <v>10743.907999999998</v>
          </cell>
          <cell r="E208">
            <v>10736.951999999997</v>
          </cell>
          <cell r="F208">
            <v>10736.951999999997</v>
          </cell>
          <cell r="G208">
            <v>10734.840999999997</v>
          </cell>
          <cell r="H208">
            <v>0</v>
          </cell>
          <cell r="I208">
            <v>0</v>
          </cell>
          <cell r="J208">
            <v>0</v>
          </cell>
          <cell r="K208">
            <v>0</v>
          </cell>
          <cell r="L208">
            <v>0</v>
          </cell>
          <cell r="M208">
            <v>0</v>
          </cell>
        </row>
        <row r="209">
          <cell r="B209">
            <v>1445.0379999999998</v>
          </cell>
          <cell r="C209">
            <v>1445.0379999999998</v>
          </cell>
          <cell r="D209">
            <v>1443.7639999999999</v>
          </cell>
          <cell r="E209">
            <v>1445.1659999999997</v>
          </cell>
          <cell r="F209">
            <v>1446.6359999999997</v>
          </cell>
          <cell r="G209">
            <v>1445.3619999999999</v>
          </cell>
          <cell r="H209">
            <v>0</v>
          </cell>
          <cell r="I209">
            <v>0</v>
          </cell>
          <cell r="J209">
            <v>0</v>
          </cell>
          <cell r="K209">
            <v>0</v>
          </cell>
          <cell r="L209">
            <v>0</v>
          </cell>
          <cell r="M209">
            <v>0</v>
          </cell>
        </row>
        <row r="217">
          <cell r="B217">
            <v>2951.5157399265577</v>
          </cell>
          <cell r="C217">
            <v>2404.6590184386141</v>
          </cell>
          <cell r="D217">
            <v>2158.6502075033773</v>
          </cell>
          <cell r="E217">
            <v>1687.7566520000005</v>
          </cell>
          <cell r="F217">
            <v>1686.4747809999999</v>
          </cell>
          <cell r="G217">
            <v>1202.1644509999996</v>
          </cell>
          <cell r="H217">
            <v>0</v>
          </cell>
          <cell r="I217">
            <v>0</v>
          </cell>
          <cell r="J217">
            <v>0</v>
          </cell>
          <cell r="K217">
            <v>0</v>
          </cell>
          <cell r="L217">
            <v>0</v>
          </cell>
          <cell r="M217">
            <v>0</v>
          </cell>
        </row>
        <row r="218">
          <cell r="B218">
            <v>249.03847800000005</v>
          </cell>
          <cell r="C218">
            <v>192.87106199999997</v>
          </cell>
          <cell r="D218">
            <v>171.26123899999993</v>
          </cell>
          <cell r="E218">
            <v>128.23261200000002</v>
          </cell>
          <cell r="F218">
            <v>99.643970999999993</v>
          </cell>
          <cell r="G218">
            <v>57.324324999999988</v>
          </cell>
          <cell r="H218">
            <v>0</v>
          </cell>
          <cell r="I218">
            <v>0</v>
          </cell>
          <cell r="J218">
            <v>0</v>
          </cell>
          <cell r="K218">
            <v>0</v>
          </cell>
          <cell r="L218">
            <v>0</v>
          </cell>
          <cell r="M218">
            <v>0</v>
          </cell>
        </row>
        <row r="219">
          <cell r="B219">
            <v>129.944526</v>
          </cell>
          <cell r="C219">
            <v>99.983983999999978</v>
          </cell>
          <cell r="D219">
            <v>80.364863999999983</v>
          </cell>
          <cell r="E219">
            <v>48.900811000000019</v>
          </cell>
          <cell r="F219">
            <v>34.690085000000003</v>
          </cell>
          <cell r="G219">
            <v>6.6403269999999992</v>
          </cell>
          <cell r="H219">
            <v>0</v>
          </cell>
          <cell r="I219">
            <v>0</v>
          </cell>
          <cell r="J219">
            <v>0</v>
          </cell>
          <cell r="K219">
            <v>0</v>
          </cell>
          <cell r="L219">
            <v>0</v>
          </cell>
          <cell r="M219">
            <v>0</v>
          </cell>
        </row>
        <row r="220">
          <cell r="B220">
            <v>64.085399000000024</v>
          </cell>
          <cell r="C220">
            <v>45.260406000000003</v>
          </cell>
          <cell r="D220">
            <v>34.153209999999994</v>
          </cell>
          <cell r="E220">
            <v>31.584772000000008</v>
          </cell>
          <cell r="F220">
            <v>29.268980000000003</v>
          </cell>
          <cell r="G220">
            <v>10.143165000000002</v>
          </cell>
          <cell r="H220">
            <v>0</v>
          </cell>
          <cell r="I220">
            <v>0</v>
          </cell>
          <cell r="J220">
            <v>0</v>
          </cell>
          <cell r="K220">
            <v>0</v>
          </cell>
          <cell r="L220">
            <v>0</v>
          </cell>
          <cell r="M220">
            <v>0</v>
          </cell>
        </row>
        <row r="221">
          <cell r="B221">
            <v>39.39667</v>
          </cell>
          <cell r="C221">
            <v>36.807198000000007</v>
          </cell>
          <cell r="D221">
            <v>38.629004000000009</v>
          </cell>
          <cell r="E221">
            <v>27.403100000000006</v>
          </cell>
          <cell r="F221">
            <v>19.839182999999998</v>
          </cell>
          <cell r="G221">
            <v>8.7865759999999984</v>
          </cell>
          <cell r="H221">
            <v>0</v>
          </cell>
          <cell r="I221">
            <v>0</v>
          </cell>
          <cell r="J221">
            <v>0</v>
          </cell>
          <cell r="K221">
            <v>0</v>
          </cell>
          <cell r="L221">
            <v>0</v>
          </cell>
          <cell r="M221">
            <v>0</v>
          </cell>
        </row>
        <row r="222">
          <cell r="B222">
            <v>5807.444301000005</v>
          </cell>
          <cell r="C222">
            <v>4410.0976409999985</v>
          </cell>
          <cell r="D222">
            <v>3665.726388000001</v>
          </cell>
          <cell r="E222">
            <v>2496.3915790000024</v>
          </cell>
          <cell r="F222">
            <v>2178.9002480000008</v>
          </cell>
          <cell r="G222">
            <v>868.88328899999976</v>
          </cell>
          <cell r="H222">
            <v>0</v>
          </cell>
          <cell r="I222">
            <v>0</v>
          </cell>
          <cell r="J222">
            <v>0</v>
          </cell>
          <cell r="K222">
            <v>0</v>
          </cell>
          <cell r="L222">
            <v>0</v>
          </cell>
          <cell r="M222">
            <v>0</v>
          </cell>
        </row>
        <row r="223">
          <cell r="B223">
            <v>3249.8154820000009</v>
          </cell>
          <cell r="C223">
            <v>2500.3609822714134</v>
          </cell>
          <cell r="D223">
            <v>2036.9465385060298</v>
          </cell>
          <cell r="E223">
            <v>1348.9529929999999</v>
          </cell>
          <cell r="F223">
            <v>1105.0539129999997</v>
          </cell>
          <cell r="G223">
            <v>387.19460500000014</v>
          </cell>
          <cell r="H223">
            <v>0</v>
          </cell>
          <cell r="I223">
            <v>0</v>
          </cell>
          <cell r="J223">
            <v>0</v>
          </cell>
          <cell r="K223">
            <v>0</v>
          </cell>
          <cell r="L223">
            <v>0</v>
          </cell>
          <cell r="M223">
            <v>0</v>
          </cell>
        </row>
        <row r="224">
          <cell r="B224">
            <v>344.7062949999999</v>
          </cell>
          <cell r="C224">
            <v>262.852419</v>
          </cell>
          <cell r="D224">
            <v>209.33379399999993</v>
          </cell>
          <cell r="E224">
            <v>130.89823699999999</v>
          </cell>
          <cell r="F224">
            <v>108.418071</v>
          </cell>
          <cell r="G224">
            <v>30.461264000000003</v>
          </cell>
          <cell r="H224">
            <v>0</v>
          </cell>
          <cell r="I224">
            <v>0</v>
          </cell>
          <cell r="J224">
            <v>0</v>
          </cell>
          <cell r="K224">
            <v>0</v>
          </cell>
          <cell r="L224">
            <v>0</v>
          </cell>
          <cell r="M224">
            <v>0</v>
          </cell>
        </row>
        <row r="231">
          <cell r="B231">
            <v>63.523604999999996</v>
          </cell>
          <cell r="C231">
            <v>3.405929</v>
          </cell>
          <cell r="D231">
            <v>40.120675000000006</v>
          </cell>
          <cell r="E231">
            <v>5.3668440000000004</v>
          </cell>
          <cell r="F231">
            <v>0.55423500000000003</v>
          </cell>
          <cell r="G231">
            <v>1098.877383</v>
          </cell>
          <cell r="H231">
            <v>623.12186100000019</v>
          </cell>
          <cell r="I231">
            <v>24.214000999999996</v>
          </cell>
        </row>
        <row r="232">
          <cell r="B232">
            <v>208.221655</v>
          </cell>
          <cell r="C232">
            <v>5.2781599999999997</v>
          </cell>
          <cell r="D232">
            <v>5.7261780000000009</v>
          </cell>
          <cell r="E232">
            <v>1.0776269999999999</v>
          </cell>
          <cell r="F232">
            <v>2.9899140000000002</v>
          </cell>
          <cell r="G232">
            <v>339.89003300000002</v>
          </cell>
          <cell r="H232">
            <v>242.57526199999998</v>
          </cell>
          <cell r="I232">
            <v>22.333610000000004</v>
          </cell>
        </row>
        <row r="233">
          <cell r="B233">
            <v>64.459005000000005</v>
          </cell>
          <cell r="C233">
            <v>0.76154000000000011</v>
          </cell>
          <cell r="D233">
            <v>7.9000000000000001E-2</v>
          </cell>
          <cell r="E233">
            <v>0.151</v>
          </cell>
          <cell r="F233">
            <v>4.3920029999999999</v>
          </cell>
          <cell r="G233">
            <v>442.55368300000009</v>
          </cell>
          <cell r="H233">
            <v>112.88805199999999</v>
          </cell>
          <cell r="I233">
            <v>100.36383600000001</v>
          </cell>
        </row>
        <row r="234">
          <cell r="B234">
            <v>37.054586999999991</v>
          </cell>
          <cell r="C234">
            <v>21.345089999999999</v>
          </cell>
          <cell r="D234">
            <v>2.8989320000000003</v>
          </cell>
          <cell r="E234">
            <v>3.2143000000000002</v>
          </cell>
          <cell r="F234">
            <v>1.1541300000000001</v>
          </cell>
          <cell r="G234">
            <v>290.1930210000001</v>
          </cell>
          <cell r="H234">
            <v>132.21780099999998</v>
          </cell>
          <cell r="I234">
            <v>28.467320000000001</v>
          </cell>
        </row>
        <row r="235">
          <cell r="B235">
            <v>10.678184000000003</v>
          </cell>
          <cell r="C235">
            <v>7.07864</v>
          </cell>
          <cell r="D235">
            <v>0.37874000000000002</v>
          </cell>
          <cell r="E235">
            <v>0.39810999999999996</v>
          </cell>
          <cell r="F235">
            <v>3.5253079999999999</v>
          </cell>
          <cell r="G235">
            <v>145.52620899999999</v>
          </cell>
          <cell r="H235">
            <v>46.684051999999994</v>
          </cell>
          <cell r="I235">
            <v>4.5310000000000003E-2</v>
          </cell>
        </row>
        <row r="236">
          <cell r="B236">
            <v>193.90310299999993</v>
          </cell>
          <cell r="C236">
            <v>1.47034</v>
          </cell>
          <cell r="D236">
            <v>1.5314000000000001</v>
          </cell>
          <cell r="E236">
            <v>0.89860000000000007</v>
          </cell>
          <cell r="F236">
            <v>2.9000000000000001E-2</v>
          </cell>
          <cell r="G236">
            <v>247.56882000000007</v>
          </cell>
          <cell r="H236">
            <v>118.83707900000003</v>
          </cell>
          <cell r="I236">
            <v>3.8364220000000002</v>
          </cell>
        </row>
        <row r="237">
          <cell r="B237">
            <v>31.568770999999998</v>
          </cell>
          <cell r="C237">
            <v>0.94699999999999995</v>
          </cell>
          <cell r="D237">
            <v>1.0640000000000001</v>
          </cell>
          <cell r="E237">
            <v>0.10920000000000001</v>
          </cell>
          <cell r="F237">
            <v>3.1601899999999996</v>
          </cell>
          <cell r="G237">
            <v>175.69167299999998</v>
          </cell>
          <cell r="H237">
            <v>84.622753000000031</v>
          </cell>
          <cell r="I237">
            <v>10.029378000000001</v>
          </cell>
        </row>
        <row r="238">
          <cell r="B238">
            <v>1101.4352430000001</v>
          </cell>
          <cell r="C238">
            <v>140.49166200000002</v>
          </cell>
          <cell r="D238">
            <v>5.3985280000000007</v>
          </cell>
          <cell r="E238">
            <v>13.625301</v>
          </cell>
          <cell r="F238">
            <v>8.0800000000000011E-2</v>
          </cell>
          <cell r="G238">
            <v>823.41158100000041</v>
          </cell>
          <cell r="H238">
            <v>476.30384400000014</v>
          </cell>
          <cell r="I238">
            <v>11.621861000000001</v>
          </cell>
        </row>
        <row r="239">
          <cell r="B239">
            <v>86.917941000000013</v>
          </cell>
          <cell r="C239">
            <v>0</v>
          </cell>
          <cell r="D239">
            <v>0.17019999999999999</v>
          </cell>
          <cell r="E239">
            <v>1.8065710000000001</v>
          </cell>
          <cell r="F239">
            <v>1.7381820000000001</v>
          </cell>
          <cell r="G239">
            <v>234.50445699999992</v>
          </cell>
          <cell r="H239">
            <v>152.38984899999997</v>
          </cell>
          <cell r="I239">
            <v>2.9269519999999996</v>
          </cell>
        </row>
        <row r="240">
          <cell r="B240">
            <v>64.192549</v>
          </cell>
          <cell r="C240">
            <v>0.72030000000000005</v>
          </cell>
          <cell r="D240">
            <v>7.4803499999999996</v>
          </cell>
          <cell r="E240">
            <v>3.34198</v>
          </cell>
          <cell r="F240">
            <v>10.03335</v>
          </cell>
          <cell r="G240">
            <v>181.65684999999988</v>
          </cell>
          <cell r="H240">
            <v>108.14959999999998</v>
          </cell>
          <cell r="I240">
            <v>26.089762</v>
          </cell>
        </row>
        <row r="241">
          <cell r="B241">
            <v>63.524045000000001</v>
          </cell>
          <cell r="C241">
            <v>4.5060000000000002</v>
          </cell>
          <cell r="D241">
            <v>0.78744000000000003</v>
          </cell>
          <cell r="E241">
            <v>0.36296000000000006</v>
          </cell>
          <cell r="F241">
            <v>7.5620900000000004</v>
          </cell>
          <cell r="G241">
            <v>318.39262699999978</v>
          </cell>
          <cell r="H241">
            <v>190.04569399999991</v>
          </cell>
          <cell r="I241">
            <v>9.1253709999999995</v>
          </cell>
        </row>
        <row r="242">
          <cell r="B242">
            <v>1342.1162879999999</v>
          </cell>
          <cell r="C242">
            <v>24.544780000000003</v>
          </cell>
          <cell r="D242">
            <v>3.5546700000000007</v>
          </cell>
          <cell r="E242">
            <v>36.918759000000009</v>
          </cell>
          <cell r="F242">
            <v>2.2098170000000001</v>
          </cell>
          <cell r="G242">
            <v>421.70144700000014</v>
          </cell>
          <cell r="H242">
            <v>166.72015699999997</v>
          </cell>
          <cell r="I242">
            <v>5.6921409999999995</v>
          </cell>
        </row>
        <row r="243">
          <cell r="B243">
            <v>908.0711799999998</v>
          </cell>
          <cell r="C243">
            <v>67.930089999999993</v>
          </cell>
          <cell r="D243">
            <v>17.987849999999998</v>
          </cell>
          <cell r="E243">
            <v>1.3586580000000001</v>
          </cell>
          <cell r="F243">
            <v>16.761800000000001</v>
          </cell>
          <cell r="G243">
            <v>619.33736699999997</v>
          </cell>
          <cell r="H243">
            <v>288.46782700000006</v>
          </cell>
          <cell r="I243">
            <v>24.330650000000006</v>
          </cell>
        </row>
        <row r="244">
          <cell r="B244">
            <v>400.72972800000002</v>
          </cell>
          <cell r="C244">
            <v>6.7213770000000004</v>
          </cell>
          <cell r="D244">
            <v>3.0532599999999999</v>
          </cell>
          <cell r="E244">
            <v>2.3670070000000001</v>
          </cell>
          <cell r="F244">
            <v>1.8380399999999999</v>
          </cell>
          <cell r="G244">
            <v>204.86996500000004</v>
          </cell>
          <cell r="H244">
            <v>98.177680000000009</v>
          </cell>
          <cell r="I244">
            <v>0.70095800000000008</v>
          </cell>
        </row>
        <row r="248">
          <cell r="L248">
            <v>5.0435457940490494E-2</v>
          </cell>
        </row>
        <row r="249">
          <cell r="L249">
            <v>3.0602067198745669E-2</v>
          </cell>
        </row>
        <row r="250">
          <cell r="B250" t="str">
            <v>Duben</v>
          </cell>
          <cell r="C250"/>
          <cell r="D250" t="str">
            <v>Květen</v>
          </cell>
          <cell r="E250"/>
          <cell r="F250" t="str">
            <v>Červen</v>
          </cell>
          <cell r="G250"/>
          <cell r="L250">
            <v>4.6500413324455432E-2</v>
          </cell>
        </row>
        <row r="252">
          <cell r="B252">
            <v>2098.4649999999988</v>
          </cell>
          <cell r="C252">
            <v>5.0415902091814312E-2</v>
          </cell>
          <cell r="D252">
            <v>2098.4479999999985</v>
          </cell>
          <cell r="E252">
            <v>5.0428938367881794E-2</v>
          </cell>
          <cell r="F252">
            <v>2098.4479999999985</v>
          </cell>
          <cell r="G252">
            <v>5.0435457940490494E-2</v>
          </cell>
          <cell r="H252">
            <v>2098.4479999999985</v>
          </cell>
          <cell r="I252">
            <v>5.0435457940490494E-2</v>
          </cell>
        </row>
        <row r="253">
          <cell r="B253">
            <v>433669.62200000009</v>
          </cell>
          <cell r="C253">
            <v>3.4387681258241834E-2</v>
          </cell>
          <cell r="D253">
            <v>357595.10399999999</v>
          </cell>
          <cell r="E253">
            <v>3.0129851133421266E-2</v>
          </cell>
          <cell r="F253">
            <v>204039.05700000003</v>
          </cell>
          <cell r="G253">
            <v>2.5364069060071444E-2</v>
          </cell>
          <cell r="H253">
            <v>995303.78300000005</v>
          </cell>
          <cell r="I253">
            <v>3.0602067198745669E-2</v>
          </cell>
        </row>
        <row r="254">
          <cell r="B254">
            <v>334161.3</v>
          </cell>
          <cell r="C254">
            <v>5.0778257195694385E-2</v>
          </cell>
          <cell r="D254">
            <v>259715.682</v>
          </cell>
          <cell r="E254">
            <v>4.3657632547984049E-2</v>
          </cell>
          <cell r="F254">
            <v>129808.46799999999</v>
          </cell>
          <cell r="G254">
            <v>4.2794802140017144E-2</v>
          </cell>
          <cell r="H254">
            <v>723685.45</v>
          </cell>
          <cell r="I254">
            <v>4.6500413324455432E-2</v>
          </cell>
        </row>
        <row r="255">
          <cell r="B255">
            <v>0</v>
          </cell>
          <cell r="C255">
            <v>0</v>
          </cell>
          <cell r="D255">
            <v>0</v>
          </cell>
          <cell r="E255">
            <v>0</v>
          </cell>
          <cell r="F255">
            <v>0</v>
          </cell>
          <cell r="G255">
            <v>0</v>
          </cell>
          <cell r="H255">
            <v>0</v>
          </cell>
          <cell r="I255">
            <v>0</v>
          </cell>
        </row>
        <row r="256">
          <cell r="B256">
            <v>2931</v>
          </cell>
          <cell r="C256">
            <v>6.4485943186453953E-2</v>
          </cell>
          <cell r="D256">
            <v>2520</v>
          </cell>
          <cell r="E256">
            <v>6.1886762352769673E-2</v>
          </cell>
          <cell r="F256">
            <v>2465</v>
          </cell>
          <cell r="G256">
            <v>9.6426281618725365E-2</v>
          </cell>
          <cell r="H256">
            <v>7916</v>
          </cell>
          <cell r="I256">
            <v>7.0846282290323193E-2</v>
          </cell>
        </row>
        <row r="257">
          <cell r="B257">
            <v>0</v>
          </cell>
          <cell r="C257">
            <v>0</v>
          </cell>
          <cell r="D257">
            <v>0</v>
          </cell>
          <cell r="E257">
            <v>0</v>
          </cell>
          <cell r="F257">
            <v>0</v>
          </cell>
          <cell r="G257">
            <v>0</v>
          </cell>
          <cell r="H257">
            <v>0</v>
          </cell>
          <cell r="I257">
            <v>0</v>
          </cell>
        </row>
        <row r="258">
          <cell r="B258">
            <v>89</v>
          </cell>
          <cell r="C258">
            <v>7.5578087449791526E-2</v>
          </cell>
          <cell r="D258">
            <v>161</v>
          </cell>
          <cell r="E258">
            <v>0.16891200733560718</v>
          </cell>
          <cell r="F258">
            <v>486</v>
          </cell>
          <cell r="G258">
            <v>0.4214886354175339</v>
          </cell>
          <cell r="H258">
            <v>736</v>
          </cell>
          <cell r="I258">
            <v>0.22413023915853711</v>
          </cell>
        </row>
        <row r="259">
          <cell r="B259">
            <v>56</v>
          </cell>
          <cell r="C259">
            <v>7.5505787653455392E-2</v>
          </cell>
          <cell r="D259">
            <v>51</v>
          </cell>
          <cell r="E259">
            <v>6.6521883743225527E-2</v>
          </cell>
          <cell r="F259">
            <v>453</v>
          </cell>
          <cell r="G259">
            <v>0.5056480778675716</v>
          </cell>
          <cell r="H259">
            <v>560</v>
          </cell>
          <cell r="I259">
            <v>0.23292474451067088</v>
          </cell>
        </row>
        <row r="260">
          <cell r="B260">
            <v>0</v>
          </cell>
          <cell r="C260">
            <v>0</v>
          </cell>
          <cell r="D260">
            <v>0</v>
          </cell>
          <cell r="E260">
            <v>0</v>
          </cell>
          <cell r="F260">
            <v>0</v>
          </cell>
          <cell r="G260">
            <v>0</v>
          </cell>
          <cell r="H260">
            <v>0</v>
          </cell>
          <cell r="I260">
            <v>0</v>
          </cell>
        </row>
        <row r="261">
          <cell r="B261">
            <v>0</v>
          </cell>
          <cell r="C261">
            <v>0</v>
          </cell>
          <cell r="D261">
            <v>0</v>
          </cell>
          <cell r="E261">
            <v>0</v>
          </cell>
          <cell r="F261">
            <v>0</v>
          </cell>
          <cell r="G261">
            <v>0</v>
          </cell>
          <cell r="H261">
            <v>0</v>
          </cell>
          <cell r="I261">
            <v>0</v>
          </cell>
        </row>
        <row r="262">
          <cell r="B262">
            <v>0</v>
          </cell>
          <cell r="C262">
            <v>0</v>
          </cell>
          <cell r="D262">
            <v>0</v>
          </cell>
          <cell r="E262">
            <v>0</v>
          </cell>
          <cell r="F262">
            <v>0</v>
          </cell>
          <cell r="G262">
            <v>0</v>
          </cell>
          <cell r="H262">
            <v>0</v>
          </cell>
          <cell r="I262">
            <v>0</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0</v>
          </cell>
          <cell r="C265">
            <v>0</v>
          </cell>
          <cell r="D265">
            <v>0</v>
          </cell>
          <cell r="E265">
            <v>0</v>
          </cell>
          <cell r="F265">
            <v>0</v>
          </cell>
          <cell r="G265">
            <v>0</v>
          </cell>
          <cell r="H265">
            <v>0</v>
          </cell>
          <cell r="I265">
            <v>0</v>
          </cell>
        </row>
        <row r="266">
          <cell r="B266">
            <v>84152</v>
          </cell>
          <cell r="C266">
            <v>0.31388411934282828</v>
          </cell>
          <cell r="D266">
            <v>56036</v>
          </cell>
          <cell r="E266">
            <v>0.23823263963780283</v>
          </cell>
          <cell r="F266">
            <v>54398</v>
          </cell>
          <cell r="G266">
            <v>0.2849936934467876</v>
          </cell>
          <cell r="H266">
            <v>194586</v>
          </cell>
          <cell r="I266">
            <v>0.28030702865660789</v>
          </cell>
        </row>
        <row r="267">
          <cell r="B267">
            <v>0</v>
          </cell>
          <cell r="C267">
            <v>0</v>
          </cell>
          <cell r="D267">
            <v>0</v>
          </cell>
          <cell r="E267">
            <v>0</v>
          </cell>
          <cell r="F267">
            <v>0</v>
          </cell>
          <cell r="G267">
            <v>0</v>
          </cell>
          <cell r="H267">
            <v>0</v>
          </cell>
          <cell r="I267">
            <v>0</v>
          </cell>
        </row>
        <row r="268">
          <cell r="B268">
            <v>0</v>
          </cell>
          <cell r="C268">
            <v>0</v>
          </cell>
          <cell r="D268">
            <v>0</v>
          </cell>
          <cell r="E268">
            <v>0</v>
          </cell>
          <cell r="F268">
            <v>0</v>
          </cell>
          <cell r="G268">
            <v>0</v>
          </cell>
          <cell r="H268">
            <v>0</v>
          </cell>
          <cell r="I268">
            <v>0</v>
          </cell>
        </row>
        <row r="269">
          <cell r="B269">
            <v>148.16999999999999</v>
          </cell>
          <cell r="C269">
            <v>5.4353767199920751E-2</v>
          </cell>
          <cell r="D269">
            <v>78.972999999999999</v>
          </cell>
          <cell r="E269">
            <v>1.6261506890441105E-2</v>
          </cell>
          <cell r="F269">
            <v>3.169</v>
          </cell>
          <cell r="G269">
            <v>1.2023946206784555E-4</v>
          </cell>
          <cell r="H269">
            <v>230.31199999999998</v>
          </cell>
          <cell r="I269">
            <v>6.7862157011943577E-3</v>
          </cell>
        </row>
        <row r="270">
          <cell r="B270">
            <v>246785.12999999998</v>
          </cell>
          <cell r="C270">
            <v>0.16330809595011789</v>
          </cell>
          <cell r="D270">
            <v>200868.709</v>
          </cell>
          <cell r="E270">
            <v>0.13387077845596357</v>
          </cell>
          <cell r="F270">
            <v>72003.298999999999</v>
          </cell>
          <cell r="G270">
            <v>8.5391175268854938E-2</v>
          </cell>
          <cell r="H270">
            <v>519657.13799999998</v>
          </cell>
          <cell r="I270">
            <v>0.13480615943894694</v>
          </cell>
        </row>
        <row r="271">
          <cell r="B271">
            <v>710298</v>
          </cell>
          <cell r="D271">
            <v>632014</v>
          </cell>
          <cell r="F271">
            <v>258402</v>
          </cell>
          <cell r="H271">
            <v>1600714</v>
          </cell>
        </row>
        <row r="272">
          <cell r="B272">
            <v>870448.74799999991</v>
          </cell>
          <cell r="C272">
            <v>0.1475306665740384</v>
          </cell>
          <cell r="D272">
            <v>711701.70999999985</v>
          </cell>
          <cell r="E272">
            <v>0.13524564664217598</v>
          </cell>
          <cell r="F272">
            <v>277034.07500000001</v>
          </cell>
          <cell r="G272">
            <v>0.10772837542436388</v>
          </cell>
          <cell r="H272">
            <v>1859184.5329999996</v>
          </cell>
          <cell r="I272">
            <v>0.13537086437940826</v>
          </cell>
        </row>
        <row r="273">
          <cell r="B273">
            <v>39586.728999999999</v>
          </cell>
          <cell r="C273">
            <v>2.345523506193237E-2</v>
          </cell>
          <cell r="D273">
            <v>17789.074000000001</v>
          </cell>
          <cell r="E273">
            <v>1.0548081833427666E-2</v>
          </cell>
          <cell r="F273">
            <v>6147.8019999999997</v>
          </cell>
          <cell r="G273">
            <v>5.1139442651843992E-3</v>
          </cell>
          <cell r="H273">
            <v>63523.604999999996</v>
          </cell>
          <cell r="I273">
            <v>1.3880705824006899E-2</v>
          </cell>
        </row>
        <row r="274">
          <cell r="B274">
            <v>1658.7719999999999</v>
          </cell>
          <cell r="C274">
            <v>1.2935648538454475E-2</v>
          </cell>
          <cell r="D274">
            <v>1438.538</v>
          </cell>
          <cell r="E274">
            <v>1.4436779120334337E-2</v>
          </cell>
          <cell r="F274">
            <v>308.61900000000003</v>
          </cell>
          <cell r="G274">
            <v>5.3837354386641291E-3</v>
          </cell>
          <cell r="H274">
            <v>3405.9290000000001</v>
          </cell>
          <cell r="I274">
            <v>1.1942209524802773E-2</v>
          </cell>
        </row>
        <row r="275">
          <cell r="B275">
            <v>21524.905999999999</v>
          </cell>
          <cell r="C275">
            <v>0.44017482654837747</v>
          </cell>
          <cell r="D275">
            <v>15876.142</v>
          </cell>
          <cell r="E275">
            <v>0.45765647446525426</v>
          </cell>
          <cell r="F275">
            <v>2719.627</v>
          </cell>
          <cell r="G275">
            <v>0.40956220981286012</v>
          </cell>
          <cell r="H275">
            <v>40120.674999999996</v>
          </cell>
          <cell r="I275">
            <v>0.44464292587500437</v>
          </cell>
        </row>
        <row r="276">
          <cell r="B276">
            <v>2926.52</v>
          </cell>
          <cell r="C276">
            <v>9.2656043235012087E-2</v>
          </cell>
          <cell r="D276">
            <v>1969.2560000000001</v>
          </cell>
          <cell r="E276">
            <v>6.7281333343355315E-2</v>
          </cell>
          <cell r="F276">
            <v>471.06799999999998</v>
          </cell>
          <cell r="G276">
            <v>4.6441914333445224E-2</v>
          </cell>
          <cell r="H276">
            <v>5366.8440000000001</v>
          </cell>
          <cell r="I276">
            <v>7.5592634536510911E-2</v>
          </cell>
        </row>
        <row r="277">
          <cell r="B277">
            <v>265.01</v>
          </cell>
          <cell r="C277">
            <v>9.6708036681981222E-3</v>
          </cell>
          <cell r="D277">
            <v>229.00299999999999</v>
          </cell>
          <cell r="E277">
            <v>1.1542965252147732E-2</v>
          </cell>
          <cell r="F277">
            <v>60.222000000000001</v>
          </cell>
          <cell r="G277">
            <v>6.8538643494348668E-3</v>
          </cell>
          <cell r="H277">
            <v>554.23500000000001</v>
          </cell>
          <cell r="I277">
            <v>9.8919558579624138E-3</v>
          </cell>
        </row>
        <row r="278">
          <cell r="B278">
            <v>490630.58299999993</v>
          </cell>
          <cell r="C278">
            <v>0.19653590691750986</v>
          </cell>
          <cell r="D278">
            <v>420325.17599999992</v>
          </cell>
          <cell r="E278">
            <v>0.19290703022582784</v>
          </cell>
          <cell r="F278">
            <v>187921.62400000001</v>
          </cell>
          <cell r="G278">
            <v>0.21627947778381093</v>
          </cell>
          <cell r="H278">
            <v>1098877.3829999999</v>
          </cell>
          <cell r="I278">
            <v>0.1982039455840304</v>
          </cell>
        </row>
        <row r="279">
          <cell r="B279">
            <v>301929.36</v>
          </cell>
          <cell r="C279">
            <v>0.22382496763547344</v>
          </cell>
          <cell r="D279">
            <v>244125.27299999999</v>
          </cell>
          <cell r="E279">
            <v>0.22091707031492142</v>
          </cell>
          <cell r="F279">
            <v>77067.228000000017</v>
          </cell>
          <cell r="G279">
            <v>0.19904003569471221</v>
          </cell>
          <cell r="H279">
            <v>623121.86099999992</v>
          </cell>
          <cell r="I279">
            <v>0.21931632043257773</v>
          </cell>
        </row>
        <row r="280">
          <cell r="B280">
            <v>11926.868</v>
          </cell>
          <cell r="C280">
            <v>9.1115574001199115E-2</v>
          </cell>
          <cell r="D280">
            <v>9949.2479999999996</v>
          </cell>
          <cell r="E280">
            <v>9.1767432386802017E-2</v>
          </cell>
          <cell r="F280">
            <v>2337.8849999999998</v>
          </cell>
          <cell r="G280">
            <v>7.6749441520220549E-2</v>
          </cell>
          <cell r="H280">
            <v>24214.001</v>
          </cell>
          <cell r="I280">
            <v>8.9755426370284025E-2</v>
          </cell>
        </row>
        <row r="284">
          <cell r="L284">
            <v>5.4214185217699183E-2</v>
          </cell>
        </row>
        <row r="285">
          <cell r="L285">
            <v>4.25242730961784E-2</v>
          </cell>
        </row>
        <row r="286">
          <cell r="L286">
            <v>5.609258922530766E-2</v>
          </cell>
        </row>
        <row r="288">
          <cell r="B288">
            <v>2262.6060000000007</v>
          </cell>
          <cell r="C288">
            <v>5.435941155480397E-2</v>
          </cell>
          <cell r="D288">
            <v>2255.6080000000006</v>
          </cell>
          <cell r="E288">
            <v>5.4205735292988548E-2</v>
          </cell>
          <cell r="F288">
            <v>2255.6680000000006</v>
          </cell>
          <cell r="G288">
            <v>5.4214185217699183E-2</v>
          </cell>
          <cell r="H288">
            <v>2255.6680000000006</v>
          </cell>
          <cell r="I288">
            <v>5.4214185217699183E-2</v>
          </cell>
        </row>
        <row r="289">
          <cell r="B289">
            <v>560002.29499999981</v>
          </cell>
          <cell r="C289">
            <v>4.4405186453995854E-2</v>
          </cell>
          <cell r="D289">
            <v>523820.30699999997</v>
          </cell>
          <cell r="E289">
            <v>4.4135469680739878E-2</v>
          </cell>
          <cell r="F289">
            <v>299239.84299999999</v>
          </cell>
          <cell r="G289">
            <v>3.7198466582684386E-2</v>
          </cell>
          <cell r="H289">
            <v>1383062.4449999998</v>
          </cell>
          <cell r="I289">
            <v>4.25242730961784E-2</v>
          </cell>
        </row>
        <row r="290">
          <cell r="B290">
            <v>366051.11200000002</v>
          </cell>
          <cell r="C290">
            <v>5.5624147715207996E-2</v>
          </cell>
          <cell r="D290">
            <v>339287.01500000001</v>
          </cell>
          <cell r="E290">
            <v>5.7033397887665309E-2</v>
          </cell>
          <cell r="F290">
            <v>167630.25700000001</v>
          </cell>
          <cell r="G290">
            <v>5.5263757376716176E-2</v>
          </cell>
          <cell r="H290">
            <v>872968.38400000008</v>
          </cell>
          <cell r="I290">
            <v>5.609258922530766E-2</v>
          </cell>
        </row>
        <row r="291">
          <cell r="B291">
            <v>68677.854999999996</v>
          </cell>
          <cell r="C291">
            <v>0.13008311898512165</v>
          </cell>
          <cell r="D291">
            <v>71816.14499999999</v>
          </cell>
          <cell r="E291">
            <v>0.1431626891785833</v>
          </cell>
          <cell r="F291">
            <v>53888.904999999999</v>
          </cell>
          <cell r="G291">
            <v>0.20106372070479558</v>
          </cell>
          <cell r="H291">
            <v>194382.905</v>
          </cell>
          <cell r="I291">
            <v>0.14980039530498948</v>
          </cell>
        </row>
        <row r="292">
          <cell r="B292">
            <v>5730.7310000000007</v>
          </cell>
          <cell r="C292">
            <v>0.12608379177169926</v>
          </cell>
          <cell r="D292">
            <v>4769.2559999999994</v>
          </cell>
          <cell r="E292">
            <v>0.11712452883790508</v>
          </cell>
          <cell r="F292">
            <v>3139.8470000000002</v>
          </cell>
          <cell r="G292">
            <v>0.12282505925424343</v>
          </cell>
          <cell r="H292">
            <v>13639.834000000001</v>
          </cell>
          <cell r="I292">
            <v>0.12207320994910917</v>
          </cell>
        </row>
        <row r="293">
          <cell r="B293">
            <v>0</v>
          </cell>
          <cell r="C293">
            <v>0</v>
          </cell>
          <cell r="D293">
            <v>0</v>
          </cell>
          <cell r="E293">
            <v>0</v>
          </cell>
          <cell r="F293">
            <v>0</v>
          </cell>
          <cell r="G293">
            <v>0</v>
          </cell>
          <cell r="H293">
            <v>0</v>
          </cell>
          <cell r="I293">
            <v>0</v>
          </cell>
        </row>
        <row r="294">
          <cell r="B294">
            <v>36.19</v>
          </cell>
          <cell r="C294">
            <v>3.0732258256269157E-2</v>
          </cell>
          <cell r="D294">
            <v>56.499000000000002</v>
          </cell>
          <cell r="E294">
            <v>5.9275524859965657E-2</v>
          </cell>
          <cell r="F294">
            <v>59</v>
          </cell>
          <cell r="G294">
            <v>5.116837343546194E-2</v>
          </cell>
          <cell r="H294">
            <v>151.68899999999999</v>
          </cell>
          <cell r="I294">
            <v>4.6193059575705617E-2</v>
          </cell>
        </row>
        <row r="295">
          <cell r="B295">
            <v>0.82499999999999996</v>
          </cell>
          <cell r="C295">
            <v>1.1123620502517982E-3</v>
          </cell>
          <cell r="D295">
            <v>0.68500000000000005</v>
          </cell>
          <cell r="E295">
            <v>8.9348020321783328E-4</v>
          </cell>
          <cell r="F295">
            <v>0</v>
          </cell>
          <cell r="G295">
            <v>0</v>
          </cell>
          <cell r="H295">
            <v>1.51</v>
          </cell>
          <cell r="I295">
            <v>6.2806493609127319E-4</v>
          </cell>
        </row>
        <row r="296">
          <cell r="B296">
            <v>0</v>
          </cell>
          <cell r="C296">
            <v>0</v>
          </cell>
          <cell r="D296">
            <v>0</v>
          </cell>
          <cell r="E296">
            <v>0</v>
          </cell>
          <cell r="F296">
            <v>0</v>
          </cell>
          <cell r="G296">
            <v>0</v>
          </cell>
          <cell r="H296">
            <v>0</v>
          </cell>
          <cell r="I296">
            <v>0</v>
          </cell>
        </row>
        <row r="297">
          <cell r="B297">
            <v>244236.326</v>
          </cell>
          <cell r="C297">
            <v>7.8270672941977024E-2</v>
          </cell>
          <cell r="D297">
            <v>214796.405</v>
          </cell>
          <cell r="E297">
            <v>7.8201788157501853E-2</v>
          </cell>
          <cell r="F297">
            <v>77199.748999999996</v>
          </cell>
          <cell r="G297">
            <v>6.7586883816956544E-2</v>
          </cell>
          <cell r="H297">
            <v>536232.48</v>
          </cell>
          <cell r="I297">
            <v>7.6502665728002031E-2</v>
          </cell>
        </row>
        <row r="298">
          <cell r="B298">
            <v>14970.61</v>
          </cell>
          <cell r="C298">
            <v>0.80109087328724982</v>
          </cell>
          <cell r="D298">
            <v>12388.82</v>
          </cell>
          <cell r="E298">
            <v>0.86408810492800314</v>
          </cell>
          <cell r="F298">
            <v>5064.8500000000004</v>
          </cell>
          <cell r="G298">
            <v>0.78189138411995629</v>
          </cell>
          <cell r="H298">
            <v>32424.28</v>
          </cell>
          <cell r="I298">
            <v>0.82080717071041831</v>
          </cell>
        </row>
        <row r="299">
          <cell r="B299">
            <v>0</v>
          </cell>
          <cell r="C299">
            <v>0</v>
          </cell>
          <cell r="D299">
            <v>0</v>
          </cell>
          <cell r="E299">
            <v>0</v>
          </cell>
          <cell r="F299">
            <v>0</v>
          </cell>
          <cell r="G299">
            <v>0</v>
          </cell>
          <cell r="H299">
            <v>0</v>
          </cell>
          <cell r="I299">
            <v>0</v>
          </cell>
        </row>
        <row r="300">
          <cell r="B300">
            <v>0</v>
          </cell>
          <cell r="C300">
            <v>0</v>
          </cell>
          <cell r="D300">
            <v>0</v>
          </cell>
          <cell r="E300">
            <v>0</v>
          </cell>
          <cell r="F300">
            <v>0</v>
          </cell>
          <cell r="G300">
            <v>0</v>
          </cell>
          <cell r="H300">
            <v>0</v>
          </cell>
          <cell r="I300">
            <v>0</v>
          </cell>
        </row>
        <row r="301">
          <cell r="B301">
            <v>0</v>
          </cell>
          <cell r="C301">
            <v>0</v>
          </cell>
          <cell r="D301">
            <v>412</v>
          </cell>
          <cell r="E301">
            <v>7.2198926969733929E-2</v>
          </cell>
          <cell r="F301">
            <v>7561</v>
          </cell>
          <cell r="G301">
            <v>0.85357868593361919</v>
          </cell>
          <cell r="H301">
            <v>7973</v>
          </cell>
          <cell r="I301">
            <v>0.36642994333319251</v>
          </cell>
        </row>
        <row r="302">
          <cell r="B302">
            <v>792</v>
          </cell>
          <cell r="C302">
            <v>2.9541332650385014E-3</v>
          </cell>
          <cell r="D302">
            <v>802</v>
          </cell>
          <cell r="E302">
            <v>3.4096398206424064E-3</v>
          </cell>
          <cell r="F302">
            <v>589</v>
          </cell>
          <cell r="G302">
            <v>3.0857988426074099E-3</v>
          </cell>
          <cell r="H302">
            <v>2183</v>
          </cell>
          <cell r="I302">
            <v>3.1446776415434562E-3</v>
          </cell>
        </row>
        <row r="303">
          <cell r="B303">
            <v>64.25</v>
          </cell>
          <cell r="C303">
            <v>1.8772716246694902E-4</v>
          </cell>
          <cell r="D303">
            <v>59.161000000000001</v>
          </cell>
          <cell r="E303">
            <v>1.8299558423282009E-4</v>
          </cell>
          <cell r="F303">
            <v>34.741</v>
          </cell>
          <cell r="G303">
            <v>1.5311928907164966E-4</v>
          </cell>
          <cell r="H303">
            <v>158.15199999999999</v>
          </cell>
          <cell r="I303">
            <v>1.772145365317533E-4</v>
          </cell>
        </row>
        <row r="304">
          <cell r="B304">
            <v>0</v>
          </cell>
          <cell r="C304">
            <v>0</v>
          </cell>
          <cell r="D304">
            <v>0</v>
          </cell>
          <cell r="E304">
            <v>0</v>
          </cell>
          <cell r="F304">
            <v>0</v>
          </cell>
          <cell r="G304">
            <v>0</v>
          </cell>
          <cell r="H304">
            <v>0</v>
          </cell>
          <cell r="I304">
            <v>0</v>
          </cell>
        </row>
        <row r="305">
          <cell r="B305">
            <v>131.49199999999999</v>
          </cell>
          <cell r="C305">
            <v>4.8235712739771751E-2</v>
          </cell>
          <cell r="D305">
            <v>78.254000000000005</v>
          </cell>
          <cell r="E305">
            <v>1.6113455993878645E-2</v>
          </cell>
          <cell r="F305">
            <v>56.859000000000002</v>
          </cell>
          <cell r="G305">
            <v>2.157366858225191E-3</v>
          </cell>
          <cell r="H305">
            <v>266.60499999999996</v>
          </cell>
          <cell r="I305">
            <v>7.8556003899793395E-3</v>
          </cell>
        </row>
        <row r="306">
          <cell r="B306">
            <v>31410.832999999999</v>
          </cell>
          <cell r="C306">
            <v>2.0785868781628494E-2</v>
          </cell>
          <cell r="D306">
            <v>34107.79</v>
          </cell>
          <cell r="E306">
            <v>2.2731446930903162E-2</v>
          </cell>
          <cell r="F306">
            <v>20036.306000000004</v>
          </cell>
          <cell r="G306">
            <v>2.3761740658388583E-2</v>
          </cell>
          <cell r="H306">
            <v>85554.929000000004</v>
          </cell>
          <cell r="I306">
            <v>2.2194117151839804E-2</v>
          </cell>
        </row>
        <row r="307">
          <cell r="B307">
            <v>345193.86</v>
          </cell>
          <cell r="C307">
            <v>5.8506236444222329E-2</v>
          </cell>
          <cell r="D307">
            <v>323688.12599999999</v>
          </cell>
          <cell r="E307">
            <v>6.1510896062430633E-2</v>
          </cell>
          <cell r="F307">
            <v>159210.45300000001</v>
          </cell>
          <cell r="G307">
            <v>6.1911096865131264E-2</v>
          </cell>
          <cell r="H307">
            <v>828092.43900000001</v>
          </cell>
          <cell r="I307">
            <v>6.0295031108395319E-2</v>
          </cell>
        </row>
        <row r="308">
          <cell r="B308">
            <v>79584.517999999982</v>
          </cell>
          <cell r="C308">
            <v>4.7154024192819451E-2</v>
          </cell>
          <cell r="D308">
            <v>75061.964000000007</v>
          </cell>
          <cell r="E308">
            <v>4.450820424097407E-2</v>
          </cell>
          <cell r="F308">
            <v>53575.172999999995</v>
          </cell>
          <cell r="G308">
            <v>4.4565594129350954E-2</v>
          </cell>
          <cell r="H308">
            <v>208221.65499999997</v>
          </cell>
          <cell r="I308">
            <v>4.5499047782991138E-2</v>
          </cell>
        </row>
        <row r="309">
          <cell r="B309">
            <v>2535.1800000000003</v>
          </cell>
          <cell r="C309">
            <v>1.9770165798385204E-2</v>
          </cell>
          <cell r="D309">
            <v>2084.5500000000002</v>
          </cell>
          <cell r="E309">
            <v>2.0919981199866076E-2</v>
          </cell>
          <cell r="F309">
            <v>658.43</v>
          </cell>
          <cell r="G309">
            <v>1.148604889808995E-2</v>
          </cell>
          <cell r="H309">
            <v>5278.1600000000008</v>
          </cell>
          <cell r="I309">
            <v>1.8506813449556059E-2</v>
          </cell>
        </row>
        <row r="310">
          <cell r="B310">
            <v>3393.9349999999999</v>
          </cell>
          <cell r="C310">
            <v>6.9404472657927874E-2</v>
          </cell>
          <cell r="D310">
            <v>2127.6800000000003</v>
          </cell>
          <cell r="E310">
            <v>6.1333951761720969E-2</v>
          </cell>
          <cell r="F310">
            <v>204.56299999999999</v>
          </cell>
          <cell r="G310">
            <v>3.0806163612123322E-2</v>
          </cell>
          <cell r="H310">
            <v>5726.1779999999999</v>
          </cell>
          <cell r="I310">
            <v>6.3461159115620086E-2</v>
          </cell>
        </row>
        <row r="311">
          <cell r="B311">
            <v>545.476</v>
          </cell>
          <cell r="C311">
            <v>1.7270221231927837E-2</v>
          </cell>
          <cell r="D311">
            <v>449.71800000000002</v>
          </cell>
          <cell r="E311">
            <v>1.5365004178485207E-2</v>
          </cell>
          <cell r="F311">
            <v>82.433000000000007</v>
          </cell>
          <cell r="G311">
            <v>8.1269505129809086E-3</v>
          </cell>
          <cell r="H311">
            <v>1077.627</v>
          </cell>
          <cell r="I311">
            <v>1.5178504159553855E-2</v>
          </cell>
        </row>
        <row r="312">
          <cell r="B312">
            <v>1259.6410000000001</v>
          </cell>
          <cell r="C312">
            <v>4.5967098612930649E-2</v>
          </cell>
          <cell r="D312">
            <v>1149.213</v>
          </cell>
          <cell r="E312">
            <v>5.7926427716302631E-2</v>
          </cell>
          <cell r="F312">
            <v>581.05999999999995</v>
          </cell>
          <cell r="G312">
            <v>6.6130424411056141E-2</v>
          </cell>
          <cell r="H312">
            <v>2989.9140000000002</v>
          </cell>
          <cell r="I312">
            <v>5.33638209551974E-2</v>
          </cell>
        </row>
        <row r="313">
          <cell r="B313">
            <v>150286.29399999997</v>
          </cell>
          <cell r="C313">
            <v>6.0201410413426096E-2</v>
          </cell>
          <cell r="D313">
            <v>139066.13399999999</v>
          </cell>
          <cell r="E313">
            <v>6.3824002098144664E-2</v>
          </cell>
          <cell r="F313">
            <v>50537.605000000003</v>
          </cell>
          <cell r="G313">
            <v>5.8163858874721683E-2</v>
          </cell>
          <cell r="H313">
            <v>339890.03299999994</v>
          </cell>
          <cell r="I313">
            <v>6.1305789569868957E-2</v>
          </cell>
        </row>
        <row r="314">
          <cell r="B314">
            <v>97160.312999999995</v>
          </cell>
          <cell r="C314">
            <v>7.2026463119311976E-2</v>
          </cell>
          <cell r="D314">
            <v>94496.131999999998</v>
          </cell>
          <cell r="E314">
            <v>8.5512689370477818E-2</v>
          </cell>
          <cell r="F314">
            <v>50918.817000000003</v>
          </cell>
          <cell r="G314">
            <v>0.13150704153018863</v>
          </cell>
          <cell r="H314">
            <v>242575.26200000002</v>
          </cell>
          <cell r="I314">
            <v>8.5377704137086133E-2</v>
          </cell>
        </row>
        <row r="315">
          <cell r="B315">
            <v>10428.503000000001</v>
          </cell>
          <cell r="C315">
            <v>7.9668781176938236E-2</v>
          </cell>
          <cell r="D315">
            <v>9252.7350000000006</v>
          </cell>
          <cell r="E315">
            <v>8.5343106685600412E-2</v>
          </cell>
          <cell r="F315">
            <v>2652.3719999999998</v>
          </cell>
          <cell r="G315">
            <v>8.7073602723774013E-2</v>
          </cell>
          <cell r="H315">
            <v>22333.61</v>
          </cell>
          <cell r="I315">
            <v>8.2785273195356654E-2</v>
          </cell>
        </row>
        <row r="319">
          <cell r="L319">
            <v>4.6124507429427974E-2</v>
          </cell>
        </row>
        <row r="320">
          <cell r="L320">
            <v>4.0918871785152008E-2</v>
          </cell>
        </row>
        <row r="321">
          <cell r="L321">
            <v>5.8925690902436115E-2</v>
          </cell>
        </row>
        <row r="323">
          <cell r="B323">
            <v>1918.6239999999991</v>
          </cell>
          <cell r="C323">
            <v>4.6095198030467584E-2</v>
          </cell>
          <cell r="D323">
            <v>1914.580999999999</v>
          </cell>
          <cell r="E323">
            <v>4.6010331087221371E-2</v>
          </cell>
          <cell r="F323">
            <v>1919.0839999999989</v>
          </cell>
          <cell r="G323">
            <v>4.6124507429427974E-2</v>
          </cell>
          <cell r="H323">
            <v>1919.0839999999989</v>
          </cell>
          <cell r="I323">
            <v>4.6124507429427974E-2</v>
          </cell>
        </row>
        <row r="324">
          <cell r="B324">
            <v>543700.67900000024</v>
          </cell>
          <cell r="C324">
            <v>4.311255550507908E-2</v>
          </cell>
          <cell r="D324">
            <v>510236.80000000005</v>
          </cell>
          <cell r="E324">
            <v>4.2990965633559794E-2</v>
          </cell>
          <cell r="F324">
            <v>276910.7809999999</v>
          </cell>
          <cell r="G324">
            <v>3.4422743743431024E-2</v>
          </cell>
          <cell r="H324">
            <v>1330848.2600000002</v>
          </cell>
          <cell r="I324">
            <v>4.0918871785152008E-2</v>
          </cell>
        </row>
        <row r="325">
          <cell r="B325">
            <v>380839.69400000002</v>
          </cell>
          <cell r="C325">
            <v>5.7871381073336593E-2</v>
          </cell>
          <cell r="D325">
            <v>352530.21600000013</v>
          </cell>
          <cell r="E325">
            <v>5.9259550727435294E-2</v>
          </cell>
          <cell r="F325">
            <v>183690.00599999999</v>
          </cell>
          <cell r="G325">
            <v>6.0558279309394232E-2</v>
          </cell>
          <cell r="H325">
            <v>917059.9160000002</v>
          </cell>
          <cell r="I325">
            <v>5.8925690902436115E-2</v>
          </cell>
        </row>
        <row r="326">
          <cell r="B326">
            <v>38618.22</v>
          </cell>
          <cell r="C326">
            <v>7.3146991956193216E-2</v>
          </cell>
          <cell r="D326">
            <v>34717.880000000005</v>
          </cell>
          <cell r="E326">
            <v>6.9208742176001717E-2</v>
          </cell>
          <cell r="F326">
            <v>18297.86</v>
          </cell>
          <cell r="G326">
            <v>6.827074724445506E-2</v>
          </cell>
          <cell r="H326">
            <v>91633.96</v>
          </cell>
          <cell r="I326">
            <v>7.0617338656203302E-2</v>
          </cell>
        </row>
        <row r="327">
          <cell r="B327">
            <v>5838.3429999999998</v>
          </cell>
          <cell r="C327">
            <v>0.1284514005462406</v>
          </cell>
          <cell r="D327">
            <v>5248.3310000000001</v>
          </cell>
          <cell r="E327">
            <v>0.12888976720066431</v>
          </cell>
          <cell r="F327">
            <v>3093.2950000000001</v>
          </cell>
          <cell r="G327">
            <v>0.12100403034474447</v>
          </cell>
          <cell r="H327">
            <v>14179.968999999999</v>
          </cell>
          <cell r="I327">
            <v>0.1269072873474017</v>
          </cell>
        </row>
        <row r="328">
          <cell r="B328">
            <v>0</v>
          </cell>
          <cell r="C328">
            <v>0</v>
          </cell>
          <cell r="D328">
            <v>0</v>
          </cell>
          <cell r="E328">
            <v>0</v>
          </cell>
          <cell r="F328">
            <v>0</v>
          </cell>
          <cell r="G328">
            <v>0</v>
          </cell>
          <cell r="H328">
            <v>0</v>
          </cell>
          <cell r="I328">
            <v>0</v>
          </cell>
        </row>
        <row r="329">
          <cell r="B329">
            <v>840</v>
          </cell>
          <cell r="C329">
            <v>0.71332127480702112</v>
          </cell>
          <cell r="D329">
            <v>482</v>
          </cell>
          <cell r="E329">
            <v>0.50568687910411592</v>
          </cell>
          <cell r="F329">
            <v>206</v>
          </cell>
          <cell r="G329">
            <v>0.17865567674076538</v>
          </cell>
          <cell r="H329">
            <v>1528</v>
          </cell>
          <cell r="I329">
            <v>0.46531386607913688</v>
          </cell>
        </row>
        <row r="330">
          <cell r="B330">
            <v>24</v>
          </cell>
          <cell r="C330">
            <v>3.2359623280052312E-2</v>
          </cell>
          <cell r="D330">
            <v>23</v>
          </cell>
          <cell r="E330">
            <v>3.0000065217533085E-2</v>
          </cell>
          <cell r="F330">
            <v>12</v>
          </cell>
          <cell r="G330">
            <v>1.3394651069339642E-2</v>
          </cell>
          <cell r="H330">
            <v>59</v>
          </cell>
          <cell r="I330">
            <v>2.4540285582374251E-2</v>
          </cell>
        </row>
        <row r="331">
          <cell r="B331">
            <v>8</v>
          </cell>
          <cell r="C331">
            <v>0.14975664545114187</v>
          </cell>
          <cell r="D331">
            <v>7</v>
          </cell>
          <cell r="E331">
            <v>0.16806722689075632</v>
          </cell>
          <cell r="F331">
            <v>20</v>
          </cell>
          <cell r="G331">
            <v>0.26257056583956939</v>
          </cell>
          <cell r="H331">
            <v>35</v>
          </cell>
          <cell r="I331">
            <v>0.20439149731371173</v>
          </cell>
        </row>
        <row r="332">
          <cell r="B332">
            <v>240</v>
          </cell>
          <cell r="C332">
            <v>7.6913053081524352E-5</v>
          </cell>
          <cell r="D332">
            <v>263</v>
          </cell>
          <cell r="E332">
            <v>9.5751464208271959E-5</v>
          </cell>
          <cell r="F332">
            <v>200</v>
          </cell>
          <cell r="G332">
            <v>1.7509612321914815E-4</v>
          </cell>
          <cell r="H332">
            <v>703</v>
          </cell>
          <cell r="I332">
            <v>1.0029488330655657E-4</v>
          </cell>
        </row>
        <row r="333">
          <cell r="B333">
            <v>0</v>
          </cell>
          <cell r="C333">
            <v>0</v>
          </cell>
          <cell r="D333">
            <v>0</v>
          </cell>
          <cell r="E333">
            <v>0</v>
          </cell>
          <cell r="F333">
            <v>0</v>
          </cell>
          <cell r="G333">
            <v>0</v>
          </cell>
          <cell r="H333">
            <v>0</v>
          </cell>
          <cell r="I333">
            <v>0</v>
          </cell>
        </row>
        <row r="334">
          <cell r="B334">
            <v>0</v>
          </cell>
          <cell r="C334">
            <v>0</v>
          </cell>
          <cell r="D334">
            <v>0</v>
          </cell>
          <cell r="E334">
            <v>0</v>
          </cell>
          <cell r="F334">
            <v>0</v>
          </cell>
          <cell r="G334">
            <v>0</v>
          </cell>
          <cell r="H334">
            <v>0</v>
          </cell>
          <cell r="I334">
            <v>0</v>
          </cell>
        </row>
        <row r="335">
          <cell r="B335">
            <v>6209.4</v>
          </cell>
          <cell r="C335">
            <v>0.10845829177474316</v>
          </cell>
          <cell r="D335">
            <v>4240.51</v>
          </cell>
          <cell r="E335">
            <v>8.408993939668917E-2</v>
          </cell>
          <cell r="F335">
            <v>1765.11</v>
          </cell>
          <cell r="G335">
            <v>6.5618874752898987E-2</v>
          </cell>
          <cell r="H335">
            <v>12215.02</v>
          </cell>
          <cell r="I335">
            <v>9.0764550128008645E-2</v>
          </cell>
        </row>
        <row r="336">
          <cell r="B336">
            <v>0</v>
          </cell>
          <cell r="C336">
            <v>0</v>
          </cell>
          <cell r="D336">
            <v>0</v>
          </cell>
          <cell r="E336">
            <v>0</v>
          </cell>
          <cell r="F336">
            <v>0</v>
          </cell>
          <cell r="G336">
            <v>0</v>
          </cell>
          <cell r="H336">
            <v>0</v>
          </cell>
          <cell r="I336">
            <v>0</v>
          </cell>
        </row>
        <row r="337">
          <cell r="B337">
            <v>86479</v>
          </cell>
          <cell r="C337">
            <v>0.32256375079200073</v>
          </cell>
          <cell r="D337">
            <v>134115</v>
          </cell>
          <cell r="E337">
            <v>0.57017935728859892</v>
          </cell>
          <cell r="F337">
            <v>98152</v>
          </cell>
          <cell r="G337">
            <v>0.51422296774126064</v>
          </cell>
          <cell r="H337">
            <v>318746</v>
          </cell>
          <cell r="I337">
            <v>0.45916327051370159</v>
          </cell>
        </row>
        <row r="338">
          <cell r="B338">
            <v>0</v>
          </cell>
          <cell r="C338">
            <v>0</v>
          </cell>
          <cell r="D338">
            <v>0</v>
          </cell>
          <cell r="E338">
            <v>0</v>
          </cell>
          <cell r="F338">
            <v>0</v>
          </cell>
          <cell r="G338">
            <v>0</v>
          </cell>
          <cell r="H338">
            <v>0</v>
          </cell>
          <cell r="I338">
            <v>0</v>
          </cell>
        </row>
        <row r="339">
          <cell r="B339">
            <v>0</v>
          </cell>
          <cell r="C339">
            <v>0</v>
          </cell>
          <cell r="D339">
            <v>0</v>
          </cell>
          <cell r="E339">
            <v>0</v>
          </cell>
          <cell r="F339">
            <v>0</v>
          </cell>
          <cell r="G339">
            <v>0</v>
          </cell>
          <cell r="H339">
            <v>0</v>
          </cell>
          <cell r="I339">
            <v>0</v>
          </cell>
        </row>
        <row r="340">
          <cell r="B340">
            <v>12.944000000000001</v>
          </cell>
          <cell r="C340">
            <v>4.748296973987814E-3</v>
          </cell>
          <cell r="D340">
            <v>0</v>
          </cell>
          <cell r="E340">
            <v>0</v>
          </cell>
          <cell r="F340">
            <v>0</v>
          </cell>
          <cell r="G340">
            <v>0</v>
          </cell>
          <cell r="H340">
            <v>12.944000000000001</v>
          </cell>
          <cell r="I340">
            <v>3.8139904145793435E-4</v>
          </cell>
        </row>
        <row r="341">
          <cell r="B341">
            <v>242569.78700000007</v>
          </cell>
          <cell r="C341">
            <v>0.16051862626405275</v>
          </cell>
          <cell r="D341">
            <v>173433.49500000008</v>
          </cell>
          <cell r="E341">
            <v>0.11558633050202198</v>
          </cell>
          <cell r="F341">
            <v>61943.740999999995</v>
          </cell>
          <cell r="G341">
            <v>7.3461201333838266E-2</v>
          </cell>
          <cell r="H341">
            <v>477947.0230000001</v>
          </cell>
          <cell r="I341">
            <v>0.12398598590193531</v>
          </cell>
        </row>
        <row r="342">
          <cell r="B342">
            <v>324415.74400000001</v>
          </cell>
          <cell r="C342">
            <v>5.4984593945825985E-2</v>
          </cell>
          <cell r="D342">
            <v>284092.74900000001</v>
          </cell>
          <cell r="E342">
            <v>5.3986532566935114E-2</v>
          </cell>
          <cell r="F342">
            <v>117139.62599999999</v>
          </cell>
          <cell r="G342">
            <v>4.5551297640182259E-2</v>
          </cell>
          <cell r="H342">
            <v>725648.11899999995</v>
          </cell>
          <cell r="I342">
            <v>5.2835859679735038E-2</v>
          </cell>
        </row>
        <row r="343">
          <cell r="B343">
            <v>27423.662000000004</v>
          </cell>
          <cell r="C343">
            <v>1.6248587714053929E-2</v>
          </cell>
          <cell r="D343">
            <v>23196.142999999996</v>
          </cell>
          <cell r="E343">
            <v>1.3754218717842777E-2</v>
          </cell>
          <cell r="F343">
            <v>13839.2</v>
          </cell>
          <cell r="G343">
            <v>1.1511902542524944E-2</v>
          </cell>
          <cell r="H343">
            <v>64459.005000000005</v>
          </cell>
          <cell r="I343">
            <v>1.4085102476680754E-2</v>
          </cell>
        </row>
        <row r="344">
          <cell r="B344">
            <v>323.06</v>
          </cell>
          <cell r="C344">
            <v>2.5193279226036506E-3</v>
          </cell>
          <cell r="D344">
            <v>285.39999999999998</v>
          </cell>
          <cell r="E344">
            <v>2.8641973732660654E-3</v>
          </cell>
          <cell r="F344">
            <v>153.08000000000001</v>
          </cell>
          <cell r="G344">
            <v>2.6704195819139613E-3</v>
          </cell>
          <cell r="H344">
            <v>761.54000000000008</v>
          </cell>
          <cell r="I344">
            <v>2.6701878522771044E-3</v>
          </cell>
        </row>
        <row r="345">
          <cell r="B345">
            <v>40</v>
          </cell>
          <cell r="C345">
            <v>8.1798234389200588E-4</v>
          </cell>
          <cell r="D345">
            <v>36</v>
          </cell>
          <cell r="E345">
            <v>1.0377605013075059E-3</v>
          </cell>
          <cell r="F345">
            <v>3</v>
          </cell>
          <cell r="G345">
            <v>4.5178497986620244E-4</v>
          </cell>
          <cell r="H345">
            <v>79</v>
          </cell>
          <cell r="I345">
            <v>8.7552841880465251E-4</v>
          </cell>
        </row>
        <row r="346">
          <cell r="B346">
            <v>54</v>
          </cell>
          <cell r="C346">
            <v>1.7096846543644508E-3</v>
          </cell>
          <cell r="D346">
            <v>55</v>
          </cell>
          <cell r="E346">
            <v>1.8791225386057182E-3</v>
          </cell>
          <cell r="F346">
            <v>42</v>
          </cell>
          <cell r="G346">
            <v>4.1407193908410246E-3</v>
          </cell>
          <cell r="H346">
            <v>151</v>
          </cell>
          <cell r="I346">
            <v>2.1268529167259471E-3</v>
          </cell>
        </row>
        <row r="347">
          <cell r="B347">
            <v>1789</v>
          </cell>
          <cell r="C347">
            <v>6.5284584590794448E-2</v>
          </cell>
          <cell r="D347">
            <v>1908</v>
          </cell>
          <cell r="E347">
            <v>9.6173315201538295E-2</v>
          </cell>
          <cell r="F347">
            <v>695.00299999999993</v>
          </cell>
          <cell r="G347">
            <v>7.9098274458674234E-2</v>
          </cell>
          <cell r="H347">
            <v>4392.0029999999997</v>
          </cell>
          <cell r="I347">
            <v>7.8388228466333754E-2</v>
          </cell>
        </row>
        <row r="348">
          <cell r="B348">
            <v>193468.12400000001</v>
          </cell>
          <cell r="C348">
            <v>7.7499109365486221E-2</v>
          </cell>
          <cell r="D348">
            <v>172053.68700000003</v>
          </cell>
          <cell r="E348">
            <v>7.8963544640433647E-2</v>
          </cell>
          <cell r="F348">
            <v>77031.872000000003</v>
          </cell>
          <cell r="G348">
            <v>8.8656178539992636E-2</v>
          </cell>
          <cell r="H348">
            <v>442553.68300000008</v>
          </cell>
          <cell r="I348">
            <v>7.9823179055587376E-2</v>
          </cell>
        </row>
        <row r="349">
          <cell r="B349">
            <v>52530.108</v>
          </cell>
          <cell r="C349">
            <v>3.8941392526344321E-2</v>
          </cell>
          <cell r="D349">
            <v>45323.483999999997</v>
          </cell>
          <cell r="E349">
            <v>4.1014726491448571E-2</v>
          </cell>
          <cell r="F349">
            <v>15034.46</v>
          </cell>
          <cell r="G349">
            <v>3.8829208377012363E-2</v>
          </cell>
          <cell r="H349">
            <v>112888.052</v>
          </cell>
          <cell r="I349">
            <v>3.973250456292609E-2</v>
          </cell>
        </row>
        <row r="350">
          <cell r="B350">
            <v>48787.79</v>
          </cell>
          <cell r="C350">
            <v>0.37271540945200055</v>
          </cell>
          <cell r="D350">
            <v>41235.034999999996</v>
          </cell>
          <cell r="E350">
            <v>0.38033359770807951</v>
          </cell>
          <cell r="F350">
            <v>10341.011</v>
          </cell>
          <cell r="G350">
            <v>0.33948069259371505</v>
          </cell>
          <cell r="H350">
            <v>100363.836</v>
          </cell>
          <cell r="I350">
            <v>0.37202438755731698</v>
          </cell>
        </row>
        <row r="354">
          <cell r="L354">
            <v>6.9777316467436054E-2</v>
          </cell>
        </row>
        <row r="355">
          <cell r="L355">
            <v>0.11420054608234056</v>
          </cell>
        </row>
        <row r="356">
          <cell r="L356">
            <v>4.0346881109608365E-2</v>
          </cell>
        </row>
        <row r="358">
          <cell r="B358">
            <v>2903.4669999999996</v>
          </cell>
          <cell r="C358">
            <v>6.975618273300431E-2</v>
          </cell>
          <cell r="D358">
            <v>2903.4669999999996</v>
          </cell>
          <cell r="E358">
            <v>6.9774785172746115E-2</v>
          </cell>
          <cell r="F358">
            <v>2903.1969999999997</v>
          </cell>
          <cell r="G358">
            <v>6.9777316467436054E-2</v>
          </cell>
          <cell r="H358">
            <v>2903.1969999999997</v>
          </cell>
          <cell r="I358">
            <v>6.9777316467436054E-2</v>
          </cell>
        </row>
        <row r="359">
          <cell r="B359">
            <v>1315658.5490000006</v>
          </cell>
          <cell r="C359">
            <v>0.10432468527318926</v>
          </cell>
          <cell r="D359">
            <v>1287231.1859999998</v>
          </cell>
          <cell r="E359">
            <v>0.1084580956915934</v>
          </cell>
          <cell r="F359">
            <v>1111376.8469999998</v>
          </cell>
          <cell r="G359">
            <v>0.1381551136019632</v>
          </cell>
          <cell r="H359">
            <v>3714266.5820000004</v>
          </cell>
          <cell r="I359">
            <v>0.11420054608234056</v>
          </cell>
        </row>
        <row r="360">
          <cell r="B360">
            <v>277377.21299999999</v>
          </cell>
          <cell r="C360">
            <v>4.2149499244642945E-2</v>
          </cell>
          <cell r="D360">
            <v>252346.033</v>
          </cell>
          <cell r="E360">
            <v>4.241881082735488E-2</v>
          </cell>
          <cell r="F360">
            <v>98194.846000000005</v>
          </cell>
          <cell r="G360">
            <v>3.2372533706656603E-2</v>
          </cell>
          <cell r="H360">
            <v>627918.09200000006</v>
          </cell>
          <cell r="I360">
            <v>4.0346881109608365E-2</v>
          </cell>
        </row>
        <row r="361">
          <cell r="B361">
            <v>21248.85</v>
          </cell>
          <cell r="C361">
            <v>4.0247568635435715E-2</v>
          </cell>
          <cell r="D361">
            <v>27985.285</v>
          </cell>
          <cell r="E361">
            <v>5.5787576150586618E-2</v>
          </cell>
          <cell r="F361">
            <v>11392.656999999999</v>
          </cell>
          <cell r="G361">
            <v>4.2506894603509468E-2</v>
          </cell>
          <cell r="H361">
            <v>60626.791999999994</v>
          </cell>
          <cell r="I361">
            <v>4.6721790723692348E-2</v>
          </cell>
        </row>
        <row r="362">
          <cell r="B362">
            <v>513</v>
          </cell>
          <cell r="C362">
            <v>1.1286690158529811E-2</v>
          </cell>
          <cell r="D362">
            <v>518</v>
          </cell>
          <cell r="E362">
            <v>1.2721167816958211E-2</v>
          </cell>
          <cell r="F362">
            <v>149</v>
          </cell>
          <cell r="G362">
            <v>5.8286068808073351E-3</v>
          </cell>
          <cell r="H362">
            <v>1180</v>
          </cell>
          <cell r="I362">
            <v>1.056071413625333E-2</v>
          </cell>
        </row>
        <row r="363">
          <cell r="B363">
            <v>0</v>
          </cell>
          <cell r="C363">
            <v>0</v>
          </cell>
          <cell r="D363">
            <v>0</v>
          </cell>
          <cell r="E363">
            <v>0</v>
          </cell>
          <cell r="F363">
            <v>0</v>
          </cell>
          <cell r="G363">
            <v>0</v>
          </cell>
          <cell r="H363">
            <v>0</v>
          </cell>
          <cell r="I363">
            <v>0</v>
          </cell>
        </row>
        <row r="364">
          <cell r="B364">
            <v>0</v>
          </cell>
          <cell r="C364">
            <v>0</v>
          </cell>
          <cell r="D364">
            <v>0</v>
          </cell>
          <cell r="E364">
            <v>0</v>
          </cell>
          <cell r="F364">
            <v>5.45</v>
          </cell>
          <cell r="G364">
            <v>4.7265700885299579E-3</v>
          </cell>
          <cell r="H364">
            <v>5.45</v>
          </cell>
          <cell r="I364">
            <v>1.6596600589864501E-3</v>
          </cell>
        </row>
        <row r="365">
          <cell r="B365">
            <v>402.85</v>
          </cell>
          <cell r="C365">
            <v>0.54316975993204475</v>
          </cell>
          <cell r="D365">
            <v>499.45</v>
          </cell>
          <cell r="E365">
            <v>0.6514579379520391</v>
          </cell>
          <cell r="F365">
            <v>306.88</v>
          </cell>
          <cell r="G365">
            <v>0.34254587667991243</v>
          </cell>
          <cell r="H365">
            <v>1209.1799999999998</v>
          </cell>
          <cell r="I365">
            <v>0.50294275458466609</v>
          </cell>
        </row>
        <row r="366">
          <cell r="B366">
            <v>17.72</v>
          </cell>
          <cell r="C366">
            <v>0.33171096967427927</v>
          </cell>
          <cell r="D366">
            <v>10.65</v>
          </cell>
          <cell r="E366">
            <v>0.25570228091236497</v>
          </cell>
          <cell r="F366">
            <v>18.170000000000002</v>
          </cell>
          <cell r="G366">
            <v>0.23854535906524879</v>
          </cell>
          <cell r="H366">
            <v>46.54</v>
          </cell>
          <cell r="I366">
            <v>0.27178229385657554</v>
          </cell>
        </row>
        <row r="367">
          <cell r="B367">
            <v>174988.6</v>
          </cell>
          <cell r="C367">
            <v>5.6078781168590136E-2</v>
          </cell>
          <cell r="D367">
            <v>145564.802</v>
          </cell>
          <cell r="E367">
            <v>5.2996360945578684E-2</v>
          </cell>
          <cell r="F367">
            <v>52310.008000000002</v>
          </cell>
          <cell r="G367">
            <v>4.5796398031813124E-2</v>
          </cell>
          <cell r="H367">
            <v>372863.41000000003</v>
          </cell>
          <cell r="I367">
            <v>5.3195294730063673E-2</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0</v>
          </cell>
          <cell r="C370">
            <v>0</v>
          </cell>
          <cell r="D370">
            <v>77.400000000000006</v>
          </cell>
          <cell r="E370">
            <v>1.5348534278432882E-3</v>
          </cell>
          <cell r="F370">
            <v>43.58</v>
          </cell>
          <cell r="G370">
            <v>1.6201089800246657E-3</v>
          </cell>
          <cell r="H370">
            <v>120.98</v>
          </cell>
          <cell r="I370">
            <v>8.989502493230863E-4</v>
          </cell>
        </row>
        <row r="371">
          <cell r="B371">
            <v>0</v>
          </cell>
          <cell r="C371">
            <v>0</v>
          </cell>
          <cell r="D371">
            <v>0</v>
          </cell>
          <cell r="E371">
            <v>0</v>
          </cell>
          <cell r="F371">
            <v>0</v>
          </cell>
          <cell r="G371">
            <v>0</v>
          </cell>
          <cell r="H371">
            <v>0</v>
          </cell>
          <cell r="I371">
            <v>0</v>
          </cell>
        </row>
        <row r="372">
          <cell r="B372">
            <v>0</v>
          </cell>
          <cell r="C372">
            <v>0</v>
          </cell>
          <cell r="D372">
            <v>0</v>
          </cell>
          <cell r="E372">
            <v>0</v>
          </cell>
          <cell r="F372">
            <v>0</v>
          </cell>
          <cell r="G372">
            <v>0</v>
          </cell>
          <cell r="H372">
            <v>0</v>
          </cell>
          <cell r="I372">
            <v>0</v>
          </cell>
        </row>
        <row r="373">
          <cell r="B373">
            <v>30992.329999999998</v>
          </cell>
          <cell r="C373">
            <v>9.0554119364035762E-2</v>
          </cell>
          <cell r="D373">
            <v>37651.57</v>
          </cell>
          <cell r="E373">
            <v>0.11646305926933151</v>
          </cell>
          <cell r="F373">
            <v>23329.4</v>
          </cell>
          <cell r="G373">
            <v>0.10282321011105448</v>
          </cell>
          <cell r="H373">
            <v>91973.299999999988</v>
          </cell>
          <cell r="I373">
            <v>0.10305911865038636</v>
          </cell>
        </row>
        <row r="374">
          <cell r="B374">
            <v>0</v>
          </cell>
          <cell r="C374">
            <v>0</v>
          </cell>
          <cell r="D374">
            <v>0</v>
          </cell>
          <cell r="E374">
            <v>0</v>
          </cell>
          <cell r="F374">
            <v>0</v>
          </cell>
          <cell r="G374">
            <v>0</v>
          </cell>
          <cell r="H374">
            <v>0</v>
          </cell>
          <cell r="I374">
            <v>0</v>
          </cell>
        </row>
        <row r="375">
          <cell r="B375">
            <v>0</v>
          </cell>
          <cell r="C375">
            <v>0</v>
          </cell>
          <cell r="D375">
            <v>0</v>
          </cell>
          <cell r="E375">
            <v>0</v>
          </cell>
          <cell r="F375">
            <v>0</v>
          </cell>
          <cell r="G375">
            <v>0</v>
          </cell>
          <cell r="H375">
            <v>0</v>
          </cell>
          <cell r="I375">
            <v>0</v>
          </cell>
        </row>
        <row r="376">
          <cell r="B376">
            <v>49213.862999999998</v>
          </cell>
          <cell r="C376">
            <v>3.2566882214013292E-2</v>
          </cell>
          <cell r="D376">
            <v>40038.875999999997</v>
          </cell>
          <cell r="E376">
            <v>2.6684273151881491E-2</v>
          </cell>
          <cell r="F376">
            <v>10639.700999999999</v>
          </cell>
          <cell r="G376">
            <v>1.2617985363409683E-2</v>
          </cell>
          <cell r="H376">
            <v>99892.44</v>
          </cell>
          <cell r="I376">
            <v>2.5913463337023265E-2</v>
          </cell>
        </row>
        <row r="377">
          <cell r="B377">
            <v>234542.30300000001</v>
          </cell>
          <cell r="C377">
            <v>3.9752119100526409E-2</v>
          </cell>
          <cell r="D377">
            <v>209346.36800000002</v>
          </cell>
          <cell r="E377">
            <v>3.9782375838820098E-2</v>
          </cell>
          <cell r="F377">
            <v>72656.509999999995</v>
          </cell>
          <cell r="G377">
            <v>2.8253447834184466E-2</v>
          </cell>
          <cell r="H377">
            <v>516545.18100000004</v>
          </cell>
          <cell r="I377">
            <v>3.7610665537409514E-2</v>
          </cell>
        </row>
        <row r="378">
          <cell r="B378">
            <v>16676.922999999999</v>
          </cell>
          <cell r="C378">
            <v>9.881118217035469E-3</v>
          </cell>
          <cell r="D378">
            <v>14480.338000000002</v>
          </cell>
          <cell r="E378">
            <v>8.586157446963923E-3</v>
          </cell>
          <cell r="F378">
            <v>5897.326</v>
          </cell>
          <cell r="G378">
            <v>4.9055900755461635E-3</v>
          </cell>
          <cell r="H378">
            <v>37054.587</v>
          </cell>
          <cell r="I378">
            <v>8.0968928255421013E-3</v>
          </cell>
        </row>
        <row r="379">
          <cell r="B379">
            <v>9145.4699999999993</v>
          </cell>
          <cell r="C379">
            <v>7.1319377008400936E-2</v>
          </cell>
          <cell r="D379">
            <v>7765.24</v>
          </cell>
          <cell r="E379">
            <v>7.7929852875895517E-2</v>
          </cell>
          <cell r="F379">
            <v>4434.38</v>
          </cell>
          <cell r="G379">
            <v>7.7355991544601724E-2</v>
          </cell>
          <cell r="H379">
            <v>21345.09</v>
          </cell>
          <cell r="I379">
            <v>7.4842293279094321E-2</v>
          </cell>
        </row>
        <row r="380">
          <cell r="B380">
            <v>1422.954</v>
          </cell>
          <cell r="C380">
            <v>2.9098781204262632E-2</v>
          </cell>
          <cell r="D380">
            <v>1144.1079999999999</v>
          </cell>
          <cell r="E380">
            <v>3.2980835878609116E-2</v>
          </cell>
          <cell r="F380">
            <v>331.87</v>
          </cell>
          <cell r="G380">
            <v>4.9977960422732205E-2</v>
          </cell>
          <cell r="H380">
            <v>2898.9319999999998</v>
          </cell>
          <cell r="I380">
            <v>3.2127814559268462E-2</v>
          </cell>
        </row>
        <row r="381">
          <cell r="B381">
            <v>1611.8200000000002</v>
          </cell>
          <cell r="C381">
            <v>5.1031554066624255E-2</v>
          </cell>
          <cell r="D381">
            <v>1224.9000000000001</v>
          </cell>
          <cell r="E381">
            <v>4.184976722796626E-2</v>
          </cell>
          <cell r="F381">
            <v>377.58</v>
          </cell>
          <cell r="G381">
            <v>3.72250673236608E-2</v>
          </cell>
          <cell r="H381">
            <v>3214.3</v>
          </cell>
          <cell r="I381">
            <v>4.5273796888955047E-2</v>
          </cell>
        </row>
        <row r="382">
          <cell r="B382">
            <v>481.61</v>
          </cell>
          <cell r="C382">
            <v>1.7575018884724715E-2</v>
          </cell>
          <cell r="D382">
            <v>530.07000000000005</v>
          </cell>
          <cell r="E382">
            <v>2.6718338149307869E-2</v>
          </cell>
          <cell r="F382">
            <v>142.44999999999999</v>
          </cell>
          <cell r="G382">
            <v>1.6212231021503716E-2</v>
          </cell>
          <cell r="H382">
            <v>1154.1300000000001</v>
          </cell>
          <cell r="I382">
            <v>2.0598848889640965E-2</v>
          </cell>
        </row>
        <row r="383">
          <cell r="B383">
            <v>131065.26300000001</v>
          </cell>
          <cell r="C383">
            <v>5.2501884761405007E-2</v>
          </cell>
          <cell r="D383">
            <v>118883.83899999999</v>
          </cell>
          <cell r="E383">
            <v>5.4561395873502123E-2</v>
          </cell>
          <cell r="F383">
            <v>40243.919000000002</v>
          </cell>
          <cell r="G383">
            <v>4.6316829325048756E-2</v>
          </cell>
          <cell r="H383">
            <v>290193.02100000001</v>
          </cell>
          <cell r="I383">
            <v>5.2341965202817718E-2</v>
          </cell>
        </row>
        <row r="384">
          <cell r="B384">
            <v>60775.032999999996</v>
          </cell>
          <cell r="C384">
            <v>4.5053484676911941E-2</v>
          </cell>
          <cell r="D384">
            <v>54070.362999999998</v>
          </cell>
          <cell r="E384">
            <v>4.8930067903392882E-2</v>
          </cell>
          <cell r="F384">
            <v>17372.404999999999</v>
          </cell>
          <cell r="G384">
            <v>4.4867373604030439E-2</v>
          </cell>
          <cell r="H384">
            <v>132217.80099999998</v>
          </cell>
          <cell r="I384">
            <v>4.6535875927175653E-2</v>
          </cell>
        </row>
        <row r="385">
          <cell r="B385">
            <v>13363.23</v>
          </cell>
          <cell r="C385">
            <v>0.1020886935245736</v>
          </cell>
          <cell r="D385">
            <v>11247.51</v>
          </cell>
          <cell r="E385">
            <v>0.10374202285890145</v>
          </cell>
          <cell r="F385">
            <v>3856.58</v>
          </cell>
          <cell r="G385">
            <v>0.12660603972310536</v>
          </cell>
          <cell r="H385">
            <v>28467.32</v>
          </cell>
          <cell r="I385">
            <v>0.10552144786891327</v>
          </cell>
        </row>
        <row r="389">
          <cell r="L389">
            <v>1.4540072444994112E-2</v>
          </cell>
        </row>
        <row r="390">
          <cell r="L390">
            <v>2.1899517919741124E-2</v>
          </cell>
        </row>
        <row r="391">
          <cell r="L391">
            <v>1.5332614542032805E-2</v>
          </cell>
        </row>
        <row r="393">
          <cell r="B393">
            <v>604.99000000000058</v>
          </cell>
          <cell r="C393">
            <v>1.4534965608922134E-2</v>
          </cell>
          <cell r="D393">
            <v>605.03200000000061</v>
          </cell>
          <cell r="E393">
            <v>1.4539851089279462E-2</v>
          </cell>
          <cell r="F393">
            <v>604.96300000000065</v>
          </cell>
          <cell r="G393">
            <v>1.4540072444994112E-2</v>
          </cell>
          <cell r="H393">
            <v>604.96300000000065</v>
          </cell>
          <cell r="I393">
            <v>1.4540072444994112E-2</v>
          </cell>
        </row>
        <row r="394">
          <cell r="B394">
            <v>282330.67700000014</v>
          </cell>
          <cell r="C394">
            <v>2.2387312455331796E-2</v>
          </cell>
          <cell r="D394">
            <v>271756.59099999984</v>
          </cell>
          <cell r="E394">
            <v>2.2897365035948716E-2</v>
          </cell>
          <cell r="F394">
            <v>158174.19100000005</v>
          </cell>
          <cell r="G394">
            <v>1.9662613437999431E-2</v>
          </cell>
          <cell r="H394">
            <v>712261.45900000003</v>
          </cell>
          <cell r="I394">
            <v>2.1899517919741124E-2</v>
          </cell>
        </row>
        <row r="395">
          <cell r="B395">
            <v>108404.26799999998</v>
          </cell>
          <cell r="C395">
            <v>1.6472822560885961E-2</v>
          </cell>
          <cell r="D395">
            <v>94173.617999999988</v>
          </cell>
          <cell r="E395">
            <v>1.5830377198240254E-2</v>
          </cell>
          <cell r="F395">
            <v>36043.435000000005</v>
          </cell>
          <cell r="G395">
            <v>1.1882673704088159E-2</v>
          </cell>
          <cell r="H395">
            <v>238621.32099999997</v>
          </cell>
          <cell r="I395">
            <v>1.5332614542032805E-2</v>
          </cell>
        </row>
        <row r="396">
          <cell r="B396">
            <v>40124.212</v>
          </cell>
          <cell r="C396">
            <v>7.5999500039426765E-2</v>
          </cell>
          <cell r="D396">
            <v>31904.133999999998</v>
          </cell>
          <cell r="E396">
            <v>6.3599649067126507E-2</v>
          </cell>
          <cell r="F396">
            <v>9226.4500000000007</v>
          </cell>
          <cell r="G396">
            <v>3.4424606807222403E-2</v>
          </cell>
          <cell r="H396">
            <v>81254.795999999988</v>
          </cell>
          <cell r="I396">
            <v>6.2618678125148278E-2</v>
          </cell>
        </row>
        <row r="397">
          <cell r="B397">
            <v>5169.3339999999998</v>
          </cell>
          <cell r="C397">
            <v>0.11373230250283342</v>
          </cell>
          <cell r="D397">
            <v>4706.3500000000004</v>
          </cell>
          <cell r="E397">
            <v>0.11557966825355459</v>
          </cell>
          <cell r="F397">
            <v>3105.2020000000002</v>
          </cell>
          <cell r="G397">
            <v>0.12146981035903825</v>
          </cell>
          <cell r="H397">
            <v>12980.886000000002</v>
          </cell>
          <cell r="I397">
            <v>0.11617578498414659</v>
          </cell>
        </row>
        <row r="398">
          <cell r="B398">
            <v>0</v>
          </cell>
          <cell r="C398">
            <v>0</v>
          </cell>
          <cell r="D398">
            <v>0</v>
          </cell>
          <cell r="E398">
            <v>0</v>
          </cell>
          <cell r="F398">
            <v>0</v>
          </cell>
          <cell r="G398">
            <v>0</v>
          </cell>
          <cell r="H398">
            <v>0</v>
          </cell>
          <cell r="I398">
            <v>0</v>
          </cell>
        </row>
        <row r="399">
          <cell r="B399">
            <v>7</v>
          </cell>
          <cell r="C399">
            <v>5.944343956725176E-3</v>
          </cell>
          <cell r="D399">
            <v>1</v>
          </cell>
          <cell r="E399">
            <v>1.0491429027056347E-3</v>
          </cell>
          <cell r="F399">
            <v>0</v>
          </cell>
          <cell r="G399">
            <v>0</v>
          </cell>
          <cell r="H399">
            <v>8</v>
          </cell>
          <cell r="I399">
            <v>2.4361982517232296E-3</v>
          </cell>
        </row>
        <row r="400">
          <cell r="B400">
            <v>0</v>
          </cell>
          <cell r="C400">
            <v>0</v>
          </cell>
          <cell r="D400">
            <v>0</v>
          </cell>
          <cell r="E400">
            <v>0</v>
          </cell>
          <cell r="F400">
            <v>0</v>
          </cell>
          <cell r="G400">
            <v>0</v>
          </cell>
          <cell r="H400">
            <v>0</v>
          </cell>
          <cell r="I400">
            <v>0</v>
          </cell>
        </row>
        <row r="401">
          <cell r="B401">
            <v>18.7</v>
          </cell>
          <cell r="C401">
            <v>0.35005615874204415</v>
          </cell>
          <cell r="D401">
            <v>17</v>
          </cell>
          <cell r="E401">
            <v>0.40816326530612246</v>
          </cell>
          <cell r="F401">
            <v>26</v>
          </cell>
          <cell r="G401">
            <v>0.34134173559144015</v>
          </cell>
          <cell r="H401">
            <v>61.7</v>
          </cell>
          <cell r="I401">
            <v>0.3603130109787433</v>
          </cell>
        </row>
        <row r="402">
          <cell r="B402">
            <v>19087.613000000001</v>
          </cell>
          <cell r="C402">
            <v>6.1170274661191439E-3</v>
          </cell>
          <cell r="D402">
            <v>16775.393</v>
          </cell>
          <cell r="E402">
            <v>6.1074845719361068E-3</v>
          </cell>
          <cell r="F402">
            <v>4476.1499999999996</v>
          </cell>
          <cell r="G402">
            <v>3.9187825597369495E-3</v>
          </cell>
          <cell r="H402">
            <v>40339.156000000003</v>
          </cell>
          <cell r="I402">
            <v>5.7550653537766453E-3</v>
          </cell>
        </row>
        <row r="403">
          <cell r="B403">
            <v>3717.17</v>
          </cell>
          <cell r="C403">
            <v>0.19890912671275027</v>
          </cell>
          <cell r="D403">
            <v>1948.63</v>
          </cell>
          <cell r="E403">
            <v>0.13591189507199675</v>
          </cell>
          <cell r="F403">
            <v>1412.84</v>
          </cell>
          <cell r="G403">
            <v>0.21810861588004363</v>
          </cell>
          <cell r="H403">
            <v>7078.64</v>
          </cell>
          <cell r="I403">
            <v>0.17919282928958163</v>
          </cell>
        </row>
        <row r="404">
          <cell r="B404">
            <v>0</v>
          </cell>
          <cell r="C404">
            <v>0</v>
          </cell>
          <cell r="D404">
            <v>0</v>
          </cell>
          <cell r="E404">
            <v>0</v>
          </cell>
          <cell r="F404">
            <v>0</v>
          </cell>
          <cell r="G404">
            <v>0</v>
          </cell>
          <cell r="H404">
            <v>0</v>
          </cell>
          <cell r="I404">
            <v>0</v>
          </cell>
        </row>
        <row r="405">
          <cell r="B405">
            <v>2133.4609999999998</v>
          </cell>
          <cell r="C405">
            <v>3.7264717304093038E-2</v>
          </cell>
          <cell r="D405">
            <v>2196.348</v>
          </cell>
          <cell r="E405">
            <v>4.3553905123213825E-2</v>
          </cell>
          <cell r="F405">
            <v>974.21500000000003</v>
          </cell>
          <cell r="G405">
            <v>3.6216945157749654E-2</v>
          </cell>
          <cell r="H405">
            <v>5304.0239999999994</v>
          </cell>
          <cell r="I405">
            <v>3.941191682274453E-2</v>
          </cell>
        </row>
        <row r="406">
          <cell r="B406">
            <v>0</v>
          </cell>
          <cell r="C406">
            <v>0</v>
          </cell>
          <cell r="D406">
            <v>0</v>
          </cell>
          <cell r="E406">
            <v>0</v>
          </cell>
          <cell r="F406">
            <v>0</v>
          </cell>
          <cell r="G406">
            <v>0</v>
          </cell>
          <cell r="H406">
            <v>0</v>
          </cell>
          <cell r="I406">
            <v>0</v>
          </cell>
        </row>
        <row r="407">
          <cell r="B407">
            <v>934</v>
          </cell>
          <cell r="C407">
            <v>3.4837884716489402E-3</v>
          </cell>
          <cell r="D407">
            <v>197</v>
          </cell>
          <cell r="E407">
            <v>8.3752998088099009E-4</v>
          </cell>
          <cell r="F407">
            <v>168</v>
          </cell>
          <cell r="G407">
            <v>8.8015994152469419E-4</v>
          </cell>
          <cell r="H407">
            <v>1299</v>
          </cell>
          <cell r="I407">
            <v>1.8712488577026798E-3</v>
          </cell>
        </row>
        <row r="408">
          <cell r="B408">
            <v>0</v>
          </cell>
          <cell r="C408">
            <v>0</v>
          </cell>
          <cell r="D408">
            <v>0</v>
          </cell>
          <cell r="E408">
            <v>0</v>
          </cell>
          <cell r="F408">
            <v>0</v>
          </cell>
          <cell r="G408">
            <v>0</v>
          </cell>
          <cell r="H408">
            <v>0</v>
          </cell>
          <cell r="I408">
            <v>0</v>
          </cell>
        </row>
        <row r="409">
          <cell r="B409">
            <v>0</v>
          </cell>
          <cell r="C409">
            <v>0</v>
          </cell>
          <cell r="D409">
            <v>0</v>
          </cell>
          <cell r="E409">
            <v>0</v>
          </cell>
          <cell r="F409">
            <v>0</v>
          </cell>
          <cell r="G409">
            <v>0</v>
          </cell>
          <cell r="H409">
            <v>0</v>
          </cell>
          <cell r="I409">
            <v>0</v>
          </cell>
        </row>
        <row r="410">
          <cell r="B410">
            <v>13</v>
          </cell>
          <cell r="C410">
            <v>4.768839667942025E-3</v>
          </cell>
          <cell r="D410">
            <v>4</v>
          </cell>
          <cell r="E410">
            <v>8.2364893776055634E-4</v>
          </cell>
          <cell r="F410">
            <v>0</v>
          </cell>
          <cell r="G410">
            <v>0</v>
          </cell>
          <cell r="H410">
            <v>17</v>
          </cell>
          <cell r="I410">
            <v>5.0091036038202134E-4</v>
          </cell>
        </row>
        <row r="411">
          <cell r="B411">
            <v>37199.777999999998</v>
          </cell>
          <cell r="C411">
            <v>2.4616657069034445E-2</v>
          </cell>
          <cell r="D411">
            <v>36423.762999999992</v>
          </cell>
          <cell r="E411">
            <v>2.4274948205623811E-2</v>
          </cell>
          <cell r="F411">
            <v>16654.578000000001</v>
          </cell>
          <cell r="G411">
            <v>1.9751233745926217E-2</v>
          </cell>
          <cell r="H411">
            <v>90278.119000000006</v>
          </cell>
          <cell r="I411">
            <v>2.3419377150482298E-2</v>
          </cell>
        </row>
        <row r="412">
          <cell r="B412">
            <v>98654.911000000022</v>
          </cell>
          <cell r="C412">
            <v>1.6720829128738592E-2</v>
          </cell>
          <cell r="D412">
            <v>84970.094000000012</v>
          </cell>
          <cell r="E412">
            <v>1.6146982853640302E-2</v>
          </cell>
          <cell r="F412">
            <v>30689.547999999999</v>
          </cell>
          <cell r="G412">
            <v>1.1934037892443503E-2</v>
          </cell>
          <cell r="H412">
            <v>214314.55300000004</v>
          </cell>
          <cell r="I412">
            <v>1.5604662029907557E-2</v>
          </cell>
        </row>
        <row r="413">
          <cell r="B413">
            <v>5511.2129999999988</v>
          </cell>
          <cell r="C413">
            <v>3.2654073639521329E-3</v>
          </cell>
          <cell r="D413">
            <v>4051.6650000000004</v>
          </cell>
          <cell r="E413">
            <v>2.4024462420941476E-3</v>
          </cell>
          <cell r="F413">
            <v>1115.306</v>
          </cell>
          <cell r="G413">
            <v>9.2774827859221098E-4</v>
          </cell>
          <cell r="H413">
            <v>10678.183999999999</v>
          </cell>
          <cell r="I413">
            <v>2.3333173682226829E-3</v>
          </cell>
        </row>
        <row r="414">
          <cell r="B414">
            <v>3717.17</v>
          </cell>
          <cell r="C414">
            <v>2.8987711799865697E-2</v>
          </cell>
          <cell r="D414">
            <v>1948.63</v>
          </cell>
          <cell r="E414">
            <v>1.9555924763375802E-2</v>
          </cell>
          <cell r="F414">
            <v>1412.84</v>
          </cell>
          <cell r="G414">
            <v>2.4646430638302332E-2</v>
          </cell>
          <cell r="H414">
            <v>7078.64</v>
          </cell>
          <cell r="I414">
            <v>2.4819836828850486E-2</v>
          </cell>
        </row>
        <row r="415">
          <cell r="B415">
            <v>212.4</v>
          </cell>
          <cell r="C415">
            <v>4.3434862460665514E-3</v>
          </cell>
          <cell r="D415">
            <v>136.79</v>
          </cell>
          <cell r="E415">
            <v>3.9432016381626047E-3</v>
          </cell>
          <cell r="F415">
            <v>29.55</v>
          </cell>
          <cell r="G415">
            <v>4.4500820516820945E-3</v>
          </cell>
          <cell r="H415">
            <v>378.74</v>
          </cell>
          <cell r="I415">
            <v>4.1974383966844817E-3</v>
          </cell>
        </row>
        <row r="416">
          <cell r="B416">
            <v>201.58</v>
          </cell>
          <cell r="C416">
            <v>6.3821894930886297E-3</v>
          </cell>
          <cell r="D416">
            <v>182.23999999999998</v>
          </cell>
          <cell r="E416">
            <v>6.2263871170092017E-3</v>
          </cell>
          <cell r="F416">
            <v>14.290000000000001</v>
          </cell>
          <cell r="G416">
            <v>1.4088304784551961E-3</v>
          </cell>
          <cell r="H416">
            <v>398.11</v>
          </cell>
          <cell r="I416">
            <v>5.6074265872699787E-3</v>
          </cell>
        </row>
        <row r="417">
          <cell r="B417">
            <v>1537.0619999999999</v>
          </cell>
          <cell r="C417">
            <v>5.6090807244435839E-2</v>
          </cell>
          <cell r="D417">
            <v>1272.4859999999999</v>
          </cell>
          <cell r="E417">
            <v>6.4140040444205793E-2</v>
          </cell>
          <cell r="F417">
            <v>715.76</v>
          </cell>
          <cell r="G417">
            <v>8.1460628121807641E-2</v>
          </cell>
          <cell r="H417">
            <v>3525.308</v>
          </cell>
          <cell r="I417">
            <v>6.2919503679344957E-2</v>
          </cell>
        </row>
        <row r="418">
          <cell r="B418">
            <v>65342.926000000007</v>
          </cell>
          <cell r="C418">
            <v>2.6174950496418072E-2</v>
          </cell>
          <cell r="D418">
            <v>58105.334000000003</v>
          </cell>
          <cell r="E418">
            <v>2.666727586695836E-2</v>
          </cell>
          <cell r="F418">
            <v>22077.949000000001</v>
          </cell>
          <cell r="G418">
            <v>2.5409567981690123E-2</v>
          </cell>
          <cell r="H418">
            <v>145526.209</v>
          </cell>
          <cell r="I418">
            <v>2.6248487097751322E-2</v>
          </cell>
        </row>
        <row r="419">
          <cell r="B419">
            <v>22107.990000000005</v>
          </cell>
          <cell r="C419">
            <v>1.6388999553522625E-2</v>
          </cell>
          <cell r="D419">
            <v>19252.208999999999</v>
          </cell>
          <cell r="E419">
            <v>1.7421963556270403E-2</v>
          </cell>
          <cell r="F419">
            <v>5323.8529999999992</v>
          </cell>
          <cell r="G419">
            <v>1.3749811932426066E-2</v>
          </cell>
          <cell r="H419">
            <v>46684.052000000011</v>
          </cell>
          <cell r="I419">
            <v>1.6431095020630521E-2</v>
          </cell>
        </row>
        <row r="420">
          <cell r="B420">
            <v>24.57</v>
          </cell>
          <cell r="C420">
            <v>1.8770306279984505E-4</v>
          </cell>
          <cell r="D420">
            <v>20.74</v>
          </cell>
          <cell r="E420">
            <v>1.9129652288316399E-4</v>
          </cell>
          <cell r="F420">
            <v>0</v>
          </cell>
          <cell r="G420">
            <v>0</v>
          </cell>
          <cell r="H420">
            <v>45.31</v>
          </cell>
          <cell r="I420">
            <v>1.6795317588520664E-4</v>
          </cell>
        </row>
        <row r="424">
          <cell r="L424">
            <v>2.5156428601840985E-2</v>
          </cell>
        </row>
        <row r="425">
          <cell r="L425">
            <v>2.4759207568650188E-2</v>
          </cell>
        </row>
        <row r="426">
          <cell r="L426">
            <v>3.53732511144298E-2</v>
          </cell>
        </row>
        <row r="428">
          <cell r="B428">
            <v>1046.6304999999998</v>
          </cell>
          <cell r="C428">
            <v>2.5145437648141224E-2</v>
          </cell>
          <cell r="D428">
            <v>1046.6304999999998</v>
          </cell>
          <cell r="E428">
            <v>2.5152143383322022E-2</v>
          </cell>
          <cell r="F428">
            <v>1046.6734999999999</v>
          </cell>
          <cell r="G428">
            <v>2.5156428601840985E-2</v>
          </cell>
          <cell r="H428">
            <v>1046.6734999999999</v>
          </cell>
          <cell r="I428">
            <v>2.5156428601840985E-2</v>
          </cell>
        </row>
        <row r="429">
          <cell r="B429">
            <v>311565.69699999987</v>
          </cell>
          <cell r="C429">
            <v>2.4705493158656028E-2</v>
          </cell>
          <cell r="D429">
            <v>300374.3060000001</v>
          </cell>
          <cell r="E429">
            <v>2.5308604684041561E-2</v>
          </cell>
          <cell r="F429">
            <v>193330.20299999986</v>
          </cell>
          <cell r="G429">
            <v>2.4032852789991219E-2</v>
          </cell>
          <cell r="H429">
            <v>805270.20599999989</v>
          </cell>
          <cell r="I429">
            <v>2.4759207568650188E-2</v>
          </cell>
        </row>
        <row r="430">
          <cell r="B430">
            <v>227068.84</v>
          </cell>
          <cell r="C430">
            <v>3.4504773469123978E-2</v>
          </cell>
          <cell r="D430">
            <v>206790.75499999998</v>
          </cell>
          <cell r="E430">
            <v>3.4761069206865204E-2</v>
          </cell>
          <cell r="F430">
            <v>116653.94500000001</v>
          </cell>
          <cell r="G430">
            <v>3.8458064963276847E-2</v>
          </cell>
          <cell r="H430">
            <v>550513.54</v>
          </cell>
          <cell r="I430">
            <v>3.53732511144298E-2</v>
          </cell>
        </row>
        <row r="431">
          <cell r="B431">
            <v>46238</v>
          </cell>
          <cell r="C431">
            <v>8.7579660949429095E-2</v>
          </cell>
          <cell r="D431">
            <v>43715.299999999996</v>
          </cell>
          <cell r="E431">
            <v>8.7144748666870428E-2</v>
          </cell>
          <cell r="F431">
            <v>9942.5499999999993</v>
          </cell>
          <cell r="G431">
            <v>3.7096431933316611E-2</v>
          </cell>
          <cell r="H431">
            <v>99895.849999999991</v>
          </cell>
          <cell r="I431">
            <v>7.6984330588782637E-2</v>
          </cell>
        </row>
        <row r="432">
          <cell r="B432">
            <v>4998.75</v>
          </cell>
          <cell r="C432">
            <v>0.10997922500965088</v>
          </cell>
          <cell r="D432">
            <v>4663.2049999999999</v>
          </cell>
          <cell r="E432">
            <v>0.11452010303065369</v>
          </cell>
          <cell r="F432">
            <v>3349.904</v>
          </cell>
          <cell r="G432">
            <v>0.13104210405667124</v>
          </cell>
          <cell r="H432">
            <v>13011.859</v>
          </cell>
          <cell r="I432">
            <v>0.11645298583070775</v>
          </cell>
        </row>
        <row r="433">
          <cell r="B433">
            <v>0</v>
          </cell>
          <cell r="C433">
            <v>0</v>
          </cell>
          <cell r="D433">
            <v>0</v>
          </cell>
          <cell r="E433">
            <v>0</v>
          </cell>
          <cell r="F433">
            <v>0</v>
          </cell>
          <cell r="G433">
            <v>0</v>
          </cell>
          <cell r="H433">
            <v>0</v>
          </cell>
          <cell r="I433">
            <v>0</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0</v>
          </cell>
          <cell r="C436">
            <v>0</v>
          </cell>
          <cell r="D436">
            <v>0</v>
          </cell>
          <cell r="E436">
            <v>0</v>
          </cell>
          <cell r="F436">
            <v>0</v>
          </cell>
          <cell r="G436">
            <v>0</v>
          </cell>
          <cell r="H436">
            <v>0</v>
          </cell>
          <cell r="I436">
            <v>0</v>
          </cell>
        </row>
        <row r="437">
          <cell r="B437">
            <v>105728.82</v>
          </cell>
          <cell r="C437">
            <v>3.3883026437112225E-2</v>
          </cell>
          <cell r="D437">
            <v>91805.61</v>
          </cell>
          <cell r="E437">
            <v>3.3424036425983177E-2</v>
          </cell>
          <cell r="F437">
            <v>64701.13</v>
          </cell>
          <cell r="G437">
            <v>5.6644585154490612E-2</v>
          </cell>
          <cell r="H437">
            <v>262235.56</v>
          </cell>
          <cell r="I437">
            <v>3.7412354038448808E-2</v>
          </cell>
        </row>
        <row r="438">
          <cell r="B438">
            <v>0</v>
          </cell>
          <cell r="C438">
            <v>0</v>
          </cell>
          <cell r="D438">
            <v>0</v>
          </cell>
          <cell r="E438">
            <v>0</v>
          </cell>
          <cell r="F438">
            <v>0</v>
          </cell>
          <cell r="G438">
            <v>0</v>
          </cell>
          <cell r="H438">
            <v>0</v>
          </cell>
          <cell r="I438">
            <v>0</v>
          </cell>
        </row>
        <row r="439">
          <cell r="B439">
            <v>0</v>
          </cell>
          <cell r="C439">
            <v>0</v>
          </cell>
          <cell r="D439">
            <v>0</v>
          </cell>
          <cell r="E439">
            <v>0</v>
          </cell>
          <cell r="F439">
            <v>0</v>
          </cell>
          <cell r="G439">
            <v>0</v>
          </cell>
          <cell r="H439">
            <v>0</v>
          </cell>
          <cell r="I439">
            <v>0</v>
          </cell>
        </row>
        <row r="440">
          <cell r="B440">
            <v>0</v>
          </cell>
          <cell r="C440">
            <v>0</v>
          </cell>
          <cell r="D440">
            <v>0</v>
          </cell>
          <cell r="E440">
            <v>0</v>
          </cell>
          <cell r="F440">
            <v>0</v>
          </cell>
          <cell r="G440">
            <v>0</v>
          </cell>
          <cell r="H440">
            <v>0</v>
          </cell>
          <cell r="I440">
            <v>0</v>
          </cell>
        </row>
        <row r="441">
          <cell r="B441">
            <v>0</v>
          </cell>
          <cell r="C441">
            <v>0</v>
          </cell>
          <cell r="D441">
            <v>0</v>
          </cell>
          <cell r="E441">
            <v>0</v>
          </cell>
          <cell r="F441">
            <v>0</v>
          </cell>
          <cell r="G441">
            <v>0</v>
          </cell>
          <cell r="H441">
            <v>0</v>
          </cell>
          <cell r="I441">
            <v>0</v>
          </cell>
        </row>
        <row r="442">
          <cell r="B442">
            <v>0</v>
          </cell>
          <cell r="C442">
            <v>0</v>
          </cell>
          <cell r="D442">
            <v>0</v>
          </cell>
          <cell r="E442">
            <v>0</v>
          </cell>
          <cell r="F442">
            <v>0</v>
          </cell>
          <cell r="G442">
            <v>0</v>
          </cell>
          <cell r="H442">
            <v>0</v>
          </cell>
          <cell r="I442">
            <v>0</v>
          </cell>
        </row>
        <row r="443">
          <cell r="B443">
            <v>0</v>
          </cell>
          <cell r="C443">
            <v>0</v>
          </cell>
          <cell r="D443">
            <v>0</v>
          </cell>
          <cell r="E443">
            <v>0</v>
          </cell>
          <cell r="F443">
            <v>0</v>
          </cell>
          <cell r="G443">
            <v>0</v>
          </cell>
          <cell r="H443">
            <v>0</v>
          </cell>
          <cell r="I443">
            <v>0</v>
          </cell>
        </row>
        <row r="444">
          <cell r="B444">
            <v>0</v>
          </cell>
          <cell r="C444">
            <v>0</v>
          </cell>
          <cell r="D444">
            <v>0</v>
          </cell>
          <cell r="E444">
            <v>0</v>
          </cell>
          <cell r="F444">
            <v>0</v>
          </cell>
          <cell r="G444">
            <v>0</v>
          </cell>
          <cell r="H444">
            <v>0</v>
          </cell>
          <cell r="I444">
            <v>0</v>
          </cell>
        </row>
        <row r="445">
          <cell r="B445">
            <v>0</v>
          </cell>
          <cell r="C445">
            <v>0</v>
          </cell>
          <cell r="D445">
            <v>550</v>
          </cell>
          <cell r="E445">
            <v>0.1132517289420765</v>
          </cell>
          <cell r="F445">
            <v>734.28</v>
          </cell>
          <cell r="G445">
            <v>2.7860344653574513E-2</v>
          </cell>
          <cell r="H445">
            <v>1284.28</v>
          </cell>
          <cell r="I445">
            <v>3.7841715154789547E-2</v>
          </cell>
        </row>
        <row r="446">
          <cell r="B446">
            <v>70103.26999999999</v>
          </cell>
          <cell r="C446">
            <v>4.6390281065869003E-2</v>
          </cell>
          <cell r="D446">
            <v>66056.639999999985</v>
          </cell>
          <cell r="E446">
            <v>4.4024048658496323E-2</v>
          </cell>
          <cell r="F446">
            <v>37926.080999999998</v>
          </cell>
          <cell r="G446">
            <v>4.4977836778448008E-2</v>
          </cell>
          <cell r="H446">
            <v>174085.99099999998</v>
          </cell>
          <cell r="I446">
            <v>4.516028385399197E-2</v>
          </cell>
        </row>
        <row r="447">
          <cell r="B447">
            <v>85183.3</v>
          </cell>
          <cell r="D447">
            <v>70294.099999999991</v>
          </cell>
          <cell r="F447">
            <v>21510.400000000001</v>
          </cell>
          <cell r="H447">
            <v>176987.8</v>
          </cell>
        </row>
        <row r="448">
          <cell r="B448">
            <v>247583.85899999997</v>
          </cell>
          <cell r="C448">
            <v>4.1962507080592341E-2</v>
          </cell>
          <cell r="D448">
            <v>220856.731</v>
          </cell>
          <cell r="E448">
            <v>4.1969705818708972E-2</v>
          </cell>
          <cell r="F448">
            <v>99634.173999999999</v>
          </cell>
          <cell r="G448">
            <v>3.8744070388339026E-2</v>
          </cell>
          <cell r="H448">
            <v>568074.76399999997</v>
          </cell>
          <cell r="I448">
            <v>4.136263532201425E-2</v>
          </cell>
        </row>
        <row r="449">
          <cell r="B449">
            <v>73464.995999999999</v>
          </cell>
          <cell r="C449">
            <v>4.3528192238462576E-2</v>
          </cell>
          <cell r="D449">
            <v>70669.419000000009</v>
          </cell>
          <cell r="E449">
            <v>4.1903632237000527E-2</v>
          </cell>
          <cell r="F449">
            <v>49768.687999999995</v>
          </cell>
          <cell r="G449">
            <v>4.1399234487927816E-2</v>
          </cell>
          <cell r="H449">
            <v>193903.103</v>
          </cell>
          <cell r="I449">
            <v>4.2370264267985264E-2</v>
          </cell>
        </row>
        <row r="450">
          <cell r="B450">
            <v>705.56</v>
          </cell>
          <cell r="C450">
            <v>5.5021884760485095E-3</v>
          </cell>
          <cell r="D450">
            <v>511.38</v>
          </cell>
          <cell r="E450">
            <v>5.1320716634225671E-3</v>
          </cell>
          <cell r="F450">
            <v>253.4</v>
          </cell>
          <cell r="G450">
            <v>4.4204619941011093E-3</v>
          </cell>
          <cell r="H450">
            <v>1470.3400000000001</v>
          </cell>
          <cell r="I450">
            <v>5.1554534321468564E-3</v>
          </cell>
        </row>
        <row r="451">
          <cell r="B451">
            <v>754.6</v>
          </cell>
          <cell r="C451">
            <v>1.5431236917522691E-2</v>
          </cell>
          <cell r="D451">
            <v>632.20000000000005</v>
          </cell>
          <cell r="E451">
            <v>1.8224227470183482E-2</v>
          </cell>
          <cell r="F451">
            <v>144.6</v>
          </cell>
          <cell r="G451">
            <v>2.1776036029550954E-2</v>
          </cell>
          <cell r="H451">
            <v>1531.4</v>
          </cell>
          <cell r="I451">
            <v>1.6971952158954997E-2</v>
          </cell>
        </row>
        <row r="452">
          <cell r="B452">
            <v>473.4</v>
          </cell>
          <cell r="C452">
            <v>1.4988235469928352E-2</v>
          </cell>
          <cell r="D452">
            <v>398.2</v>
          </cell>
          <cell r="E452">
            <v>1.36048471795054E-2</v>
          </cell>
          <cell r="F452">
            <v>27</v>
          </cell>
          <cell r="G452">
            <v>2.6618910369692298E-3</v>
          </cell>
          <cell r="H452">
            <v>898.59999999999991</v>
          </cell>
          <cell r="I452">
            <v>1.2656887622317455E-2</v>
          </cell>
        </row>
        <row r="453">
          <cell r="B453">
            <v>15</v>
          </cell>
          <cell r="C453">
            <v>5.4738332524422405E-4</v>
          </cell>
          <cell r="D453">
            <v>13</v>
          </cell>
          <cell r="E453">
            <v>6.5526891908804913E-4</v>
          </cell>
          <cell r="F453">
            <v>1</v>
          </cell>
          <cell r="G453">
            <v>1.1380997558093165E-4</v>
          </cell>
          <cell r="H453">
            <v>29</v>
          </cell>
          <cell r="I453">
            <v>5.1759040818589574E-4</v>
          </cell>
        </row>
        <row r="454">
          <cell r="B454">
            <v>113108.77</v>
          </cell>
          <cell r="C454">
            <v>4.5308905442354039E-2</v>
          </cell>
          <cell r="D454">
            <v>99931.159999999989</v>
          </cell>
          <cell r="E454">
            <v>4.5863118374384601E-2</v>
          </cell>
          <cell r="F454">
            <v>34528.89</v>
          </cell>
          <cell r="G454">
            <v>3.9739387829335969E-2</v>
          </cell>
          <cell r="H454">
            <v>247568.82</v>
          </cell>
          <cell r="I454">
            <v>4.4653860100042325E-2</v>
          </cell>
        </row>
        <row r="455">
          <cell r="B455">
            <v>57238.849999999991</v>
          </cell>
          <cell r="C455">
            <v>4.2432056785539893E-2</v>
          </cell>
          <cell r="D455">
            <v>47193.998</v>
          </cell>
          <cell r="E455">
            <v>4.2707416755692729E-2</v>
          </cell>
          <cell r="F455">
            <v>14404.231</v>
          </cell>
          <cell r="G455">
            <v>3.7201528156622934E-2</v>
          </cell>
          <cell r="H455">
            <v>118837.079</v>
          </cell>
          <cell r="I455">
            <v>4.1826346543851325E-2</v>
          </cell>
        </row>
        <row r="456">
          <cell r="B456">
            <v>1822.6829999999998</v>
          </cell>
          <cell r="C456">
            <v>1.3924427416085062E-2</v>
          </cell>
          <cell r="D456">
            <v>1507.374</v>
          </cell>
          <cell r="E456">
            <v>1.3903346426445829E-2</v>
          </cell>
          <cell r="F456">
            <v>506.36500000000001</v>
          </cell>
          <cell r="G456">
            <v>1.6623243211443886E-2</v>
          </cell>
          <cell r="H456">
            <v>3836.4219999999996</v>
          </cell>
          <cell r="I456">
            <v>1.4220685476404239E-2</v>
          </cell>
        </row>
        <row r="460">
          <cell r="L460">
            <v>1.3881571173266832E-2</v>
          </cell>
        </row>
        <row r="461">
          <cell r="L461">
            <v>1.4653405478234719E-2</v>
          </cell>
        </row>
        <row r="462">
          <cell r="L462">
            <v>2.4691760973221268E-2</v>
          </cell>
        </row>
        <row r="464">
          <cell r="B464">
            <v>580.31200000000058</v>
          </cell>
          <cell r="C464">
            <v>1.3942073360625501E-2</v>
          </cell>
          <cell r="D464">
            <v>572.39400000000046</v>
          </cell>
          <cell r="E464">
            <v>1.3755509666260672E-2</v>
          </cell>
          <cell r="F464">
            <v>577.56500000000051</v>
          </cell>
          <cell r="G464">
            <v>1.3881571173266832E-2</v>
          </cell>
          <cell r="H464">
            <v>577.56500000000051</v>
          </cell>
          <cell r="I464">
            <v>1.3881571173266832E-2</v>
          </cell>
        </row>
        <row r="465">
          <cell r="B465">
            <v>202087.44500000001</v>
          </cell>
          <cell r="C465">
            <v>1.6024453391278753E-2</v>
          </cell>
          <cell r="D465">
            <v>173478.02899999998</v>
          </cell>
          <cell r="E465">
            <v>1.4616719105553908E-2</v>
          </cell>
          <cell r="F465">
            <v>101022.91500000001</v>
          </cell>
          <cell r="G465">
            <v>1.2558145633410407E-2</v>
          </cell>
          <cell r="H465">
            <v>476588.38899999997</v>
          </cell>
          <cell r="I465">
            <v>1.4653405478234719E-2</v>
          </cell>
        </row>
        <row r="466">
          <cell r="B466">
            <v>169892.35811392308</v>
          </cell>
          <cell r="C466">
            <v>2.581638824092378E-2</v>
          </cell>
          <cell r="D466">
            <v>151199.98124752374</v>
          </cell>
          <cell r="E466">
            <v>2.5416382914322713E-2</v>
          </cell>
          <cell r="F466">
            <v>63185.280420491705</v>
          </cell>
          <cell r="G466">
            <v>2.0830702460462307E-2</v>
          </cell>
          <cell r="H466">
            <v>384277.6197819385</v>
          </cell>
          <cell r="I466">
            <v>2.4691760973221268E-2</v>
          </cell>
        </row>
        <row r="467">
          <cell r="B467">
            <v>0</v>
          </cell>
          <cell r="C467">
            <v>0</v>
          </cell>
          <cell r="D467">
            <v>0</v>
          </cell>
          <cell r="E467">
            <v>0</v>
          </cell>
          <cell r="F467">
            <v>0</v>
          </cell>
          <cell r="G467">
            <v>0</v>
          </cell>
          <cell r="H467">
            <v>0</v>
          </cell>
          <cell r="I467">
            <v>0</v>
          </cell>
        </row>
        <row r="468">
          <cell r="B468">
            <v>1121.2</v>
          </cell>
          <cell r="C468">
            <v>2.4667908393262428E-2</v>
          </cell>
          <cell r="D468">
            <v>1095.02</v>
          </cell>
          <cell r="E468">
            <v>2.6891762901400731E-2</v>
          </cell>
          <cell r="F468">
            <v>943.97</v>
          </cell>
          <cell r="G468">
            <v>3.6926376089098663E-2</v>
          </cell>
          <cell r="H468">
            <v>3160.1900000000005</v>
          </cell>
          <cell r="I468">
            <v>2.8282934920547814E-2</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0</v>
          </cell>
          <cell r="C471">
            <v>0</v>
          </cell>
          <cell r="D471">
            <v>0</v>
          </cell>
          <cell r="E471">
            <v>0</v>
          </cell>
          <cell r="F471">
            <v>0</v>
          </cell>
          <cell r="G471">
            <v>0</v>
          </cell>
          <cell r="H471">
            <v>0</v>
          </cell>
          <cell r="I471">
            <v>0</v>
          </cell>
        </row>
        <row r="472">
          <cell r="B472">
            <v>0</v>
          </cell>
          <cell r="C472">
            <v>0</v>
          </cell>
          <cell r="D472">
            <v>0</v>
          </cell>
          <cell r="E472">
            <v>0</v>
          </cell>
          <cell r="F472">
            <v>0</v>
          </cell>
          <cell r="G472">
            <v>0</v>
          </cell>
          <cell r="H472">
            <v>0</v>
          </cell>
          <cell r="I472">
            <v>0</v>
          </cell>
        </row>
        <row r="473">
          <cell r="B473">
            <v>9658.0869999999995</v>
          </cell>
          <cell r="C473">
            <v>3.0951373254040843E-3</v>
          </cell>
          <cell r="D473">
            <v>7250.52</v>
          </cell>
          <cell r="E473">
            <v>2.6397258793587836E-3</v>
          </cell>
          <cell r="F473">
            <v>2456</v>
          </cell>
          <cell r="G473">
            <v>2.1501803931311394E-3</v>
          </cell>
          <cell r="H473">
            <v>19364.607</v>
          </cell>
          <cell r="I473">
            <v>2.7626898994912216E-3</v>
          </cell>
        </row>
        <row r="474">
          <cell r="B474">
            <v>0</v>
          </cell>
          <cell r="C474">
            <v>0</v>
          </cell>
          <cell r="D474">
            <v>0</v>
          </cell>
          <cell r="E474">
            <v>0</v>
          </cell>
          <cell r="F474">
            <v>0</v>
          </cell>
          <cell r="G474">
            <v>0</v>
          </cell>
          <cell r="H474">
            <v>0</v>
          </cell>
          <cell r="I474">
            <v>0</v>
          </cell>
        </row>
        <row r="475">
          <cell r="B475">
            <v>0</v>
          </cell>
          <cell r="C475">
            <v>0</v>
          </cell>
          <cell r="D475">
            <v>0</v>
          </cell>
          <cell r="E475">
            <v>0</v>
          </cell>
          <cell r="F475">
            <v>0</v>
          </cell>
          <cell r="G475">
            <v>0</v>
          </cell>
          <cell r="H475">
            <v>0</v>
          </cell>
          <cell r="I475">
            <v>0</v>
          </cell>
        </row>
        <row r="476">
          <cell r="B476">
            <v>339.4</v>
          </cell>
          <cell r="C476">
            <v>5.928228851152741E-3</v>
          </cell>
          <cell r="D476">
            <v>58.4</v>
          </cell>
          <cell r="E476">
            <v>1.1580806225587601E-3</v>
          </cell>
          <cell r="F476">
            <v>21.3</v>
          </cell>
          <cell r="G476">
            <v>7.9183848725390975E-4</v>
          </cell>
          <cell r="H476">
            <v>419.09999999999997</v>
          </cell>
          <cell r="I476">
            <v>3.114151508441936E-3</v>
          </cell>
        </row>
        <row r="477">
          <cell r="B477">
            <v>0</v>
          </cell>
          <cell r="C477">
            <v>0</v>
          </cell>
          <cell r="D477">
            <v>0</v>
          </cell>
          <cell r="E477">
            <v>0</v>
          </cell>
          <cell r="F477">
            <v>0</v>
          </cell>
          <cell r="G477">
            <v>0</v>
          </cell>
          <cell r="H477">
            <v>0</v>
          </cell>
          <cell r="I477">
            <v>0</v>
          </cell>
        </row>
        <row r="478">
          <cell r="B478">
            <v>60002</v>
          </cell>
          <cell r="C478">
            <v>0.22380543455661639</v>
          </cell>
          <cell r="D478">
            <v>26853</v>
          </cell>
          <cell r="E478">
            <v>0.11416341409440216</v>
          </cell>
          <cell r="F478">
            <v>23709</v>
          </cell>
          <cell r="G478">
            <v>0.12421257174767247</v>
          </cell>
          <cell r="H478">
            <v>110564</v>
          </cell>
          <cell r="I478">
            <v>0.15927079191919868</v>
          </cell>
        </row>
        <row r="479">
          <cell r="B479">
            <v>0</v>
          </cell>
          <cell r="C479">
            <v>0</v>
          </cell>
          <cell r="D479">
            <v>0</v>
          </cell>
          <cell r="E479">
            <v>0</v>
          </cell>
          <cell r="F479">
            <v>0</v>
          </cell>
          <cell r="G479">
            <v>0</v>
          </cell>
          <cell r="H479">
            <v>0</v>
          </cell>
          <cell r="I479">
            <v>0</v>
          </cell>
        </row>
        <row r="480">
          <cell r="B480">
            <v>0</v>
          </cell>
          <cell r="C480">
            <v>0</v>
          </cell>
          <cell r="D480">
            <v>0</v>
          </cell>
          <cell r="E480">
            <v>0</v>
          </cell>
          <cell r="F480">
            <v>0</v>
          </cell>
          <cell r="G480">
            <v>0</v>
          </cell>
          <cell r="H480">
            <v>0</v>
          </cell>
          <cell r="I480">
            <v>0</v>
          </cell>
        </row>
        <row r="481">
          <cell r="B481">
            <v>0</v>
          </cell>
          <cell r="C481">
            <v>0</v>
          </cell>
          <cell r="D481">
            <v>0</v>
          </cell>
          <cell r="E481">
            <v>0</v>
          </cell>
          <cell r="F481">
            <v>0</v>
          </cell>
          <cell r="G481">
            <v>0</v>
          </cell>
          <cell r="H481">
            <v>0</v>
          </cell>
          <cell r="I481">
            <v>0</v>
          </cell>
        </row>
        <row r="482">
          <cell r="B482">
            <v>98771.671113923076</v>
          </cell>
          <cell r="C482">
            <v>6.5361367370173548E-2</v>
          </cell>
          <cell r="D482">
            <v>115943.04124752375</v>
          </cell>
          <cell r="E482">
            <v>7.7271294596501339E-2</v>
          </cell>
          <cell r="F482">
            <v>36055.010420491708</v>
          </cell>
          <cell r="G482">
            <v>4.2758870175331809E-2</v>
          </cell>
          <cell r="H482">
            <v>250769.72278193853</v>
          </cell>
          <cell r="I482">
            <v>6.5053091278431605E-2</v>
          </cell>
        </row>
        <row r="483">
          <cell r="B483">
            <v>139639.07</v>
          </cell>
          <cell r="C483">
            <v>2.3667154584589987E-2</v>
          </cell>
          <cell r="D483">
            <v>125328.68999999999</v>
          </cell>
          <cell r="E483">
            <v>2.3816381896661198E-2</v>
          </cell>
          <cell r="F483">
            <v>42225.205000000002</v>
          </cell>
          <cell r="G483">
            <v>1.6419831158353812E-2</v>
          </cell>
          <cell r="H483">
            <v>307192.96500000003</v>
          </cell>
          <cell r="I483">
            <v>2.2367320976052527E-2</v>
          </cell>
        </row>
        <row r="484">
          <cell r="B484">
            <v>13993.816999999999</v>
          </cell>
          <cell r="C484">
            <v>8.2913712610270269E-3</v>
          </cell>
          <cell r="D484">
            <v>13435.861000000001</v>
          </cell>
          <cell r="E484">
            <v>7.9668318503008807E-3</v>
          </cell>
          <cell r="F484">
            <v>4139.0930000000008</v>
          </cell>
          <cell r="G484">
            <v>3.4430339347973301E-3</v>
          </cell>
          <cell r="H484">
            <v>31568.771000000001</v>
          </cell>
          <cell r="I484">
            <v>6.8981731039420725E-3</v>
          </cell>
        </row>
        <row r="485">
          <cell r="B485">
            <v>498</v>
          </cell>
          <cell r="C485">
            <v>3.8835674656615428E-3</v>
          </cell>
          <cell r="D485">
            <v>385</v>
          </cell>
          <cell r="E485">
            <v>3.8637560921774184E-3</v>
          </cell>
          <cell r="F485">
            <v>64</v>
          </cell>
          <cell r="G485">
            <v>1.116454489433587E-3</v>
          </cell>
          <cell r="H485">
            <v>947</v>
          </cell>
          <cell r="I485">
            <v>3.3204662868745139E-3</v>
          </cell>
        </row>
        <row r="486">
          <cell r="B486">
            <v>720</v>
          </cell>
          <cell r="C486">
            <v>1.4723682190056106E-2</v>
          </cell>
          <cell r="D486">
            <v>343</v>
          </cell>
          <cell r="E486">
            <v>9.8875514430131813E-3</v>
          </cell>
          <cell r="F486">
            <v>1</v>
          </cell>
          <cell r="G486">
            <v>1.5059499328873413E-4</v>
          </cell>
          <cell r="H486">
            <v>1064</v>
          </cell>
          <cell r="I486">
            <v>1.1791927058331016E-2</v>
          </cell>
        </row>
        <row r="487">
          <cell r="B487">
            <v>47.2</v>
          </cell>
          <cell r="C487">
            <v>1.4943910312222607E-3</v>
          </cell>
          <cell r="D487">
            <v>59</v>
          </cell>
          <cell r="E487">
            <v>2.0157859959588614E-3</v>
          </cell>
          <cell r="F487">
            <v>3</v>
          </cell>
          <cell r="G487">
            <v>2.9576567077435883E-4</v>
          </cell>
          <cell r="H487">
            <v>109.2</v>
          </cell>
          <cell r="I487">
            <v>1.5380949569965127E-3</v>
          </cell>
        </row>
        <row r="488">
          <cell r="B488">
            <v>1121.2</v>
          </cell>
          <cell r="C488">
            <v>4.0915078950921606E-2</v>
          </cell>
          <cell r="D488">
            <v>1095.02</v>
          </cell>
          <cell r="E488">
            <v>5.5194813213830428E-2</v>
          </cell>
          <cell r="F488">
            <v>943.97</v>
          </cell>
          <cell r="G488">
            <v>0.10743320264913206</v>
          </cell>
          <cell r="H488">
            <v>3160.1900000000005</v>
          </cell>
          <cell r="I488">
            <v>5.6402897656723669E-2</v>
          </cell>
        </row>
        <row r="489">
          <cell r="B489">
            <v>78259.771000000008</v>
          </cell>
          <cell r="C489">
            <v>3.1349156782266144E-2</v>
          </cell>
          <cell r="D489">
            <v>71064.822</v>
          </cell>
          <cell r="E489">
            <v>3.261499559937632E-2</v>
          </cell>
          <cell r="F489">
            <v>26367.08</v>
          </cell>
          <cell r="G489">
            <v>3.0345939821613956E-2</v>
          </cell>
          <cell r="H489">
            <v>175691.67300000001</v>
          </cell>
          <cell r="I489">
            <v>3.1689416247507998E-2</v>
          </cell>
        </row>
        <row r="490">
          <cell r="B490">
            <v>40137.359000000011</v>
          </cell>
          <cell r="C490">
            <v>2.9754453422974104E-2</v>
          </cell>
          <cell r="D490">
            <v>35145.566999999988</v>
          </cell>
          <cell r="E490">
            <v>3.1804391248737199E-2</v>
          </cell>
          <cell r="F490">
            <v>9339.8269999999975</v>
          </cell>
          <cell r="G490">
            <v>2.4121790126698676E-2</v>
          </cell>
          <cell r="H490">
            <v>84622.752999999997</v>
          </cell>
          <cell r="I490">
            <v>2.9784143318372328E-2</v>
          </cell>
        </row>
        <row r="491">
          <cell r="B491">
            <v>4861.723</v>
          </cell>
          <cell r="C491">
            <v>3.7141241252928413E-2</v>
          </cell>
          <cell r="D491">
            <v>3800.42</v>
          </cell>
          <cell r="E491">
            <v>3.5053381460734535E-2</v>
          </cell>
          <cell r="F491">
            <v>1367.2349999999999</v>
          </cell>
          <cell r="G491">
            <v>4.4884381685540028E-2</v>
          </cell>
          <cell r="H491">
            <v>10029.378000000001</v>
          </cell>
          <cell r="I491">
            <v>3.7176470696385397E-2</v>
          </cell>
        </row>
        <row r="495">
          <cell r="L495">
            <v>0.17507736122115136</v>
          </cell>
        </row>
        <row r="496">
          <cell r="L496">
            <v>0.18997366312968425</v>
          </cell>
        </row>
        <row r="497">
          <cell r="L497">
            <v>0.16370414064618297</v>
          </cell>
        </row>
        <row r="499">
          <cell r="B499">
            <v>7284.2879999999977</v>
          </cell>
          <cell r="C499">
            <v>0.17500599276927564</v>
          </cell>
          <cell r="D499">
            <v>7284.3739999999971</v>
          </cell>
          <cell r="E499">
            <v>0.17505472973102057</v>
          </cell>
          <cell r="F499">
            <v>7284.3739999999971</v>
          </cell>
          <cell r="G499">
            <v>0.17507736122115136</v>
          </cell>
          <cell r="H499">
            <v>7284.3739999999971</v>
          </cell>
          <cell r="I499">
            <v>0.17507736122115136</v>
          </cell>
        </row>
        <row r="500">
          <cell r="B500">
            <v>2446403.1060000001</v>
          </cell>
          <cell r="C500">
            <v>0.19398668011452458</v>
          </cell>
          <cell r="D500">
            <v>2232150.6850000015</v>
          </cell>
          <cell r="E500">
            <v>0.1880740734258329</v>
          </cell>
          <cell r="F500">
            <v>1500162.9720000003</v>
          </cell>
          <cell r="G500">
            <v>0.18648506703875831</v>
          </cell>
          <cell r="H500">
            <v>6178716.7630000012</v>
          </cell>
          <cell r="I500">
            <v>0.18997366312968425</v>
          </cell>
        </row>
        <row r="501">
          <cell r="B501">
            <v>1130212.5639999998</v>
          </cell>
          <cell r="C501">
            <v>0.17174407766727384</v>
          </cell>
          <cell r="D501">
            <v>965884.67599999998</v>
          </cell>
          <cell r="E501">
            <v>0.16236308082673512</v>
          </cell>
          <cell r="F501">
            <v>451628.60200000007</v>
          </cell>
          <cell r="G501">
            <v>0.14889133937982041</v>
          </cell>
          <cell r="H501">
            <v>2547725.8419999997</v>
          </cell>
          <cell r="I501">
            <v>0.16370414064618297</v>
          </cell>
        </row>
        <row r="502">
          <cell r="B502">
            <v>84517.221000000005</v>
          </cell>
          <cell r="C502">
            <v>0.16008455295575005</v>
          </cell>
          <cell r="D502">
            <v>81055.281000000017</v>
          </cell>
          <cell r="E502">
            <v>0.16158054710519107</v>
          </cell>
          <cell r="F502">
            <v>42405.597000000002</v>
          </cell>
          <cell r="G502">
            <v>0.15821860012795058</v>
          </cell>
          <cell r="H502">
            <v>207978.09900000005</v>
          </cell>
          <cell r="I502">
            <v>0.16027747627796921</v>
          </cell>
        </row>
        <row r="503">
          <cell r="B503">
            <v>46.6</v>
          </cell>
          <cell r="C503">
            <v>1.0252626927631369E-3</v>
          </cell>
          <cell r="D503">
            <v>34.200000000000003</v>
          </cell>
          <cell r="E503">
            <v>8.3989177478758852E-4</v>
          </cell>
          <cell r="F503">
            <v>0</v>
          </cell>
          <cell r="G503">
            <v>0</v>
          </cell>
          <cell r="H503">
            <v>80.800000000000011</v>
          </cell>
          <cell r="I503">
            <v>7.2314042560107559E-4</v>
          </cell>
        </row>
        <row r="504">
          <cell r="B504">
            <v>608820.90299999993</v>
          </cell>
          <cell r="C504">
            <v>0.89847897837687396</v>
          </cell>
          <cell r="D504">
            <v>492457.51199999999</v>
          </cell>
          <cell r="E504">
            <v>0.9401956215113455</v>
          </cell>
          <cell r="F504">
            <v>229475.36300000001</v>
          </cell>
          <cell r="G504">
            <v>0.86344164544930802</v>
          </cell>
          <cell r="H504">
            <v>1330753.7779999999</v>
          </cell>
          <cell r="I504">
            <v>0.90702514179652649</v>
          </cell>
        </row>
        <row r="505">
          <cell r="B505">
            <v>8</v>
          </cell>
          <cell r="C505">
            <v>6.793535950543059E-3</v>
          </cell>
          <cell r="D505">
            <v>0.49</v>
          </cell>
          <cell r="E505">
            <v>5.1408002232576102E-4</v>
          </cell>
          <cell r="F505">
            <v>14.936</v>
          </cell>
          <cell r="G505">
            <v>1.2953403824272193E-2</v>
          </cell>
          <cell r="H505">
            <v>23.426000000000002</v>
          </cell>
          <cell r="I505">
            <v>7.1337975306085474E-3</v>
          </cell>
        </row>
        <row r="506">
          <cell r="B506">
            <v>0</v>
          </cell>
          <cell r="C506">
            <v>0</v>
          </cell>
          <cell r="D506">
            <v>0</v>
          </cell>
          <cell r="E506">
            <v>0</v>
          </cell>
          <cell r="F506">
            <v>0</v>
          </cell>
          <cell r="G506">
            <v>0</v>
          </cell>
          <cell r="H506">
            <v>0</v>
          </cell>
          <cell r="I506">
            <v>0</v>
          </cell>
        </row>
        <row r="507">
          <cell r="B507">
            <v>0</v>
          </cell>
          <cell r="C507">
            <v>0</v>
          </cell>
          <cell r="D507">
            <v>0</v>
          </cell>
          <cell r="E507">
            <v>0</v>
          </cell>
          <cell r="F507">
            <v>0</v>
          </cell>
          <cell r="G507">
            <v>0</v>
          </cell>
          <cell r="H507">
            <v>0</v>
          </cell>
          <cell r="I507">
            <v>0</v>
          </cell>
        </row>
        <row r="508">
          <cell r="B508">
            <v>30097.88</v>
          </cell>
          <cell r="C508">
            <v>9.645499342005627E-3</v>
          </cell>
          <cell r="D508">
            <v>22829.394</v>
          </cell>
          <cell r="E508">
            <v>8.3115889828423526E-3</v>
          </cell>
          <cell r="F508">
            <v>6094.8300000000008</v>
          </cell>
          <cell r="G508">
            <v>5.3359055233988045E-3</v>
          </cell>
          <cell r="H508">
            <v>59022.104000000007</v>
          </cell>
          <cell r="I508">
            <v>8.4205050258711906E-3</v>
          </cell>
        </row>
        <row r="509">
          <cell r="B509">
            <v>0</v>
          </cell>
          <cell r="C509">
            <v>0</v>
          </cell>
          <cell r="D509">
            <v>0</v>
          </cell>
          <cell r="E509">
            <v>0</v>
          </cell>
          <cell r="F509">
            <v>0</v>
          </cell>
          <cell r="G509">
            <v>0</v>
          </cell>
          <cell r="H509">
            <v>0</v>
          </cell>
          <cell r="I509">
            <v>0</v>
          </cell>
        </row>
        <row r="510">
          <cell r="B510">
            <v>24.164999999999999</v>
          </cell>
          <cell r="C510">
            <v>1</v>
          </cell>
          <cell r="D510">
            <v>17.574000000000002</v>
          </cell>
          <cell r="E510">
            <v>0.99999999999999989</v>
          </cell>
          <cell r="F510">
            <v>0</v>
          </cell>
          <cell r="G510">
            <v>0</v>
          </cell>
          <cell r="H510">
            <v>41.739000000000004</v>
          </cell>
          <cell r="I510">
            <v>1.0000000000000002</v>
          </cell>
        </row>
        <row r="511">
          <cell r="B511">
            <v>12385.24</v>
          </cell>
          <cell r="C511">
            <v>0.21633039804493509</v>
          </cell>
          <cell r="D511">
            <v>15258.61</v>
          </cell>
          <cell r="E511">
            <v>0.30258048918118702</v>
          </cell>
          <cell r="F511">
            <v>7175.22</v>
          </cell>
          <cell r="G511">
            <v>0.26674250471896704</v>
          </cell>
          <cell r="H511">
            <v>34819.07</v>
          </cell>
          <cell r="I511">
            <v>0.25872550551907753</v>
          </cell>
        </row>
        <row r="512">
          <cell r="B512">
            <v>0</v>
          </cell>
          <cell r="C512">
            <v>0</v>
          </cell>
          <cell r="D512">
            <v>0</v>
          </cell>
          <cell r="E512">
            <v>0</v>
          </cell>
          <cell r="F512">
            <v>0</v>
          </cell>
          <cell r="G512">
            <v>0</v>
          </cell>
          <cell r="H512">
            <v>0</v>
          </cell>
          <cell r="I512">
            <v>0</v>
          </cell>
        </row>
        <row r="513">
          <cell r="B513">
            <v>1249</v>
          </cell>
          <cell r="C513">
            <v>4.6587278384256168E-3</v>
          </cell>
          <cell r="D513">
            <v>1047</v>
          </cell>
          <cell r="E513">
            <v>4.4512380202152112E-3</v>
          </cell>
          <cell r="F513">
            <v>28</v>
          </cell>
          <cell r="G513">
            <v>1.4669332358744906E-4</v>
          </cell>
          <cell r="H513">
            <v>2324</v>
          </cell>
          <cell r="I513">
            <v>3.3477924136266573E-3</v>
          </cell>
        </row>
        <row r="514">
          <cell r="B514">
            <v>234748.014</v>
          </cell>
          <cell r="C514">
            <v>0.68589227335364389</v>
          </cell>
          <cell r="D514">
            <v>209114.52</v>
          </cell>
          <cell r="E514">
            <v>0.64682871754983406</v>
          </cell>
          <cell r="F514">
            <v>97865.251000000018</v>
          </cell>
          <cell r="G514">
            <v>0.4313363938268488</v>
          </cell>
          <cell r="H514">
            <v>541727.78500000003</v>
          </cell>
          <cell r="I514">
            <v>0.60702386530140828</v>
          </cell>
        </row>
        <row r="515">
          <cell r="B515">
            <v>0</v>
          </cell>
          <cell r="C515">
            <v>0</v>
          </cell>
          <cell r="D515">
            <v>0</v>
          </cell>
          <cell r="E515">
            <v>0</v>
          </cell>
          <cell r="F515">
            <v>0</v>
          </cell>
          <cell r="G515">
            <v>0</v>
          </cell>
          <cell r="H515">
            <v>0</v>
          </cell>
          <cell r="I515">
            <v>0</v>
          </cell>
        </row>
        <row r="516">
          <cell r="B516">
            <v>185.03100000000001</v>
          </cell>
          <cell r="C516">
            <v>6.7875628661460075E-2</v>
          </cell>
          <cell r="D516">
            <v>217.24700000000001</v>
          </cell>
          <cell r="E516">
            <v>4.4733815195416901E-2</v>
          </cell>
          <cell r="F516">
            <v>118.61</v>
          </cell>
          <cell r="G516">
            <v>4.5003479317977779E-3</v>
          </cell>
          <cell r="H516">
            <v>520.88800000000003</v>
          </cell>
          <cell r="I516">
            <v>1.5348129164627666E-2</v>
          </cell>
        </row>
        <row r="517">
          <cell r="B517">
            <v>158130.50999999995</v>
          </cell>
          <cell r="C517">
            <v>0.10464160664672571</v>
          </cell>
          <cell r="D517">
            <v>143852.84800000003</v>
          </cell>
          <cell r="E517">
            <v>9.5872039207796203E-2</v>
          </cell>
          <cell r="F517">
            <v>68450.795000000013</v>
          </cell>
          <cell r="G517">
            <v>8.1178139256334075E-2</v>
          </cell>
          <cell r="H517">
            <v>370434.15300000005</v>
          </cell>
          <cell r="I517">
            <v>9.6095678937733117E-2</v>
          </cell>
        </row>
        <row r="518">
          <cell r="B518">
            <v>1139737.0649999999</v>
          </cell>
          <cell r="C518">
            <v>0.19317182005825362</v>
          </cell>
          <cell r="D518">
            <v>958432.70900000003</v>
          </cell>
          <cell r="E518">
            <v>0.18213227489887235</v>
          </cell>
          <cell r="F518">
            <v>474199.04599999997</v>
          </cell>
          <cell r="G518">
            <v>0.18439859014947238</v>
          </cell>
          <cell r="H518">
            <v>2572368.8200000003</v>
          </cell>
          <cell r="I518">
            <v>0.18729920805878314</v>
          </cell>
        </row>
        <row r="519">
          <cell r="B519">
            <v>439452.50200000004</v>
          </cell>
          <cell r="C519">
            <v>0.26037669677038244</v>
          </cell>
          <cell r="D519">
            <v>394905.63800000004</v>
          </cell>
          <cell r="E519">
            <v>0.23416041701248547</v>
          </cell>
          <cell r="F519">
            <v>267077.103</v>
          </cell>
          <cell r="G519">
            <v>0.22216353409705017</v>
          </cell>
          <cell r="H519">
            <v>1101435.2430000002</v>
          </cell>
          <cell r="I519">
            <v>0.24067743939086203</v>
          </cell>
        </row>
        <row r="520">
          <cell r="B520">
            <v>62366.032999999996</v>
          </cell>
          <cell r="C520">
            <v>0.48635079662886371</v>
          </cell>
          <cell r="D520">
            <v>47763.953000000001</v>
          </cell>
          <cell r="E520">
            <v>0.47934614127331399</v>
          </cell>
          <cell r="F520">
            <v>30361.675999999999</v>
          </cell>
          <cell r="G520">
            <v>0.52964733557699994</v>
          </cell>
          <cell r="H520">
            <v>140491.66200000001</v>
          </cell>
          <cell r="I520">
            <v>0.49260594219426534</v>
          </cell>
        </row>
        <row r="521">
          <cell r="B521">
            <v>2867.4159999999997</v>
          </cell>
          <cell r="C521">
            <v>5.8637391514835997E-2</v>
          </cell>
          <cell r="D521">
            <v>2173.5050000000001</v>
          </cell>
          <cell r="E521">
            <v>6.265493439984364E-2</v>
          </cell>
          <cell r="F521">
            <v>357.60700000000003</v>
          </cell>
          <cell r="G521">
            <v>5.3853823765004354E-2</v>
          </cell>
          <cell r="H521">
            <v>5398.5280000000002</v>
          </cell>
          <cell r="I521">
            <v>5.9829932705223327E-2</v>
          </cell>
        </row>
        <row r="522">
          <cell r="B522">
            <v>5854.0949999999993</v>
          </cell>
          <cell r="C522">
            <v>0.18534548864243813</v>
          </cell>
          <cell r="D522">
            <v>5359.4920000000002</v>
          </cell>
          <cell r="E522">
            <v>0.18311167659412797</v>
          </cell>
          <cell r="F522">
            <v>2411.7139999999999</v>
          </cell>
          <cell r="G522">
            <v>0.23776740297530402</v>
          </cell>
          <cell r="H522">
            <v>13625.300999999999</v>
          </cell>
          <cell r="I522">
            <v>0.19191398127893353</v>
          </cell>
        </row>
        <row r="523">
          <cell r="B523">
            <v>46.6</v>
          </cell>
          <cell r="C523">
            <v>1.7005375304253896E-3</v>
          </cell>
          <cell r="D523">
            <v>34.200000000000003</v>
          </cell>
          <cell r="E523">
            <v>1.7238613102162526E-3</v>
          </cell>
          <cell r="F523">
            <v>0</v>
          </cell>
          <cell r="G523">
            <v>0</v>
          </cell>
          <cell r="H523">
            <v>80.800000000000011</v>
          </cell>
          <cell r="I523">
            <v>1.442113964876565E-3</v>
          </cell>
        </row>
        <row r="524">
          <cell r="B524">
            <v>386220.14699999994</v>
          </cell>
          <cell r="C524">
            <v>0.15471136429434318</v>
          </cell>
          <cell r="D524">
            <v>317330.42199999985</v>
          </cell>
          <cell r="E524">
            <v>0.1456378841992769</v>
          </cell>
          <cell r="F524">
            <v>119861.01199999999</v>
          </cell>
          <cell r="G524">
            <v>0.13794834532719388</v>
          </cell>
          <cell r="H524">
            <v>823411.58099999977</v>
          </cell>
          <cell r="I524">
            <v>0.14851832126003853</v>
          </cell>
        </row>
        <row r="525">
          <cell r="B525">
            <v>237333.79599999994</v>
          </cell>
          <cell r="C525">
            <v>0.17593926343732866</v>
          </cell>
          <cell r="D525">
            <v>186527.91800000003</v>
          </cell>
          <cell r="E525">
            <v>0.16879531017053651</v>
          </cell>
          <cell r="F525">
            <v>52442.130000000019</v>
          </cell>
          <cell r="G525">
            <v>0.13544127248363907</v>
          </cell>
          <cell r="H525">
            <v>476303.84399999998</v>
          </cell>
          <cell r="I525">
            <v>0.16764169741425991</v>
          </cell>
        </row>
        <row r="526">
          <cell r="B526">
            <v>5596.4760000000006</v>
          </cell>
          <cell r="C526">
            <v>4.2754403178096284E-2</v>
          </cell>
          <cell r="D526">
            <v>4337.5809999999992</v>
          </cell>
          <cell r="E526">
            <v>4.0007915285635354E-2</v>
          </cell>
          <cell r="F526">
            <v>1687.8039999999999</v>
          </cell>
          <cell r="G526">
            <v>5.5408206304242646E-2</v>
          </cell>
          <cell r="H526">
            <v>11621.861000000001</v>
          </cell>
          <cell r="I526">
            <v>4.3079418773922393E-2</v>
          </cell>
        </row>
        <row r="530">
          <cell r="L530">
            <v>3.0844888881395419E-2</v>
          </cell>
        </row>
        <row r="531">
          <cell r="L531">
            <v>3.656074477451754E-2</v>
          </cell>
        </row>
        <row r="532">
          <cell r="L532">
            <v>3.5085022367327141E-2</v>
          </cell>
        </row>
        <row r="534">
          <cell r="B534">
            <v>1288.1369999999999</v>
          </cell>
          <cell r="C534">
            <v>3.0947663588786777E-2</v>
          </cell>
          <cell r="D534">
            <v>1288.126</v>
          </cell>
          <cell r="E534">
            <v>3.0955652303066909E-2</v>
          </cell>
          <cell r="F534">
            <v>1283.3509999999999</v>
          </cell>
          <cell r="G534">
            <v>3.0844888881395419E-2</v>
          </cell>
          <cell r="H534">
            <v>1283.3509999999999</v>
          </cell>
          <cell r="I534">
            <v>3.0844888881395419E-2</v>
          </cell>
        </row>
        <row r="535">
          <cell r="B535">
            <v>467257.38499999995</v>
          </cell>
          <cell r="C535">
            <v>3.7051011197965771E-2</v>
          </cell>
          <cell r="D535">
            <v>424938.56200000015</v>
          </cell>
          <cell r="E535">
            <v>3.580400142701648E-2</v>
          </cell>
          <cell r="F535">
            <v>296908.28399999975</v>
          </cell>
          <cell r="G535">
            <v>3.6908630781817907E-2</v>
          </cell>
          <cell r="H535">
            <v>1189104.2309999999</v>
          </cell>
          <cell r="I535">
            <v>3.656074477451754E-2</v>
          </cell>
        </row>
        <row r="536">
          <cell r="B536">
            <v>232627.13700000002</v>
          </cell>
          <cell r="C536">
            <v>3.534939741162138E-2</v>
          </cell>
          <cell r="D536">
            <v>203969.98700000002</v>
          </cell>
          <cell r="E536">
            <v>3.4286904335884827E-2</v>
          </cell>
          <cell r="F536">
            <v>109430.715</v>
          </cell>
          <cell r="G536">
            <v>3.6076735737036868E-2</v>
          </cell>
          <cell r="H536">
            <v>546027.83900000004</v>
          </cell>
          <cell r="I536">
            <v>3.5085022367327141E-2</v>
          </cell>
        </row>
        <row r="537">
          <cell r="B537">
            <v>3954.3820000000001</v>
          </cell>
          <cell r="C537">
            <v>7.4900176223998737E-3</v>
          </cell>
          <cell r="D537">
            <v>5955.82</v>
          </cell>
          <cell r="E537">
            <v>1.1872695303592112E-2</v>
          </cell>
          <cell r="F537">
            <v>5794.1260000000002</v>
          </cell>
          <cell r="G537">
            <v>2.1618337425716748E-2</v>
          </cell>
          <cell r="H537">
            <v>15704.328</v>
          </cell>
          <cell r="I537">
            <v>1.2102476513555626E-2</v>
          </cell>
        </row>
        <row r="538">
          <cell r="B538">
            <v>3017.2819999999997</v>
          </cell>
          <cell r="C538">
            <v>6.6384263264930118E-2</v>
          </cell>
          <cell r="D538">
            <v>2591.1899999999996</v>
          </cell>
          <cell r="E538">
            <v>6.36350633892354E-2</v>
          </cell>
          <cell r="F538">
            <v>1543.3899999999999</v>
          </cell>
          <cell r="G538">
            <v>6.0374587743417661E-2</v>
          </cell>
          <cell r="H538">
            <v>7151.8619999999992</v>
          </cell>
          <cell r="I538">
            <v>6.4007432308417808E-2</v>
          </cell>
        </row>
        <row r="539">
          <cell r="B539">
            <v>53087.949000000001</v>
          </cell>
          <cell r="C539">
            <v>7.8345546196930752E-2</v>
          </cell>
          <cell r="D539">
            <v>26028.454999999998</v>
          </cell>
          <cell r="E539">
            <v>4.9693301105954268E-2</v>
          </cell>
          <cell r="F539">
            <v>34537.873</v>
          </cell>
          <cell r="G539">
            <v>0.12995485660671655</v>
          </cell>
          <cell r="H539">
            <v>113654.277</v>
          </cell>
          <cell r="I539">
            <v>7.7465334621583698E-2</v>
          </cell>
        </row>
        <row r="540">
          <cell r="B540">
            <v>0</v>
          </cell>
          <cell r="C540">
            <v>0</v>
          </cell>
          <cell r="D540">
            <v>0</v>
          </cell>
          <cell r="E540">
            <v>0</v>
          </cell>
          <cell r="F540">
            <v>0</v>
          </cell>
          <cell r="G540">
            <v>0</v>
          </cell>
          <cell r="H540">
            <v>0</v>
          </cell>
          <cell r="I540">
            <v>0</v>
          </cell>
        </row>
        <row r="541">
          <cell r="B541">
            <v>0</v>
          </cell>
          <cell r="C541">
            <v>0</v>
          </cell>
          <cell r="D541">
            <v>0</v>
          </cell>
          <cell r="E541">
            <v>0</v>
          </cell>
          <cell r="F541">
            <v>0</v>
          </cell>
          <cell r="G541">
            <v>0</v>
          </cell>
          <cell r="H541">
            <v>0</v>
          </cell>
          <cell r="I541">
            <v>0</v>
          </cell>
        </row>
        <row r="542">
          <cell r="B542">
            <v>0</v>
          </cell>
          <cell r="C542">
            <v>0</v>
          </cell>
          <cell r="D542">
            <v>0</v>
          </cell>
          <cell r="E542">
            <v>0</v>
          </cell>
          <cell r="F542">
            <v>0</v>
          </cell>
          <cell r="G542">
            <v>0</v>
          </cell>
          <cell r="H542">
            <v>0</v>
          </cell>
          <cell r="I542">
            <v>0</v>
          </cell>
        </row>
        <row r="543">
          <cell r="B543">
            <v>117453.587</v>
          </cell>
          <cell r="C543">
            <v>3.7640474881443495E-2</v>
          </cell>
          <cell r="D543">
            <v>100865.807</v>
          </cell>
          <cell r="E543">
            <v>3.672261866463486E-2</v>
          </cell>
          <cell r="F543">
            <v>72.900000000000006</v>
          </cell>
          <cell r="G543">
            <v>6.3822536913379506E-5</v>
          </cell>
          <cell r="H543">
            <v>218392.29399999999</v>
          </cell>
          <cell r="I543">
            <v>3.1157367911495301E-2</v>
          </cell>
        </row>
        <row r="544">
          <cell r="B544">
            <v>0</v>
          </cell>
          <cell r="C544">
            <v>0</v>
          </cell>
          <cell r="D544">
            <v>0</v>
          </cell>
          <cell r="E544">
            <v>0</v>
          </cell>
          <cell r="F544">
            <v>0</v>
          </cell>
          <cell r="G544">
            <v>0</v>
          </cell>
          <cell r="H544">
            <v>0</v>
          </cell>
          <cell r="I544">
            <v>0</v>
          </cell>
        </row>
        <row r="545">
          <cell r="B545">
            <v>0</v>
          </cell>
          <cell r="C545">
            <v>0</v>
          </cell>
          <cell r="D545">
            <v>0</v>
          </cell>
          <cell r="E545">
            <v>0</v>
          </cell>
          <cell r="F545">
            <v>0</v>
          </cell>
          <cell r="G545">
            <v>0</v>
          </cell>
          <cell r="H545">
            <v>0</v>
          </cell>
          <cell r="I545">
            <v>0</v>
          </cell>
        </row>
        <row r="546">
          <cell r="B546">
            <v>0</v>
          </cell>
          <cell r="C546">
            <v>0</v>
          </cell>
          <cell r="D546">
            <v>0</v>
          </cell>
          <cell r="E546">
            <v>0</v>
          </cell>
          <cell r="F546">
            <v>0</v>
          </cell>
          <cell r="G546">
            <v>0</v>
          </cell>
          <cell r="H546">
            <v>0</v>
          </cell>
          <cell r="I546">
            <v>0</v>
          </cell>
        </row>
        <row r="547">
          <cell r="B547">
            <v>1627.5630000000001</v>
          </cell>
          <cell r="C547">
            <v>0.22623464079152233</v>
          </cell>
          <cell r="D547">
            <v>0</v>
          </cell>
          <cell r="E547">
            <v>0</v>
          </cell>
          <cell r="F547">
            <v>0</v>
          </cell>
          <cell r="G547">
            <v>0</v>
          </cell>
          <cell r="H547">
            <v>1627.5630000000001</v>
          </cell>
          <cell r="I547">
            <v>7.4800930372657837E-2</v>
          </cell>
        </row>
        <row r="548">
          <cell r="B548">
            <v>0</v>
          </cell>
          <cell r="C548">
            <v>0</v>
          </cell>
          <cell r="D548">
            <v>0</v>
          </cell>
          <cell r="E548">
            <v>0</v>
          </cell>
          <cell r="F548">
            <v>0</v>
          </cell>
          <cell r="G548">
            <v>0</v>
          </cell>
          <cell r="H548">
            <v>0</v>
          </cell>
          <cell r="I548">
            <v>0</v>
          </cell>
        </row>
        <row r="549">
          <cell r="B549">
            <v>0</v>
          </cell>
          <cell r="C549">
            <v>0</v>
          </cell>
          <cell r="D549">
            <v>0</v>
          </cell>
          <cell r="E549">
            <v>0</v>
          </cell>
          <cell r="F549">
            <v>0</v>
          </cell>
          <cell r="G549">
            <v>0</v>
          </cell>
          <cell r="H549">
            <v>0</v>
          </cell>
          <cell r="I549">
            <v>0</v>
          </cell>
        </row>
        <row r="550">
          <cell r="B550">
            <v>0</v>
          </cell>
          <cell r="C550">
            <v>0</v>
          </cell>
          <cell r="D550">
            <v>0</v>
          </cell>
          <cell r="E550">
            <v>0</v>
          </cell>
          <cell r="F550">
            <v>0</v>
          </cell>
          <cell r="G550">
            <v>0</v>
          </cell>
          <cell r="H550">
            <v>0</v>
          </cell>
          <cell r="I550">
            <v>0</v>
          </cell>
        </row>
        <row r="551">
          <cell r="B551">
            <v>1411.2090000000001</v>
          </cell>
          <cell r="C551">
            <v>0.51767918915052291</v>
          </cell>
          <cell r="D551">
            <v>3064.6889999999999</v>
          </cell>
          <cell r="E551">
            <v>0.63105695985411547</v>
          </cell>
          <cell r="F551">
            <v>24673.927</v>
          </cell>
          <cell r="G551">
            <v>0.93618798030334172</v>
          </cell>
          <cell r="H551">
            <v>29149.825000000001</v>
          </cell>
          <cell r="I551">
            <v>0.85890878504840318</v>
          </cell>
        </row>
        <row r="552">
          <cell r="B552">
            <v>52075.165000000001</v>
          </cell>
          <cell r="C552">
            <v>3.4460326043300182E-2</v>
          </cell>
          <cell r="D552">
            <v>65464.026000000005</v>
          </cell>
          <cell r="E552">
            <v>4.3629095667067984E-2</v>
          </cell>
          <cell r="F552">
            <v>42808.499000000003</v>
          </cell>
          <cell r="G552">
            <v>5.0768063295344307E-2</v>
          </cell>
          <cell r="H552">
            <v>160347.69</v>
          </cell>
          <cell r="I552">
            <v>4.1596380927239059E-2</v>
          </cell>
        </row>
        <row r="553">
          <cell r="B553">
            <v>207663.59100000004</v>
          </cell>
          <cell r="C553">
            <v>3.5196498442649833E-2</v>
          </cell>
          <cell r="D553">
            <v>181096.228</v>
          </cell>
          <cell r="E553">
            <v>3.4413963204217878E-2</v>
          </cell>
          <cell r="F553">
            <v>91694.332999999999</v>
          </cell>
          <cell r="G553">
            <v>3.5656557879064653E-2</v>
          </cell>
          <cell r="H553">
            <v>480454.152</v>
          </cell>
          <cell r="I553">
            <v>3.498280708368802E-2</v>
          </cell>
        </row>
        <row r="554">
          <cell r="B554">
            <v>33736.699000000001</v>
          </cell>
          <cell r="C554">
            <v>1.9989077785604836E-2</v>
          </cell>
          <cell r="D554">
            <v>32255.462</v>
          </cell>
          <cell r="E554">
            <v>1.9125967588364431E-2</v>
          </cell>
          <cell r="F554">
            <v>20925.78</v>
          </cell>
          <cell r="G554">
            <v>1.7406753279547778E-2</v>
          </cell>
          <cell r="H554">
            <v>86917.940999999992</v>
          </cell>
          <cell r="I554">
            <v>1.8992662174153813E-2</v>
          </cell>
        </row>
        <row r="555">
          <cell r="B555">
            <v>0</v>
          </cell>
          <cell r="C555">
            <v>0</v>
          </cell>
          <cell r="D555">
            <v>0</v>
          </cell>
          <cell r="E555">
            <v>0</v>
          </cell>
          <cell r="F555">
            <v>0</v>
          </cell>
          <cell r="G555">
            <v>0</v>
          </cell>
          <cell r="H555">
            <v>0</v>
          </cell>
          <cell r="I555">
            <v>0</v>
          </cell>
        </row>
        <row r="556">
          <cell r="B556">
            <v>76.7</v>
          </cell>
          <cell r="C556">
            <v>1.5684811444129213E-3</v>
          </cell>
          <cell r="D556">
            <v>88.4</v>
          </cell>
          <cell r="E556">
            <v>2.5482785643217653E-3</v>
          </cell>
          <cell r="F556">
            <v>5.0999999999999996</v>
          </cell>
          <cell r="G556">
            <v>7.6803446577254414E-4</v>
          </cell>
          <cell r="H556">
            <v>170.20000000000002</v>
          </cell>
          <cell r="I556">
            <v>1.8862650238044539E-3</v>
          </cell>
        </row>
        <row r="557">
          <cell r="B557">
            <v>1077.088</v>
          </cell>
          <cell r="C557">
            <v>3.4101496759261066E-2</v>
          </cell>
          <cell r="D557">
            <v>646.01599999999996</v>
          </cell>
          <cell r="E557">
            <v>2.2071695016362029E-2</v>
          </cell>
          <cell r="F557">
            <v>83.466999999999999</v>
          </cell>
          <cell r="G557">
            <v>8.2288910808411379E-3</v>
          </cell>
          <cell r="H557">
            <v>1806.5709999999999</v>
          </cell>
          <cell r="I557">
            <v>2.5445766891539809E-2</v>
          </cell>
        </row>
        <row r="558">
          <cell r="B558">
            <v>873.798</v>
          </cell>
          <cell r="C558">
            <v>3.1886830322116838E-2</v>
          </cell>
          <cell r="D558">
            <v>638.34900000000005</v>
          </cell>
          <cell r="E558">
            <v>3.2176173786995166E-2</v>
          </cell>
          <cell r="F558">
            <v>226.035</v>
          </cell>
          <cell r="G558">
            <v>2.5725037830435886E-2</v>
          </cell>
          <cell r="H558">
            <v>1738.182</v>
          </cell>
          <cell r="I558">
            <v>3.1022976926944026E-2</v>
          </cell>
        </row>
        <row r="559">
          <cell r="B559">
            <v>105715.577</v>
          </cell>
          <cell r="C559">
            <v>4.2347353632056099E-2</v>
          </cell>
          <cell r="D559">
            <v>90841.917999999976</v>
          </cell>
          <cell r="E559">
            <v>4.1691636908749365E-2</v>
          </cell>
          <cell r="F559">
            <v>37946.962</v>
          </cell>
          <cell r="G559">
            <v>4.3673255637904217E-2</v>
          </cell>
          <cell r="H559">
            <v>234504.45699999999</v>
          </cell>
          <cell r="I559">
            <v>4.2297447698439523E-2</v>
          </cell>
        </row>
        <row r="560">
          <cell r="B560">
            <v>64727.904000000002</v>
          </cell>
          <cell r="C560">
            <v>4.7983809914716583E-2</v>
          </cell>
          <cell r="D560">
            <v>55477.316000000006</v>
          </cell>
          <cell r="E560">
            <v>5.0203266417463942E-2</v>
          </cell>
          <cell r="F560">
            <v>32184.628999999997</v>
          </cell>
          <cell r="G560">
            <v>8.3122617372212576E-2</v>
          </cell>
          <cell r="H560">
            <v>152389.84899999999</v>
          </cell>
          <cell r="I560">
            <v>5.363570602437287E-2</v>
          </cell>
        </row>
        <row r="561">
          <cell r="B561">
            <v>1455.8249999999998</v>
          </cell>
          <cell r="C561">
            <v>1.1121807545811331E-2</v>
          </cell>
          <cell r="D561">
            <v>1148.7670000000001</v>
          </cell>
          <cell r="E561">
            <v>1.0595715173718595E-2</v>
          </cell>
          <cell r="F561">
            <v>322.35999999999996</v>
          </cell>
          <cell r="G561">
            <v>1.0582620603005834E-2</v>
          </cell>
          <cell r="H561">
            <v>2926.9519999999998</v>
          </cell>
          <cell r="I561">
            <v>1.0849500862139864E-2</v>
          </cell>
        </row>
        <row r="565">
          <cell r="L565">
            <v>8.8707100963293026E-2</v>
          </cell>
        </row>
        <row r="566">
          <cell r="L566">
            <v>3.7542088707378338E-2</v>
          </cell>
        </row>
        <row r="567">
          <cell r="L567">
            <v>3.7914042245164974E-2</v>
          </cell>
        </row>
        <row r="569">
          <cell r="B569">
            <v>3691.4409999999984</v>
          </cell>
          <cell r="C569">
            <v>8.8687363398345528E-2</v>
          </cell>
          <cell r="D569">
            <v>3690.8009999999986</v>
          </cell>
          <cell r="E569">
            <v>8.8695634181603047E-2</v>
          </cell>
          <cell r="F569">
            <v>3690.8009999999986</v>
          </cell>
          <cell r="G569">
            <v>8.8707100963293026E-2</v>
          </cell>
          <cell r="H569">
            <v>3690.8009999999986</v>
          </cell>
          <cell r="I569">
            <v>8.8707100963293026E-2</v>
          </cell>
        </row>
        <row r="570">
          <cell r="B570">
            <v>515349.90799999982</v>
          </cell>
          <cell r="C570">
            <v>4.0864491017469147E-2</v>
          </cell>
          <cell r="D570">
            <v>450977.13799999992</v>
          </cell>
          <cell r="E570">
            <v>3.7997930845597862E-2</v>
          </cell>
          <cell r="F570">
            <v>254694.48400000005</v>
          </cell>
          <cell r="G570">
            <v>3.1661038706894538E-2</v>
          </cell>
          <cell r="H570">
            <v>1221021.5299999998</v>
          </cell>
          <cell r="I570">
            <v>3.7542088707378338E-2</v>
          </cell>
        </row>
        <row r="571">
          <cell r="B571">
            <v>282720.06799999997</v>
          </cell>
          <cell r="C571">
            <v>4.2961385197173359E-2</v>
          </cell>
          <cell r="D571">
            <v>233489.18100000004</v>
          </cell>
          <cell r="E571">
            <v>3.9249015652538619E-2</v>
          </cell>
          <cell r="F571">
            <v>73846.596999999994</v>
          </cell>
          <cell r="G571">
            <v>2.4345488056515575E-2</v>
          </cell>
          <cell r="H571">
            <v>590055.84600000002</v>
          </cell>
          <cell r="I571">
            <v>3.7914042245164974E-2</v>
          </cell>
        </row>
        <row r="572">
          <cell r="B572">
            <v>2693.1640000000002</v>
          </cell>
          <cell r="C572">
            <v>5.1011373762102231E-3</v>
          </cell>
          <cell r="D572">
            <v>1714.864</v>
          </cell>
          <cell r="E572">
            <v>3.4185146225203557E-3</v>
          </cell>
          <cell r="F572">
            <v>498.51100000000002</v>
          </cell>
          <cell r="G572">
            <v>1.859983543407838E-3</v>
          </cell>
          <cell r="H572">
            <v>4906.5390000000007</v>
          </cell>
          <cell r="I572">
            <v>3.7812043285357206E-3</v>
          </cell>
        </row>
        <row r="573">
          <cell r="B573">
            <v>4890.0500000000011</v>
          </cell>
          <cell r="C573">
            <v>0.10758767877138152</v>
          </cell>
          <cell r="D573">
            <v>4303.4480000000003</v>
          </cell>
          <cell r="E573">
            <v>0.10568510463234204</v>
          </cell>
          <cell r="F573">
            <v>1380.1269999999997</v>
          </cell>
          <cell r="G573">
            <v>5.3988038446899214E-2</v>
          </cell>
          <cell r="H573">
            <v>10573.625000000002</v>
          </cell>
          <cell r="I573">
            <v>9.4631382210967507E-2</v>
          </cell>
        </row>
        <row r="574">
          <cell r="B574">
            <v>8906</v>
          </cell>
          <cell r="C574">
            <v>1.3143198175349839E-2</v>
          </cell>
          <cell r="D574">
            <v>5296</v>
          </cell>
          <cell r="E574">
            <v>1.011107738270035E-2</v>
          </cell>
          <cell r="F574">
            <v>1755</v>
          </cell>
          <cell r="G574">
            <v>6.6034979439755174E-3</v>
          </cell>
          <cell r="H574">
            <v>15957</v>
          </cell>
          <cell r="I574">
            <v>1.0876091751097154E-2</v>
          </cell>
        </row>
        <row r="575">
          <cell r="B575">
            <v>0</v>
          </cell>
          <cell r="C575">
            <v>0</v>
          </cell>
          <cell r="D575">
            <v>0</v>
          </cell>
          <cell r="E575">
            <v>0</v>
          </cell>
          <cell r="F575">
            <v>0</v>
          </cell>
          <cell r="G575">
            <v>0</v>
          </cell>
          <cell r="H575">
            <v>0</v>
          </cell>
          <cell r="I575">
            <v>0</v>
          </cell>
        </row>
        <row r="576">
          <cell r="B576">
            <v>0</v>
          </cell>
          <cell r="C576">
            <v>0</v>
          </cell>
          <cell r="D576">
            <v>0</v>
          </cell>
          <cell r="E576">
            <v>0</v>
          </cell>
          <cell r="F576">
            <v>0</v>
          </cell>
          <cell r="G576">
            <v>0</v>
          </cell>
          <cell r="H576">
            <v>0</v>
          </cell>
          <cell r="I576">
            <v>0</v>
          </cell>
        </row>
        <row r="577">
          <cell r="B577">
            <v>0</v>
          </cell>
          <cell r="C577">
            <v>0</v>
          </cell>
          <cell r="D577">
            <v>0</v>
          </cell>
          <cell r="E577">
            <v>0</v>
          </cell>
          <cell r="F577">
            <v>0</v>
          </cell>
          <cell r="G577">
            <v>0</v>
          </cell>
          <cell r="H577">
            <v>0</v>
          </cell>
          <cell r="I577">
            <v>0</v>
          </cell>
        </row>
        <row r="578">
          <cell r="B578">
            <v>236910.079</v>
          </cell>
          <cell r="C578">
            <v>7.5922822840313028E-2</v>
          </cell>
          <cell r="D578">
            <v>198875.85800000001</v>
          </cell>
          <cell r="E578">
            <v>7.240553079534745E-2</v>
          </cell>
          <cell r="F578">
            <v>59480.189999999995</v>
          </cell>
          <cell r="G578">
            <v>5.2073753386691714E-2</v>
          </cell>
          <cell r="H578">
            <v>495266.12700000004</v>
          </cell>
          <cell r="I578">
            <v>7.0658120075611994E-2</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1831</v>
          </cell>
          <cell r="C581">
            <v>3.1981694244138686E-2</v>
          </cell>
          <cell r="D581">
            <v>2589</v>
          </cell>
          <cell r="E581">
            <v>5.1340252256928592E-2</v>
          </cell>
          <cell r="F581">
            <v>1085</v>
          </cell>
          <cell r="G581">
            <v>4.0335434679365824E-2</v>
          </cell>
          <cell r="H581">
            <v>5505</v>
          </cell>
          <cell r="I581">
            <v>4.0905282877530091E-2</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0</v>
          </cell>
          <cell r="C584">
            <v>0</v>
          </cell>
          <cell r="D584">
            <v>0</v>
          </cell>
          <cell r="E584">
            <v>0</v>
          </cell>
          <cell r="F584">
            <v>0</v>
          </cell>
          <cell r="G584">
            <v>0</v>
          </cell>
          <cell r="H584">
            <v>0</v>
          </cell>
          <cell r="I584">
            <v>0</v>
          </cell>
        </row>
        <row r="585">
          <cell r="B585">
            <v>0</v>
          </cell>
          <cell r="C585">
            <v>0</v>
          </cell>
          <cell r="D585">
            <v>0</v>
          </cell>
          <cell r="E585">
            <v>0</v>
          </cell>
          <cell r="F585">
            <v>0</v>
          </cell>
          <cell r="G585">
            <v>0</v>
          </cell>
          <cell r="H585">
            <v>0</v>
          </cell>
          <cell r="I585">
            <v>0</v>
          </cell>
        </row>
        <row r="586">
          <cell r="B586">
            <v>57.519999999999996</v>
          </cell>
          <cell r="C586">
            <v>2.1100281361540407E-2</v>
          </cell>
          <cell r="D586">
            <v>33.700000000000003</v>
          </cell>
          <cell r="E586">
            <v>6.939242300632688E-3</v>
          </cell>
          <cell r="F586">
            <v>3.31</v>
          </cell>
          <cell r="G586">
            <v>1.2558934031068751E-4</v>
          </cell>
          <cell r="H586">
            <v>94.53</v>
          </cell>
          <cell r="I586">
            <v>2.7853562568772045E-3</v>
          </cell>
        </row>
        <row r="587">
          <cell r="B587">
            <v>27432.255000000001</v>
          </cell>
          <cell r="C587">
            <v>1.8153076450222513E-2</v>
          </cell>
          <cell r="D587">
            <v>20676.311000000002</v>
          </cell>
          <cell r="E587">
            <v>1.3779915562496111E-2</v>
          </cell>
          <cell r="F587">
            <v>9644.4590000000007</v>
          </cell>
          <cell r="G587">
            <v>1.1437693831810199E-2</v>
          </cell>
          <cell r="H587">
            <v>57753.025000000009</v>
          </cell>
          <cell r="I587">
            <v>1.4981923516331049E-2</v>
          </cell>
        </row>
        <row r="588">
          <cell r="B588">
            <v>-85183.3</v>
          </cell>
          <cell r="D588">
            <v>-70294.099999999991</v>
          </cell>
          <cell r="F588">
            <v>-21510.400000000001</v>
          </cell>
          <cell r="H588">
            <v>-176987.8</v>
          </cell>
        </row>
        <row r="589">
          <cell r="B589">
            <v>192276.71799999999</v>
          </cell>
          <cell r="C589">
            <v>3.2588607242397247E-2</v>
          </cell>
          <cell r="D589">
            <v>159374.141</v>
          </cell>
          <cell r="E589">
            <v>3.0286085384825533E-2</v>
          </cell>
          <cell r="F589">
            <v>50013.881999999998</v>
          </cell>
          <cell r="G589">
            <v>1.9448561540762934E-2</v>
          </cell>
          <cell r="H589">
            <v>401664.74099999998</v>
          </cell>
          <cell r="I589">
            <v>2.9245995873343009E-2</v>
          </cell>
        </row>
        <row r="590">
          <cell r="B590">
            <v>31096.377</v>
          </cell>
          <cell r="C590">
            <v>1.842468045565137E-2</v>
          </cell>
          <cell r="D590">
            <v>25340.065000000002</v>
          </cell>
          <cell r="E590">
            <v>1.5025463342520036E-2</v>
          </cell>
          <cell r="F590">
            <v>7756.107</v>
          </cell>
          <cell r="G590">
            <v>6.451785355612717E-3</v>
          </cell>
          <cell r="H590">
            <v>64192.548999999999</v>
          </cell>
          <cell r="I590">
            <v>1.402687849283976E-2</v>
          </cell>
        </row>
        <row r="591">
          <cell r="B591">
            <v>392.7</v>
          </cell>
          <cell r="C591">
            <v>3.0624035015367227E-3</v>
          </cell>
          <cell r="D591">
            <v>257.5</v>
          </cell>
          <cell r="E591">
            <v>2.5842005032095721E-3</v>
          </cell>
          <cell r="F591">
            <v>70.099999999999994</v>
          </cell>
          <cell r="G591">
            <v>1.2228665579577258E-3</v>
          </cell>
          <cell r="H591">
            <v>720.30000000000007</v>
          </cell>
          <cell r="I591">
            <v>2.5255880321390844E-3</v>
          </cell>
        </row>
        <row r="592">
          <cell r="B592">
            <v>3987.44</v>
          </cell>
          <cell r="C592">
            <v>8.1541387933218495E-2</v>
          </cell>
          <cell r="D592">
            <v>3039.1</v>
          </cell>
          <cell r="E592">
            <v>8.7607164986767821E-2</v>
          </cell>
          <cell r="F592">
            <v>453.81</v>
          </cell>
          <cell r="G592">
            <v>6.834151390436044E-2</v>
          </cell>
          <cell r="H592">
            <v>7480.35</v>
          </cell>
          <cell r="I592">
            <v>8.2902012754498516E-2</v>
          </cell>
        </row>
        <row r="593">
          <cell r="B593">
            <v>1627.527</v>
          </cell>
          <cell r="C593">
            <v>5.1528850675255776E-2</v>
          </cell>
          <cell r="D593">
            <v>1270.6020000000001</v>
          </cell>
          <cell r="E593">
            <v>4.34112155599546E-2</v>
          </cell>
          <cell r="F593">
            <v>443.851</v>
          </cell>
          <cell r="G593">
            <v>4.3758629579623315E-2</v>
          </cell>
          <cell r="H593">
            <v>3341.98</v>
          </cell>
          <cell r="I593">
            <v>4.707218483867405E-2</v>
          </cell>
        </row>
        <row r="594">
          <cell r="B594">
            <v>4670.2500000000009</v>
          </cell>
          <cell r="C594">
            <v>0.17042779831478921</v>
          </cell>
          <cell r="D594">
            <v>4113.63</v>
          </cell>
          <cell r="E594">
            <v>0.20734876027909016</v>
          </cell>
          <cell r="F594">
            <v>1249.4699999999998</v>
          </cell>
          <cell r="G594">
            <v>0.14220215018910665</v>
          </cell>
          <cell r="H594">
            <v>10033.35</v>
          </cell>
          <cell r="I594">
            <v>0.17907468006799854</v>
          </cell>
        </row>
        <row r="595">
          <cell r="B595">
            <v>83281.496000000014</v>
          </cell>
          <cell r="C595">
            <v>3.3360750252715038E-2</v>
          </cell>
          <cell r="D595">
            <v>71615.859000000011</v>
          </cell>
          <cell r="E595">
            <v>3.2867892445161626E-2</v>
          </cell>
          <cell r="F595">
            <v>26759.495000000003</v>
          </cell>
          <cell r="G595">
            <v>3.0797571248950571E-2</v>
          </cell>
          <cell r="H595">
            <v>181656.85000000003</v>
          </cell>
          <cell r="I595">
            <v>3.2765352139717652E-2</v>
          </cell>
        </row>
        <row r="596">
          <cell r="B596">
            <v>53734.715000000004</v>
          </cell>
          <cell r="C596">
            <v>3.9834386578954731E-2</v>
          </cell>
          <cell r="D596">
            <v>43307.896999999997</v>
          </cell>
          <cell r="E596">
            <v>3.9190754849623345E-2</v>
          </cell>
          <cell r="F596">
            <v>11106.987999999999</v>
          </cell>
          <cell r="G596">
            <v>2.8685802582399087E-2</v>
          </cell>
          <cell r="H596">
            <v>108149.59999999999</v>
          </cell>
          <cell r="I596">
            <v>3.8064741124938815E-2</v>
          </cell>
        </row>
        <row r="597">
          <cell r="B597">
            <v>13486.213000000002</v>
          </cell>
          <cell r="C597">
            <v>0.10302822489503814</v>
          </cell>
          <cell r="D597">
            <v>10429.487999999999</v>
          </cell>
          <cell r="E597">
            <v>9.6196952259001184E-2</v>
          </cell>
          <cell r="F597">
            <v>2174.0609999999997</v>
          </cell>
          <cell r="G597">
            <v>7.1371332456854036E-2</v>
          </cell>
          <cell r="H597">
            <v>26089.762000000002</v>
          </cell>
          <cell r="I597">
            <v>9.6708417258644472E-2</v>
          </cell>
        </row>
        <row r="601">
          <cell r="L601">
            <v>2.8562198236738931E-2</v>
          </cell>
        </row>
        <row r="602">
          <cell r="L602">
            <v>3.2962082886767392E-2</v>
          </cell>
        </row>
        <row r="603">
          <cell r="L603">
            <v>4.7029760140198905E-2</v>
          </cell>
        </row>
        <row r="605">
          <cell r="B605">
            <v>1192.3059999999994</v>
          </cell>
          <cell r="C605">
            <v>2.8645311005655448E-2</v>
          </cell>
          <cell r="D605">
            <v>1192.3059999999994</v>
          </cell>
          <cell r="E605">
            <v>2.8652950080085702E-2</v>
          </cell>
          <cell r="F605">
            <v>1188.3759999999993</v>
          </cell>
          <cell r="G605">
            <v>2.8562198236738931E-2</v>
          </cell>
          <cell r="H605">
            <v>1188.3759999999993</v>
          </cell>
          <cell r="I605">
            <v>2.8562198236738931E-2</v>
          </cell>
        </row>
        <row r="606">
          <cell r="B606">
            <v>452211.1020000003</v>
          </cell>
          <cell r="C606">
            <v>3.5857921440977235E-2</v>
          </cell>
          <cell r="D606">
            <v>403209.24099999998</v>
          </cell>
          <cell r="E606">
            <v>3.3973156430435296E-2</v>
          </cell>
          <cell r="F606">
            <v>216640.75599999999</v>
          </cell>
          <cell r="G606">
            <v>2.6930584649830478E-2</v>
          </cell>
          <cell r="H606">
            <v>1072061.0990000004</v>
          </cell>
          <cell r="I606">
            <v>3.2962082886767392E-2</v>
          </cell>
        </row>
        <row r="607">
          <cell r="B607">
            <v>338976.81900000002</v>
          </cell>
          <cell r="C607">
            <v>5.1510010580400382E-2</v>
          </cell>
          <cell r="D607">
            <v>277609.00199999998</v>
          </cell>
          <cell r="E607">
            <v>4.6665460121613177E-2</v>
          </cell>
          <cell r="F607">
            <v>115337.84800000001</v>
          </cell>
          <cell r="G607">
            <v>3.8024178703159592E-2</v>
          </cell>
          <cell r="H607">
            <v>731923.66899999999</v>
          </cell>
          <cell r="I607">
            <v>4.7029760140198905E-2</v>
          </cell>
        </row>
        <row r="608">
          <cell r="B608">
            <v>40654.716</v>
          </cell>
          <cell r="C608">
            <v>7.7004330707974619E-2</v>
          </cell>
          <cell r="D608">
            <v>51274.805</v>
          </cell>
          <cell r="E608">
            <v>0.10221432758479963</v>
          </cell>
          <cell r="F608">
            <v>15418.448</v>
          </cell>
          <cell r="G608">
            <v>5.7527435793572244E-2</v>
          </cell>
          <cell r="H608">
            <v>107347.96900000001</v>
          </cell>
          <cell r="I608">
            <v>8.2727275793042385E-2</v>
          </cell>
        </row>
        <row r="609">
          <cell r="B609">
            <v>5851.4480000000003</v>
          </cell>
          <cell r="C609">
            <v>0.12873972817689855</v>
          </cell>
          <cell r="D609">
            <v>5582.3519999999999</v>
          </cell>
          <cell r="E609">
            <v>0.13709273475932876</v>
          </cell>
          <cell r="F609">
            <v>2525.5939999999996</v>
          </cell>
          <cell r="G609">
            <v>9.8796607829031671E-2</v>
          </cell>
          <cell r="H609">
            <v>13959.393999999998</v>
          </cell>
          <cell r="I609">
            <v>0.12493319453333043</v>
          </cell>
        </row>
        <row r="610">
          <cell r="B610">
            <v>0</v>
          </cell>
          <cell r="C610">
            <v>0</v>
          </cell>
          <cell r="D610">
            <v>0</v>
          </cell>
          <cell r="E610">
            <v>0</v>
          </cell>
          <cell r="F610">
            <v>0</v>
          </cell>
          <cell r="G610">
            <v>0</v>
          </cell>
          <cell r="H610">
            <v>0</v>
          </cell>
          <cell r="I610">
            <v>0</v>
          </cell>
        </row>
        <row r="611">
          <cell r="B611">
            <v>186.36</v>
          </cell>
          <cell r="C611">
            <v>0.15825541996790057</v>
          </cell>
          <cell r="D611">
            <v>213.77</v>
          </cell>
          <cell r="E611">
            <v>0.22427527831138355</v>
          </cell>
          <cell r="F611">
            <v>245.67</v>
          </cell>
          <cell r="G611">
            <v>0.21305990342186326</v>
          </cell>
          <cell r="H611">
            <v>645.79999999999995</v>
          </cell>
          <cell r="I611">
            <v>0.19666210387035771</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216652.69599999997</v>
          </cell>
          <cell r="C614">
            <v>6.9430917948763979E-2</v>
          </cell>
          <cell r="D614">
            <v>172306.22200000001</v>
          </cell>
          <cell r="E614">
            <v>6.2732216915192249E-2</v>
          </cell>
          <cell r="F614">
            <v>74919.183000000005</v>
          </cell>
          <cell r="G614">
            <v>6.5590292490229546E-2</v>
          </cell>
          <cell r="H614">
            <v>463878.10099999997</v>
          </cell>
          <cell r="I614">
            <v>6.6180085360258975E-2</v>
          </cell>
        </row>
        <row r="615">
          <cell r="B615">
            <v>0</v>
          </cell>
          <cell r="C615">
            <v>0</v>
          </cell>
          <cell r="D615">
            <v>0</v>
          </cell>
          <cell r="E615">
            <v>0</v>
          </cell>
          <cell r="F615">
            <v>0</v>
          </cell>
          <cell r="G615">
            <v>0</v>
          </cell>
          <cell r="H615">
            <v>0</v>
          </cell>
          <cell r="I615">
            <v>0</v>
          </cell>
        </row>
        <row r="616">
          <cell r="B616">
            <v>0</v>
          </cell>
          <cell r="C616">
            <v>0</v>
          </cell>
          <cell r="D616">
            <v>0</v>
          </cell>
          <cell r="E616">
            <v>0</v>
          </cell>
          <cell r="F616">
            <v>0</v>
          </cell>
          <cell r="G616">
            <v>0</v>
          </cell>
          <cell r="H616">
            <v>0</v>
          </cell>
          <cell r="I616">
            <v>0</v>
          </cell>
        </row>
        <row r="617">
          <cell r="B617">
            <v>0</v>
          </cell>
          <cell r="C617">
            <v>0</v>
          </cell>
          <cell r="D617">
            <v>0</v>
          </cell>
          <cell r="E617">
            <v>0</v>
          </cell>
          <cell r="F617">
            <v>0</v>
          </cell>
          <cell r="G617">
            <v>0</v>
          </cell>
          <cell r="H617">
            <v>0</v>
          </cell>
          <cell r="I617">
            <v>0</v>
          </cell>
        </row>
        <row r="618">
          <cell r="B618">
            <v>0</v>
          </cell>
          <cell r="C618">
            <v>0</v>
          </cell>
          <cell r="D618">
            <v>0</v>
          </cell>
          <cell r="E618">
            <v>0</v>
          </cell>
          <cell r="F618">
            <v>0</v>
          </cell>
          <cell r="G618">
            <v>0</v>
          </cell>
          <cell r="H618">
            <v>0</v>
          </cell>
          <cell r="I618">
            <v>0</v>
          </cell>
        </row>
        <row r="619">
          <cell r="B619">
            <v>23070.34</v>
          </cell>
          <cell r="C619">
            <v>8.605158943150043E-2</v>
          </cell>
          <cell r="D619">
            <v>2713.6019999999999</v>
          </cell>
          <cell r="E619">
            <v>1.1536665132886377E-2</v>
          </cell>
          <cell r="F619">
            <v>1822.8</v>
          </cell>
          <cell r="G619">
            <v>9.5497353655429329E-3</v>
          </cell>
          <cell r="H619">
            <v>27606.741999999998</v>
          </cell>
          <cell r="I619">
            <v>3.9768348292834946E-2</v>
          </cell>
        </row>
        <row r="620">
          <cell r="B620">
            <v>30</v>
          </cell>
          <cell r="C620">
            <v>8.7654706210248562E-5</v>
          </cell>
          <cell r="D620">
            <v>60</v>
          </cell>
          <cell r="E620">
            <v>1.8559076171750316E-4</v>
          </cell>
          <cell r="F620">
            <v>5</v>
          </cell>
          <cell r="G620">
            <v>2.2037259876176513E-5</v>
          </cell>
          <cell r="H620">
            <v>95</v>
          </cell>
          <cell r="I620">
            <v>1.0645063591049474E-4</v>
          </cell>
        </row>
        <row r="621">
          <cell r="B621">
            <v>0</v>
          </cell>
          <cell r="C621">
            <v>0</v>
          </cell>
          <cell r="D621">
            <v>0</v>
          </cell>
          <cell r="E621">
            <v>0</v>
          </cell>
          <cell r="F621">
            <v>0</v>
          </cell>
          <cell r="G621">
            <v>0</v>
          </cell>
          <cell r="H621">
            <v>0</v>
          </cell>
          <cell r="I621">
            <v>0</v>
          </cell>
        </row>
        <row r="622">
          <cell r="B622">
            <v>313.28800000000001</v>
          </cell>
          <cell r="C622">
            <v>0.11492463399155547</v>
          </cell>
          <cell r="D622">
            <v>0</v>
          </cell>
          <cell r="E622">
            <v>0</v>
          </cell>
          <cell r="F622">
            <v>0</v>
          </cell>
          <cell r="G622">
            <v>0</v>
          </cell>
          <cell r="H622">
            <v>313.28800000000001</v>
          </cell>
          <cell r="I622">
            <v>9.2311297049036886E-3</v>
          </cell>
        </row>
        <row r="623">
          <cell r="B623">
            <v>52217.97099999999</v>
          </cell>
          <cell r="C623">
            <v>3.4554826777401348E-2</v>
          </cell>
          <cell r="D623">
            <v>45458.250999999989</v>
          </cell>
          <cell r="E623">
            <v>3.0296064921772274E-2</v>
          </cell>
          <cell r="F623">
            <v>20401.153000000002</v>
          </cell>
          <cell r="G623">
            <v>2.4194425195847288E-2</v>
          </cell>
          <cell r="H623">
            <v>118077.37499999999</v>
          </cell>
          <cell r="I623">
            <v>3.0630883858622806E-2</v>
          </cell>
        </row>
        <row r="624">
          <cell r="B624">
            <v>286874.04500000004</v>
          </cell>
          <cell r="C624">
            <v>4.8621724344924559E-2</v>
          </cell>
          <cell r="D624">
            <v>229919.83800000002</v>
          </cell>
          <cell r="E624">
            <v>4.3691980403102251E-2</v>
          </cell>
          <cell r="F624">
            <v>77512.343999999983</v>
          </cell>
          <cell r="G624">
            <v>3.0141703306549698E-2</v>
          </cell>
          <cell r="H624">
            <v>594306.22699999996</v>
          </cell>
          <cell r="I624">
            <v>4.3272599479534733E-2</v>
          </cell>
        </row>
        <row r="625">
          <cell r="B625">
            <v>32549.014999999996</v>
          </cell>
          <cell r="C625">
            <v>1.9285372071518276E-2</v>
          </cell>
          <cell r="D625">
            <v>22659.75</v>
          </cell>
          <cell r="E625">
            <v>1.343616296862965E-2</v>
          </cell>
          <cell r="F625">
            <v>8315.2799999999988</v>
          </cell>
          <cell r="G625">
            <v>6.9169238809907224E-3</v>
          </cell>
          <cell r="H625">
            <v>63524.044999999998</v>
          </cell>
          <cell r="I625">
            <v>1.3880801969535204E-2</v>
          </cell>
        </row>
        <row r="626">
          <cell r="B626">
            <v>1580</v>
          </cell>
          <cell r="C626">
            <v>1.2321358625994453E-2</v>
          </cell>
          <cell r="D626">
            <v>1201</v>
          </cell>
          <cell r="E626">
            <v>1.2052911861571635E-2</v>
          </cell>
          <cell r="F626">
            <v>1725</v>
          </cell>
          <cell r="G626">
            <v>3.0091937410514653E-2</v>
          </cell>
          <cell r="H626">
            <v>4506</v>
          </cell>
          <cell r="I626">
            <v>1.5799388689183274E-2</v>
          </cell>
        </row>
        <row r="627">
          <cell r="B627">
            <v>435.33</v>
          </cell>
          <cell r="C627">
            <v>8.9023063441626728E-3</v>
          </cell>
          <cell r="D627">
            <v>299.40999999999997</v>
          </cell>
          <cell r="E627">
            <v>8.6309964360133419E-3</v>
          </cell>
          <cell r="F627">
            <v>52.7</v>
          </cell>
          <cell r="G627">
            <v>7.9363561463162893E-3</v>
          </cell>
          <cell r="H627">
            <v>787.44</v>
          </cell>
          <cell r="I627">
            <v>8.7269126342219699E-3</v>
          </cell>
        </row>
        <row r="628">
          <cell r="B628">
            <v>201.87</v>
          </cell>
          <cell r="C628">
            <v>6.3913711328991056E-3</v>
          </cell>
          <cell r="D628">
            <v>145.22999999999999</v>
          </cell>
          <cell r="E628">
            <v>4.9619084778492438E-3</v>
          </cell>
          <cell r="F628">
            <v>15.86</v>
          </cell>
          <cell r="G628">
            <v>1.5636145128271105E-3</v>
          </cell>
          <cell r="H628">
            <v>362.96000000000004</v>
          </cell>
          <cell r="I628">
            <v>5.1123346665884091E-3</v>
          </cell>
        </row>
        <row r="629">
          <cell r="B629">
            <v>4185.7</v>
          </cell>
          <cell r="C629">
            <v>0.15274549229831658</v>
          </cell>
          <cell r="D629">
            <v>2315.09</v>
          </cell>
          <cell r="E629">
            <v>0.11669280937627322</v>
          </cell>
          <cell r="F629">
            <v>1061.3000000000002</v>
          </cell>
          <cell r="G629">
            <v>0.12078652708404279</v>
          </cell>
          <cell r="H629">
            <v>7562.09</v>
          </cell>
          <cell r="I629">
            <v>0.13496776723580967</v>
          </cell>
        </row>
        <row r="630">
          <cell r="B630">
            <v>144286.20700000002</v>
          </cell>
          <cell r="C630">
            <v>5.7797906471787494E-2</v>
          </cell>
          <cell r="D630">
            <v>131822.02000000002</v>
          </cell>
          <cell r="E630">
            <v>6.0499336819571543E-2</v>
          </cell>
          <cell r="F630">
            <v>42284.399999999994</v>
          </cell>
          <cell r="G630">
            <v>4.8665224127702154E-2</v>
          </cell>
          <cell r="H630">
            <v>318392.62700000009</v>
          </cell>
          <cell r="I630">
            <v>5.7428313561226976E-2</v>
          </cell>
        </row>
        <row r="631">
          <cell r="B631">
            <v>99408.625</v>
          </cell>
          <cell r="C631">
            <v>7.3693172049620864E-2</v>
          </cell>
          <cell r="D631">
            <v>67833.861999999994</v>
          </cell>
          <cell r="E631">
            <v>6.1385115424680649E-2</v>
          </cell>
          <cell r="F631">
            <v>22803.206999999999</v>
          </cell>
          <cell r="G631">
            <v>5.8893400645393786E-2</v>
          </cell>
          <cell r="H631">
            <v>190045.69399999999</v>
          </cell>
          <cell r="I631">
            <v>6.6889199257503848E-2</v>
          </cell>
        </row>
        <row r="632">
          <cell r="B632">
            <v>4227.2979999999998</v>
          </cell>
          <cell r="C632">
            <v>3.2294537320621056E-2</v>
          </cell>
          <cell r="D632">
            <v>3643.4760000000001</v>
          </cell>
          <cell r="E632">
            <v>3.3605799903966192E-2</v>
          </cell>
          <cell r="F632">
            <v>1254.597</v>
          </cell>
          <cell r="G632">
            <v>4.1186636247267996E-2</v>
          </cell>
          <cell r="H632">
            <v>9125.3709999999992</v>
          </cell>
          <cell r="I632">
            <v>3.3825536097567069E-2</v>
          </cell>
        </row>
        <row r="636">
          <cell r="L636">
            <v>0.10993202605120253</v>
          </cell>
        </row>
        <row r="637">
          <cell r="L637">
            <v>0.16224270515302164</v>
          </cell>
        </row>
        <row r="638">
          <cell r="L638">
            <v>0.2407442520322324</v>
          </cell>
        </row>
        <row r="640">
          <cell r="B640">
            <v>4569.6930000000011</v>
          </cell>
          <cell r="C640">
            <v>0.10978748507964127</v>
          </cell>
          <cell r="D640">
            <v>4576.6250000000009</v>
          </cell>
          <cell r="E640">
            <v>0.10998334962691819</v>
          </cell>
          <cell r="F640">
            <v>4573.898000000002</v>
          </cell>
          <cell r="G640">
            <v>0.10993202605120253</v>
          </cell>
          <cell r="H640">
            <v>4573.898000000002</v>
          </cell>
          <cell r="I640">
            <v>0.10993202605120253</v>
          </cell>
        </row>
        <row r="641">
          <cell r="B641">
            <v>2008340.8330000006</v>
          </cell>
          <cell r="C641">
            <v>0.15925068512895721</v>
          </cell>
          <cell r="D641">
            <v>1998155.3210000002</v>
          </cell>
          <cell r="E641">
            <v>0.16835835191743451</v>
          </cell>
          <cell r="F641">
            <v>1270296.9839999997</v>
          </cell>
          <cell r="G641">
            <v>0.15791045549174662</v>
          </cell>
          <cell r="H641">
            <v>5276793.1380000003</v>
          </cell>
          <cell r="I641">
            <v>0.16224270515302164</v>
          </cell>
        </row>
        <row r="642">
          <cell r="B642">
            <v>1468317.189</v>
          </cell>
          <cell r="C642">
            <v>0.22312155198073808</v>
          </cell>
          <cell r="D642">
            <v>1445699.909</v>
          </cell>
          <cell r="E642">
            <v>0.2430189617959842</v>
          </cell>
          <cell r="F642">
            <v>832683.19799999997</v>
          </cell>
          <cell r="G642">
            <v>0.27451608706857805</v>
          </cell>
          <cell r="H642">
            <v>3746700.2960000001</v>
          </cell>
          <cell r="I642">
            <v>0.2407442520322324</v>
          </cell>
        </row>
        <row r="643">
          <cell r="B643">
            <v>55443.588000000003</v>
          </cell>
          <cell r="C643">
            <v>0.10501601796919928</v>
          </cell>
          <cell r="D643">
            <v>48773.065999999999</v>
          </cell>
          <cell r="E643">
            <v>9.7227208283660035E-2</v>
          </cell>
          <cell r="F643">
            <v>20189.322</v>
          </cell>
          <cell r="G643">
            <v>7.5327939950295617E-2</v>
          </cell>
          <cell r="H643">
            <v>124405.97600000001</v>
          </cell>
          <cell r="I643">
            <v>9.5872959523385218E-2</v>
          </cell>
        </row>
        <row r="644">
          <cell r="B644">
            <v>2859.4079999999999</v>
          </cell>
          <cell r="C644">
            <v>6.2910822870996905E-2</v>
          </cell>
          <cell r="D644">
            <v>2322.9</v>
          </cell>
          <cell r="E644">
            <v>5.7046333440178044E-2</v>
          </cell>
          <cell r="F644">
            <v>1798.2080000000001</v>
          </cell>
          <cell r="G644">
            <v>7.0342600818273815E-2</v>
          </cell>
          <cell r="H644">
            <v>6980.5159999999996</v>
          </cell>
          <cell r="I644">
            <v>6.2473927118256396E-2</v>
          </cell>
        </row>
        <row r="645">
          <cell r="B645">
            <v>0</v>
          </cell>
          <cell r="C645">
            <v>0</v>
          </cell>
          <cell r="D645">
            <v>0</v>
          </cell>
          <cell r="E645">
            <v>0</v>
          </cell>
          <cell r="F645">
            <v>0</v>
          </cell>
          <cell r="G645">
            <v>0</v>
          </cell>
          <cell r="H645">
            <v>0</v>
          </cell>
          <cell r="I645">
            <v>0</v>
          </cell>
        </row>
        <row r="646">
          <cell r="B646">
            <v>0</v>
          </cell>
          <cell r="C646">
            <v>0</v>
          </cell>
          <cell r="D646">
            <v>0</v>
          </cell>
          <cell r="E646">
            <v>0</v>
          </cell>
          <cell r="F646">
            <v>0</v>
          </cell>
          <cell r="G646">
            <v>0</v>
          </cell>
          <cell r="H646">
            <v>0</v>
          </cell>
          <cell r="I646">
            <v>0</v>
          </cell>
        </row>
        <row r="647">
          <cell r="B647">
            <v>0</v>
          </cell>
          <cell r="C647">
            <v>0</v>
          </cell>
          <cell r="D647">
            <v>0</v>
          </cell>
          <cell r="E647">
            <v>0</v>
          </cell>
          <cell r="F647">
            <v>0</v>
          </cell>
          <cell r="G647">
            <v>0</v>
          </cell>
          <cell r="H647">
            <v>0</v>
          </cell>
          <cell r="I647">
            <v>0</v>
          </cell>
        </row>
        <row r="648">
          <cell r="B648">
            <v>0</v>
          </cell>
          <cell r="C648">
            <v>0</v>
          </cell>
          <cell r="D648">
            <v>0</v>
          </cell>
          <cell r="E648">
            <v>0</v>
          </cell>
          <cell r="F648">
            <v>0</v>
          </cell>
          <cell r="G648">
            <v>0</v>
          </cell>
          <cell r="H648">
            <v>0</v>
          </cell>
          <cell r="I648">
            <v>0</v>
          </cell>
        </row>
        <row r="649">
          <cell r="B649">
            <v>993910.58900000004</v>
          </cell>
          <cell r="C649">
            <v>0.31851957454185892</v>
          </cell>
          <cell r="D649">
            <v>872658.94400000002</v>
          </cell>
          <cell r="E649">
            <v>0.31771243970511182</v>
          </cell>
          <cell r="F649">
            <v>338342.56099999993</v>
          </cell>
          <cell r="G649">
            <v>0.29621235375569066</v>
          </cell>
          <cell r="H649">
            <v>2204912.094</v>
          </cell>
          <cell r="I649">
            <v>0.31456813822040586</v>
          </cell>
        </row>
        <row r="650">
          <cell r="B650">
            <v>0</v>
          </cell>
          <cell r="C650">
            <v>0</v>
          </cell>
          <cell r="D650">
            <v>0</v>
          </cell>
          <cell r="E650">
            <v>0</v>
          </cell>
          <cell r="F650">
            <v>0</v>
          </cell>
          <cell r="G650">
            <v>0</v>
          </cell>
          <cell r="H650">
            <v>0</v>
          </cell>
          <cell r="I650">
            <v>0</v>
          </cell>
        </row>
        <row r="651">
          <cell r="B651">
            <v>0</v>
          </cell>
          <cell r="C651">
            <v>0</v>
          </cell>
          <cell r="D651">
            <v>0</v>
          </cell>
          <cell r="E651">
            <v>0</v>
          </cell>
          <cell r="F651">
            <v>0</v>
          </cell>
          <cell r="G651">
            <v>0</v>
          </cell>
          <cell r="H651">
            <v>0</v>
          </cell>
          <cell r="I651">
            <v>0</v>
          </cell>
        </row>
        <row r="652">
          <cell r="B652">
            <v>32148</v>
          </cell>
          <cell r="C652">
            <v>0.56152239571849827</v>
          </cell>
          <cell r="D652">
            <v>24252</v>
          </cell>
          <cell r="E652">
            <v>0.48092074072423024</v>
          </cell>
          <cell r="F652">
            <v>14672</v>
          </cell>
          <cell r="G652">
            <v>0.54543916830935968</v>
          </cell>
          <cell r="H652">
            <v>71072</v>
          </cell>
          <cell r="I652">
            <v>0.5281054068432004</v>
          </cell>
        </row>
        <row r="653">
          <cell r="B653">
            <v>489.57400000000001</v>
          </cell>
          <cell r="C653">
            <v>6.8051803850830192E-2</v>
          </cell>
          <cell r="D653">
            <v>1784.4559999999999</v>
          </cell>
          <cell r="E653">
            <v>0.31270827287549396</v>
          </cell>
          <cell r="F653">
            <v>639</v>
          </cell>
          <cell r="G653">
            <v>7.2138180176111982E-2</v>
          </cell>
          <cell r="H653">
            <v>2913.0299999999997</v>
          </cell>
          <cell r="I653">
            <v>0.13387952061054681</v>
          </cell>
        </row>
        <row r="654">
          <cell r="B654">
            <v>7509.8610237990133</v>
          </cell>
          <cell r="C654">
            <v>2.8011528113915104E-2</v>
          </cell>
          <cell r="D654">
            <v>10093.048338240671</v>
          </cell>
          <cell r="E654">
            <v>4.2909799907399078E-2</v>
          </cell>
          <cell r="F654">
            <v>8939.6191563339125</v>
          </cell>
          <cell r="G654">
            <v>4.68350873445946E-2</v>
          </cell>
          <cell r="H654">
            <v>26542.528518373598</v>
          </cell>
          <cell r="I654">
            <v>3.8235316528519941E-2</v>
          </cell>
        </row>
        <row r="655">
          <cell r="B655">
            <v>69463.42300000001</v>
          </cell>
          <cell r="C655">
            <v>0.20295986451410747</v>
          </cell>
          <cell r="D655">
            <v>68700.703000000009</v>
          </cell>
          <cell r="E655">
            <v>0.2125035966716326</v>
          </cell>
          <cell r="F655">
            <v>92375.07</v>
          </cell>
          <cell r="G655">
            <v>0.40713868473399939</v>
          </cell>
          <cell r="H655">
            <v>230539.19600000003</v>
          </cell>
          <cell r="I655">
            <v>0.25832677912099145</v>
          </cell>
        </row>
        <row r="656">
          <cell r="B656">
            <v>0</v>
          </cell>
          <cell r="C656">
            <v>0</v>
          </cell>
          <cell r="D656">
            <v>0</v>
          </cell>
          <cell r="E656">
            <v>0</v>
          </cell>
          <cell r="F656">
            <v>0</v>
          </cell>
          <cell r="G656">
            <v>0</v>
          </cell>
          <cell r="H656">
            <v>0</v>
          </cell>
          <cell r="I656">
            <v>0</v>
          </cell>
        </row>
        <row r="657">
          <cell r="B657">
            <v>253.92400000000001</v>
          </cell>
          <cell r="C657">
            <v>9.314791106480852E-2</v>
          </cell>
          <cell r="D657">
            <v>210.16000000000003</v>
          </cell>
          <cell r="E657">
            <v>4.3274515189939633E-2</v>
          </cell>
          <cell r="F657">
            <v>499.73</v>
          </cell>
          <cell r="G657">
            <v>1.8960954995002981E-2</v>
          </cell>
          <cell r="H657">
            <v>963.81400000000008</v>
          </cell>
          <cell r="I657">
            <v>2.8399083416543385E-2</v>
          </cell>
        </row>
        <row r="658">
          <cell r="B658">
            <v>306238.82197620097</v>
          </cell>
          <cell r="C658">
            <v>0.20265110350425289</v>
          </cell>
          <cell r="D658">
            <v>416904.63166175934</v>
          </cell>
          <cell r="E658">
            <v>0.27784988443598985</v>
          </cell>
          <cell r="F658">
            <v>355227.68784366618</v>
          </cell>
          <cell r="G658">
            <v>0.42127666612898651</v>
          </cell>
          <cell r="H658">
            <v>1078371.1414816265</v>
          </cell>
          <cell r="I658">
            <v>0.27974420324989618</v>
          </cell>
        </row>
        <row r="659">
          <cell r="B659">
            <v>-710298</v>
          </cell>
          <cell r="D659">
            <v>-632014</v>
          </cell>
          <cell r="F659">
            <v>-258402</v>
          </cell>
          <cell r="H659">
            <v>-1600714</v>
          </cell>
        </row>
        <row r="660">
          <cell r="B660">
            <v>715338.76899999985</v>
          </cell>
          <cell r="C660">
            <v>0.12124137769088052</v>
          </cell>
          <cell r="D660">
            <v>773825.89700000011</v>
          </cell>
          <cell r="E660">
            <v>0.14705119062904448</v>
          </cell>
          <cell r="F660">
            <v>514293.39299999998</v>
          </cell>
          <cell r="G660">
            <v>0.19998980890482121</v>
          </cell>
          <cell r="H660">
            <v>2003458.0589999999</v>
          </cell>
          <cell r="I660">
            <v>0.14587570215910436</v>
          </cell>
        </row>
        <row r="661">
          <cell r="B661">
            <v>414021.23099999997</v>
          </cell>
          <cell r="C661">
            <v>0.24530860566266033</v>
          </cell>
          <cell r="D661">
            <v>510017.89600000001</v>
          </cell>
          <cell r="E661">
            <v>0.30241655656278682</v>
          </cell>
          <cell r="F661">
            <v>418077.16100000002</v>
          </cell>
          <cell r="G661">
            <v>0.34777035758479619</v>
          </cell>
          <cell r="H661">
            <v>1342116.2879999999</v>
          </cell>
          <cell r="I661">
            <v>0.29326927171932576</v>
          </cell>
        </row>
        <row r="662">
          <cell r="B662">
            <v>9769.75</v>
          </cell>
          <cell r="C662">
            <v>7.618771736475273E-2</v>
          </cell>
          <cell r="D662">
            <v>10882.12</v>
          </cell>
          <cell r="E662">
            <v>0.10921001933975515</v>
          </cell>
          <cell r="F662">
            <v>3892.91</v>
          </cell>
          <cell r="G662">
            <v>6.7910263225951659E-2</v>
          </cell>
          <cell r="H662">
            <v>24544.780000000002</v>
          </cell>
          <cell r="I662">
            <v>8.6061366957499302E-2</v>
          </cell>
        </row>
        <row r="663">
          <cell r="B663">
            <v>1767.02</v>
          </cell>
          <cell r="C663">
            <v>3.6134779032601309E-2</v>
          </cell>
          <cell r="D663">
            <v>1425.66</v>
          </cell>
          <cell r="E663">
            <v>4.1097045452612752E-2</v>
          </cell>
          <cell r="F663">
            <v>361.98999999999995</v>
          </cell>
          <cell r="G663">
            <v>5.4513881620588858E-2</v>
          </cell>
          <cell r="H663">
            <v>3554.67</v>
          </cell>
          <cell r="I663">
            <v>3.9395121575599164E-2</v>
          </cell>
        </row>
        <row r="664">
          <cell r="B664">
            <v>14694.310000000001</v>
          </cell>
          <cell r="C664">
            <v>0.46523400580507585</v>
          </cell>
          <cell r="D664">
            <v>16379.579</v>
          </cell>
          <cell r="E664">
            <v>0.55962247403223475</v>
          </cell>
          <cell r="F664">
            <v>5844.87</v>
          </cell>
          <cell r="G664">
            <v>0.57623729871297558</v>
          </cell>
          <cell r="H664">
            <v>36918.759000000005</v>
          </cell>
          <cell r="I664">
            <v>0.52000510106657172</v>
          </cell>
        </row>
        <row r="665">
          <cell r="B665">
            <v>810.63900000000001</v>
          </cell>
          <cell r="C665">
            <v>2.9582018092843505E-2</v>
          </cell>
          <cell r="D665">
            <v>589.80200000000002</v>
          </cell>
          <cell r="E665">
            <v>2.9729147616613046E-2</v>
          </cell>
          <cell r="F665">
            <v>809.37599999999998</v>
          </cell>
          <cell r="G665">
            <v>9.2115062795792138E-2</v>
          </cell>
          <cell r="H665">
            <v>2209.817</v>
          </cell>
          <cell r="I665">
            <v>3.9440692518832129E-2</v>
          </cell>
        </row>
        <row r="666">
          <cell r="B666">
            <v>190709.71299999999</v>
          </cell>
          <cell r="C666">
            <v>7.639415010220231E-2</v>
          </cell>
          <cell r="D666">
            <v>166525.30899999998</v>
          </cell>
          <cell r="E666">
            <v>7.6426311462790705E-2</v>
          </cell>
          <cell r="F666">
            <v>64466.42500000001</v>
          </cell>
          <cell r="G666">
            <v>7.4194573444029063E-2</v>
          </cell>
          <cell r="H666">
            <v>421701.44699999999</v>
          </cell>
          <cell r="I666">
            <v>7.6062072026369915E-2</v>
          </cell>
        </row>
        <row r="667">
          <cell r="B667">
            <v>80556.781000000017</v>
          </cell>
          <cell r="C667">
            <v>5.9718004569489121E-2</v>
          </cell>
          <cell r="D667">
            <v>65779.415000000008</v>
          </cell>
          <cell r="E667">
            <v>5.9525978077777306E-2</v>
          </cell>
          <cell r="F667">
            <v>20383.960999999996</v>
          </cell>
          <cell r="G667">
            <v>5.2645260901814449E-2</v>
          </cell>
          <cell r="H667">
            <v>166720.15700000001</v>
          </cell>
          <cell r="I667">
            <v>5.8679455277820321E-2</v>
          </cell>
        </row>
        <row r="668">
          <cell r="B668">
            <v>3009.3250000000003</v>
          </cell>
          <cell r="C668">
            <v>2.2989805431833283E-2</v>
          </cell>
          <cell r="D668">
            <v>2226.1160000000004</v>
          </cell>
          <cell r="E668">
            <v>2.05327025233644E-2</v>
          </cell>
          <cell r="F668">
            <v>456.7</v>
          </cell>
          <cell r="G668">
            <v>1.4992811854426E-2</v>
          </cell>
          <cell r="H668">
            <v>5692.1410000000005</v>
          </cell>
          <cell r="I668">
            <v>2.1099385533798191E-2</v>
          </cell>
        </row>
        <row r="672">
          <cell r="L672">
            <v>0.25800811921636996</v>
          </cell>
        </row>
        <row r="673">
          <cell r="L673">
            <v>0.20183963728900367</v>
          </cell>
        </row>
        <row r="674">
          <cell r="L674">
            <v>0.14963287642799178</v>
          </cell>
        </row>
        <row r="676">
          <cell r="B676">
            <v>10736.951999999997</v>
          </cell>
          <cell r="C676">
            <v>0.2579567068292824</v>
          </cell>
          <cell r="D676">
            <v>10736.951999999997</v>
          </cell>
          <cell r="E676">
            <v>0.25802549820958415</v>
          </cell>
          <cell r="F676">
            <v>10734.840999999997</v>
          </cell>
          <cell r="G676">
            <v>0.25800811921636996</v>
          </cell>
          <cell r="H676">
            <v>10734.840999999997</v>
          </cell>
          <cell r="I676">
            <v>0.25800811921636996</v>
          </cell>
        </row>
        <row r="677">
          <cell r="B677">
            <v>2450432.3129999996</v>
          </cell>
          <cell r="C677">
            <v>0.19430617467676869</v>
          </cell>
          <cell r="D677">
            <v>2369567.4049999993</v>
          </cell>
          <cell r="E677">
            <v>0.19965237880677841</v>
          </cell>
          <cell r="F677">
            <v>1744646.8220000004</v>
          </cell>
          <cell r="G677">
            <v>0.21687682314000389</v>
          </cell>
          <cell r="H677">
            <v>6564646.5399999991</v>
          </cell>
          <cell r="I677">
            <v>0.20183963728900367</v>
          </cell>
        </row>
        <row r="678">
          <cell r="B678">
            <v>952336.59699999995</v>
          </cell>
          <cell r="C678">
            <v>0.14471452157786779</v>
          </cell>
          <cell r="D678">
            <v>884425.63899999985</v>
          </cell>
          <cell r="E678">
            <v>0.14866999661375083</v>
          </cell>
          <cell r="F678">
            <v>491972.66700000002</v>
          </cell>
          <cell r="G678">
            <v>0.16219182975460081</v>
          </cell>
          <cell r="H678">
            <v>2328734.9029999999</v>
          </cell>
          <cell r="I678">
            <v>0.14963287642799178</v>
          </cell>
        </row>
        <row r="679">
          <cell r="B679">
            <v>91786.28</v>
          </cell>
          <cell r="C679">
            <v>0.17385291929169441</v>
          </cell>
          <cell r="D679">
            <v>87313.459999999992</v>
          </cell>
          <cell r="E679">
            <v>0.17405598330412564</v>
          </cell>
          <cell r="F679">
            <v>70926.27</v>
          </cell>
          <cell r="G679">
            <v>0.26463146248588504</v>
          </cell>
          <cell r="H679">
            <v>250026.01</v>
          </cell>
          <cell r="I679">
            <v>0.19268152790765858</v>
          </cell>
        </row>
        <row r="680">
          <cell r="B680">
            <v>1948.0900000000001</v>
          </cell>
          <cell r="C680">
            <v>4.2860600840020163E-2</v>
          </cell>
          <cell r="D680">
            <v>1913.31</v>
          </cell>
          <cell r="E680">
            <v>4.6987524316340366E-2</v>
          </cell>
          <cell r="F680">
            <v>1336.943</v>
          </cell>
          <cell r="G680">
            <v>5.2298759523806714E-2</v>
          </cell>
          <cell r="H680">
            <v>5198.3429999999998</v>
          </cell>
          <cell r="I680">
            <v>4.6523910512875889E-2</v>
          </cell>
        </row>
        <row r="681">
          <cell r="B681">
            <v>0</v>
          </cell>
          <cell r="C681">
            <v>0</v>
          </cell>
          <cell r="D681">
            <v>0</v>
          </cell>
          <cell r="E681">
            <v>0</v>
          </cell>
          <cell r="F681">
            <v>0</v>
          </cell>
          <cell r="G681">
            <v>0</v>
          </cell>
          <cell r="H681">
            <v>0</v>
          </cell>
          <cell r="I681">
            <v>0</v>
          </cell>
        </row>
        <row r="682">
          <cell r="B682">
            <v>0</v>
          </cell>
          <cell r="C682">
            <v>0</v>
          </cell>
          <cell r="D682">
            <v>0</v>
          </cell>
          <cell r="E682">
            <v>0</v>
          </cell>
          <cell r="F682">
            <v>0</v>
          </cell>
          <cell r="G682">
            <v>0</v>
          </cell>
          <cell r="H682">
            <v>0</v>
          </cell>
          <cell r="I682">
            <v>0</v>
          </cell>
        </row>
        <row r="683">
          <cell r="B683">
            <v>257.99</v>
          </cell>
          <cell r="C683">
            <v>0.34785246708419565</v>
          </cell>
          <cell r="D683">
            <v>192.53</v>
          </cell>
          <cell r="E683">
            <v>0.25112663288398457</v>
          </cell>
          <cell r="F683">
            <v>124</v>
          </cell>
          <cell r="G683">
            <v>0.13841139438317632</v>
          </cell>
          <cell r="H683">
            <v>574.52</v>
          </cell>
          <cell r="I683">
            <v>0.23896415038619753</v>
          </cell>
        </row>
        <row r="684">
          <cell r="B684">
            <v>9</v>
          </cell>
          <cell r="C684">
            <v>0.16847622613253463</v>
          </cell>
          <cell r="D684">
            <v>7</v>
          </cell>
          <cell r="E684">
            <v>0.16806722689075632</v>
          </cell>
          <cell r="F684">
            <v>12</v>
          </cell>
          <cell r="G684">
            <v>0.15754233950374164</v>
          </cell>
          <cell r="H684">
            <v>28</v>
          </cell>
          <cell r="I684">
            <v>0.16351319785096938</v>
          </cell>
        </row>
        <row r="685">
          <cell r="B685">
            <v>777695.69</v>
          </cell>
          <cell r="C685">
            <v>0.2492289578593446</v>
          </cell>
          <cell r="D685">
            <v>704865.28999999992</v>
          </cell>
          <cell r="E685">
            <v>0.25662313150984117</v>
          </cell>
          <cell r="F685">
            <v>341561.57</v>
          </cell>
          <cell r="G685">
            <v>0.29903053373822847</v>
          </cell>
          <cell r="H685">
            <v>1824122.55</v>
          </cell>
          <cell r="I685">
            <v>0.26024204593045297</v>
          </cell>
        </row>
        <row r="686">
          <cell r="B686">
            <v>0</v>
          </cell>
          <cell r="C686">
            <v>0</v>
          </cell>
          <cell r="D686">
            <v>0</v>
          </cell>
          <cell r="E686">
            <v>0</v>
          </cell>
          <cell r="F686">
            <v>0</v>
          </cell>
          <cell r="G686">
            <v>0</v>
          </cell>
          <cell r="H686">
            <v>0</v>
          </cell>
          <cell r="I686">
            <v>0</v>
          </cell>
        </row>
        <row r="687">
          <cell r="B687">
            <v>0</v>
          </cell>
          <cell r="C687">
            <v>0</v>
          </cell>
          <cell r="D687">
            <v>0</v>
          </cell>
          <cell r="E687">
            <v>0</v>
          </cell>
          <cell r="F687">
            <v>0</v>
          </cell>
          <cell r="G687">
            <v>0</v>
          </cell>
          <cell r="H687">
            <v>0</v>
          </cell>
          <cell r="I687">
            <v>0</v>
          </cell>
        </row>
        <row r="688">
          <cell r="B688">
            <v>265</v>
          </cell>
          <cell r="C688">
            <v>4.6286996038758877E-3</v>
          </cell>
          <cell r="D688">
            <v>178</v>
          </cell>
          <cell r="E688">
            <v>3.5297662810866316E-3</v>
          </cell>
          <cell r="F688">
            <v>281</v>
          </cell>
          <cell r="G688">
            <v>1.0446319949218245E-2</v>
          </cell>
          <cell r="H688">
            <v>724</v>
          </cell>
          <cell r="I688">
            <v>5.3797320260366545E-3</v>
          </cell>
        </row>
        <row r="689">
          <cell r="B689">
            <v>0</v>
          </cell>
          <cell r="C689">
            <v>0</v>
          </cell>
          <cell r="D689">
            <v>0</v>
          </cell>
          <cell r="E689">
            <v>0</v>
          </cell>
          <cell r="F689">
            <v>0</v>
          </cell>
          <cell r="G689">
            <v>0</v>
          </cell>
          <cell r="H689">
            <v>0</v>
          </cell>
          <cell r="I689">
            <v>0</v>
          </cell>
        </row>
        <row r="690">
          <cell r="B690">
            <v>1676.74</v>
          </cell>
          <cell r="C690">
            <v>6.2541835995210317E-3</v>
          </cell>
          <cell r="D690">
            <v>853.81</v>
          </cell>
          <cell r="E690">
            <v>3.6299059541928837E-3</v>
          </cell>
          <cell r="F690">
            <v>470.38</v>
          </cell>
          <cell r="G690">
            <v>2.4643430553237242E-3</v>
          </cell>
          <cell r="H690">
            <v>3000.9300000000003</v>
          </cell>
          <cell r="I690">
            <v>4.3229305885648219E-3</v>
          </cell>
        </row>
        <row r="691">
          <cell r="B691">
            <v>0</v>
          </cell>
          <cell r="C691">
            <v>0</v>
          </cell>
          <cell r="D691">
            <v>0</v>
          </cell>
          <cell r="E691">
            <v>0</v>
          </cell>
          <cell r="F691">
            <v>8951</v>
          </cell>
          <cell r="G691">
            <v>3.9451102630331199E-2</v>
          </cell>
          <cell r="H691">
            <v>8951</v>
          </cell>
          <cell r="I691">
            <v>1.0029890968787774E-2</v>
          </cell>
        </row>
        <row r="692">
          <cell r="B692">
            <v>0</v>
          </cell>
          <cell r="C692">
            <v>0</v>
          </cell>
          <cell r="D692">
            <v>0</v>
          </cell>
          <cell r="E692">
            <v>0</v>
          </cell>
          <cell r="F692">
            <v>0</v>
          </cell>
          <cell r="G692">
            <v>0</v>
          </cell>
          <cell r="H692">
            <v>0</v>
          </cell>
          <cell r="I692">
            <v>0</v>
          </cell>
        </row>
        <row r="693">
          <cell r="B693">
            <v>113.64200000000002</v>
          </cell>
          <cell r="C693">
            <v>4.1687729041866753E-2</v>
          </cell>
          <cell r="D693">
            <v>465.09500000000003</v>
          </cell>
          <cell r="E693">
            <v>9.5768750676936493E-2</v>
          </cell>
          <cell r="F693">
            <v>205.92499999999998</v>
          </cell>
          <cell r="G693">
            <v>7.8132884904768343E-3</v>
          </cell>
          <cell r="H693">
            <v>784.66200000000003</v>
          </cell>
          <cell r="I693">
            <v>2.3120313246945742E-2</v>
          </cell>
        </row>
        <row r="694">
          <cell r="B694">
            <v>78584.164999999994</v>
          </cell>
          <cell r="C694">
            <v>5.2002445844204208E-2</v>
          </cell>
          <cell r="D694">
            <v>88637.143999999986</v>
          </cell>
          <cell r="E694">
            <v>5.9073030968667894E-2</v>
          </cell>
          <cell r="F694">
            <v>68103.578999999998</v>
          </cell>
          <cell r="G694">
            <v>8.0766363924871118E-2</v>
          </cell>
          <cell r="H694">
            <v>235324.88799999998</v>
          </cell>
          <cell r="I694">
            <v>6.1046490179608247E-2</v>
          </cell>
        </row>
        <row r="695">
          <cell r="B695">
            <v>799605.42700000003</v>
          </cell>
          <cell r="C695">
            <v>0.13552356978234015</v>
          </cell>
          <cell r="D695">
            <v>730649.27800000005</v>
          </cell>
          <cell r="E695">
            <v>0.13884627883182835</v>
          </cell>
          <cell r="F695">
            <v>413990.717</v>
          </cell>
          <cell r="G695">
            <v>0.16098578264488791</v>
          </cell>
          <cell r="H695">
            <v>1944245.422</v>
          </cell>
          <cell r="I695">
            <v>0.14156431417657853</v>
          </cell>
        </row>
        <row r="696">
          <cell r="B696">
            <v>331494.946</v>
          </cell>
          <cell r="C696">
            <v>0.19641157723015149</v>
          </cell>
          <cell r="D696">
            <v>335538.06000000006</v>
          </cell>
          <cell r="E696">
            <v>0.19895824342006574</v>
          </cell>
          <cell r="F696">
            <v>241038.17400000003</v>
          </cell>
          <cell r="G696">
            <v>0.20050349500810527</v>
          </cell>
          <cell r="H696">
            <v>908071.18</v>
          </cell>
          <cell r="I696">
            <v>0.19842496213555291</v>
          </cell>
        </row>
        <row r="697">
          <cell r="B697">
            <v>33494.15</v>
          </cell>
          <cell r="C697">
            <v>0.2611983759638305</v>
          </cell>
          <cell r="D697">
            <v>22858.36</v>
          </cell>
          <cell r="E697">
            <v>0.22940033170697305</v>
          </cell>
          <cell r="F697">
            <v>11577.579999999998</v>
          </cell>
          <cell r="G697">
            <v>0.20196626824650793</v>
          </cell>
          <cell r="H697">
            <v>67930.09</v>
          </cell>
          <cell r="I697">
            <v>0.23818328797186014</v>
          </cell>
        </row>
        <row r="698">
          <cell r="B698">
            <v>9929.3799999999992</v>
          </cell>
          <cell r="C698">
            <v>0.20305143814486012</v>
          </cell>
          <cell r="D698">
            <v>6455.7</v>
          </cell>
          <cell r="E698">
            <v>0.18609640189696852</v>
          </cell>
          <cell r="F698">
            <v>1602.77</v>
          </cell>
          <cell r="G698">
            <v>0.24136913739338442</v>
          </cell>
          <cell r="H698">
            <v>17987.849999999999</v>
          </cell>
          <cell r="I698">
            <v>0.19935283377462362</v>
          </cell>
        </row>
        <row r="699">
          <cell r="B699">
            <v>854.41899999999998</v>
          </cell>
          <cell r="C699">
            <v>2.7051612086989255E-2</v>
          </cell>
          <cell r="D699">
            <v>485.28699999999998</v>
          </cell>
          <cell r="E699">
            <v>1.6580249807133695E-2</v>
          </cell>
          <cell r="F699">
            <v>18.951999999999998</v>
          </cell>
          <cell r="G699">
            <v>1.8684503308385495E-3</v>
          </cell>
          <cell r="H699">
            <v>1358.6579999999999</v>
          </cell>
          <cell r="I699">
            <v>1.9136859139953916E-2</v>
          </cell>
        </row>
        <row r="700">
          <cell r="B700">
            <v>9702.1</v>
          </cell>
          <cell r="C700">
            <v>0.35405118399013247</v>
          </cell>
          <cell r="D700">
            <v>5321.1</v>
          </cell>
          <cell r="E700">
            <v>0.26821164964303223</v>
          </cell>
          <cell r="F700">
            <v>1738.6</v>
          </cell>
          <cell r="G700">
            <v>0.19787002354500777</v>
          </cell>
          <cell r="H700">
            <v>16761.8</v>
          </cell>
          <cell r="I700">
            <v>0.29916368634242574</v>
          </cell>
        </row>
        <row r="701">
          <cell r="B701">
            <v>269970.48199999996</v>
          </cell>
          <cell r="C701">
            <v>0.10814428484338341</v>
          </cell>
          <cell r="D701">
            <v>239744.15900000004</v>
          </cell>
          <cell r="E701">
            <v>0.11002989201550632</v>
          </cell>
          <cell r="F701">
            <v>109622.726</v>
          </cell>
          <cell r="G701">
            <v>0.12616507577923969</v>
          </cell>
          <cell r="H701">
            <v>619337.36699999997</v>
          </cell>
          <cell r="I701">
            <v>0.11170956076272677</v>
          </cell>
        </row>
        <row r="702">
          <cell r="B702">
            <v>132631.611</v>
          </cell>
          <cell r="C702">
            <v>9.8321892377461084E-2</v>
          </cell>
          <cell r="D702">
            <v>110930.595</v>
          </cell>
          <cell r="E702">
            <v>0.10038478095502659</v>
          </cell>
          <cell r="F702">
            <v>44905.620999999999</v>
          </cell>
          <cell r="G702">
            <v>0.11597687679558445</v>
          </cell>
          <cell r="H702">
            <v>288467.82699999999</v>
          </cell>
          <cell r="I702">
            <v>0.10153022440793712</v>
          </cell>
        </row>
        <row r="703">
          <cell r="B703">
            <v>11528.339</v>
          </cell>
          <cell r="C703">
            <v>8.8071002820305361E-2</v>
          </cell>
          <cell r="D703">
            <v>9316.0169999999998</v>
          </cell>
          <cell r="E703">
            <v>8.5926791669259636E-2</v>
          </cell>
          <cell r="F703">
            <v>3486.2939999999999</v>
          </cell>
          <cell r="G703">
            <v>0.11445007666129677</v>
          </cell>
          <cell r="H703">
            <v>24330.65</v>
          </cell>
          <cell r="I703">
            <v>9.0187815909322511E-2</v>
          </cell>
        </row>
        <row r="707">
          <cell r="L707">
            <v>3.473876615469302E-2</v>
          </cell>
        </row>
        <row r="708">
          <cell r="L708">
            <v>4.9321188930584542E-2</v>
          </cell>
        </row>
        <row r="709">
          <cell r="L709">
            <v>4.8626704949410404E-2</v>
          </cell>
        </row>
        <row r="711">
          <cell r="B711">
            <v>1445.1659999999997</v>
          </cell>
          <cell r="C711">
            <v>3.4720306301233975E-2</v>
          </cell>
          <cell r="D711">
            <v>1446.6359999999997</v>
          </cell>
          <cell r="E711">
            <v>3.4764891808021489E-2</v>
          </cell>
          <cell r="F711">
            <v>1445.3619999999999</v>
          </cell>
          <cell r="G711">
            <v>3.473876615469302E-2</v>
          </cell>
          <cell r="H711">
            <v>1445.3619999999999</v>
          </cell>
          <cell r="I711">
            <v>3.473876615469302E-2</v>
          </cell>
        </row>
        <row r="712">
          <cell r="B712">
            <v>622181.55199999991</v>
          </cell>
          <cell r="C712">
            <v>4.9335668927564885E-2</v>
          </cell>
          <cell r="D712">
            <v>564975.00099999981</v>
          </cell>
          <cell r="E712">
            <v>4.7603036182046067E-2</v>
          </cell>
          <cell r="F712">
            <v>416969.25999999989</v>
          </cell>
          <cell r="G712">
            <v>5.1833395341397213E-2</v>
          </cell>
          <cell r="H712">
            <v>1604125.8129999996</v>
          </cell>
          <cell r="I712">
            <v>4.9321188930584542E-2</v>
          </cell>
        </row>
        <row r="713">
          <cell r="B713">
            <v>311809.81996886199</v>
          </cell>
          <cell r="C713">
            <v>4.7381786085109311E-2</v>
          </cell>
          <cell r="D713">
            <v>281796.44084710855</v>
          </cell>
          <cell r="E713">
            <v>4.7369359343625572E-2</v>
          </cell>
          <cell r="F713">
            <v>163170.64367713392</v>
          </cell>
          <cell r="G713">
            <v>5.3793527639677458E-2</v>
          </cell>
          <cell r="H713">
            <v>756776.90449310455</v>
          </cell>
          <cell r="I713">
            <v>4.8626704949410404E-2</v>
          </cell>
        </row>
        <row r="714">
          <cell r="B714">
            <v>33997.142999999996</v>
          </cell>
          <cell r="C714">
            <v>6.4394183511165215E-2</v>
          </cell>
          <cell r="D714">
            <v>15414.055</v>
          </cell>
          <cell r="E714">
            <v>3.0727318556942711E-2</v>
          </cell>
          <cell r="F714">
            <v>10038.342000000001</v>
          </cell>
          <cell r="G714">
            <v>3.7453839379872705E-2</v>
          </cell>
          <cell r="H714">
            <v>59449.539999999994</v>
          </cell>
          <cell r="I714">
            <v>4.5814546257037278E-2</v>
          </cell>
        </row>
        <row r="715">
          <cell r="B715">
            <v>536.53</v>
          </cell>
          <cell r="C715">
            <v>1.180438181433918E-2</v>
          </cell>
          <cell r="D715">
            <v>451.97</v>
          </cell>
          <cell r="E715">
            <v>1.1099587293881472E-2</v>
          </cell>
          <cell r="F715">
            <v>733.09</v>
          </cell>
          <cell r="G715">
            <v>2.867713703524194E-2</v>
          </cell>
          <cell r="H715">
            <v>1721.5900000000001</v>
          </cell>
          <cell r="I715">
            <v>1.5407813432061334E-2</v>
          </cell>
        </row>
        <row r="716">
          <cell r="B716">
            <v>6798</v>
          </cell>
          <cell r="C716">
            <v>1.0032277250845295E-2</v>
          </cell>
          <cell r="D716">
            <v>0</v>
          </cell>
          <cell r="E716">
            <v>0</v>
          </cell>
          <cell r="F716">
            <v>0</v>
          </cell>
          <cell r="G716">
            <v>0</v>
          </cell>
          <cell r="H716">
            <v>6798</v>
          </cell>
          <cell r="I716">
            <v>4.6334318307926581E-3</v>
          </cell>
        </row>
        <row r="717">
          <cell r="B717">
            <v>11.04</v>
          </cell>
          <cell r="C717">
            <v>9.3750796117494199E-3</v>
          </cell>
          <cell r="D717">
            <v>38.4</v>
          </cell>
          <cell r="E717">
            <v>4.0287087463896372E-2</v>
          </cell>
          <cell r="F717">
            <v>136</v>
          </cell>
          <cell r="G717">
            <v>0.11794743707157328</v>
          </cell>
          <cell r="H717">
            <v>185.44</v>
          </cell>
          <cell r="I717">
            <v>5.6471075474944461E-2</v>
          </cell>
        </row>
        <row r="718">
          <cell r="B718">
            <v>0</v>
          </cell>
          <cell r="C718">
            <v>0</v>
          </cell>
          <cell r="D718">
            <v>0</v>
          </cell>
          <cell r="E718">
            <v>0</v>
          </cell>
          <cell r="F718">
            <v>0</v>
          </cell>
          <cell r="G718">
            <v>0</v>
          </cell>
          <cell r="H718">
            <v>0</v>
          </cell>
          <cell r="I718">
            <v>0</v>
          </cell>
        </row>
        <row r="719">
          <cell r="B719">
            <v>0</v>
          </cell>
          <cell r="C719">
            <v>0</v>
          </cell>
          <cell r="D719">
            <v>0</v>
          </cell>
          <cell r="E719">
            <v>0</v>
          </cell>
          <cell r="F719">
            <v>0</v>
          </cell>
          <cell r="G719">
            <v>0</v>
          </cell>
          <cell r="H719">
            <v>0</v>
          </cell>
          <cell r="I719">
            <v>0</v>
          </cell>
        </row>
        <row r="720">
          <cell r="B720">
            <v>193746.65299999999</v>
          </cell>
          <cell r="C720">
            <v>6.2090194193986155E-2</v>
          </cell>
          <cell r="D720">
            <v>197837.04499999998</v>
          </cell>
          <cell r="E720">
            <v>7.2027325982463072E-2</v>
          </cell>
          <cell r="F720">
            <v>120415.473</v>
          </cell>
          <cell r="G720">
            <v>0.10542141248950003</v>
          </cell>
          <cell r="H720">
            <v>511999.17099999997</v>
          </cell>
          <cell r="I720">
            <v>7.3045372842814663E-2</v>
          </cell>
        </row>
        <row r="721">
          <cell r="B721">
            <v>0</v>
          </cell>
          <cell r="C721">
            <v>0</v>
          </cell>
          <cell r="D721">
            <v>0</v>
          </cell>
          <cell r="E721">
            <v>0</v>
          </cell>
          <cell r="F721">
            <v>0</v>
          </cell>
          <cell r="G721">
            <v>0</v>
          </cell>
          <cell r="H721">
            <v>0</v>
          </cell>
          <cell r="I721">
            <v>0</v>
          </cell>
        </row>
        <row r="722">
          <cell r="B722">
            <v>0</v>
          </cell>
          <cell r="C722">
            <v>0</v>
          </cell>
          <cell r="D722">
            <v>0</v>
          </cell>
          <cell r="E722">
            <v>0</v>
          </cell>
          <cell r="F722">
            <v>0</v>
          </cell>
          <cell r="G722">
            <v>0</v>
          </cell>
          <cell r="H722">
            <v>0</v>
          </cell>
          <cell r="I722">
            <v>0</v>
          </cell>
        </row>
        <row r="723">
          <cell r="B723">
            <v>1940</v>
          </cell>
          <cell r="C723">
            <v>3.3885574458563106E-2</v>
          </cell>
          <cell r="D723">
            <v>1578</v>
          </cell>
          <cell r="E723">
            <v>3.1291972986262385E-2</v>
          </cell>
          <cell r="F723">
            <v>882</v>
          </cell>
          <cell r="G723">
            <v>3.2788804965161893E-2</v>
          </cell>
          <cell r="H723">
            <v>4400</v>
          </cell>
          <cell r="I723">
            <v>3.2694504025637131E-2</v>
          </cell>
        </row>
        <row r="724">
          <cell r="B724">
            <v>5077</v>
          </cell>
          <cell r="C724">
            <v>0.70571355535764757</v>
          </cell>
          <cell r="D724">
            <v>3510</v>
          </cell>
          <cell r="E724">
            <v>0.61509280015477197</v>
          </cell>
          <cell r="F724">
            <v>658</v>
          </cell>
          <cell r="G724">
            <v>7.4283133890268666E-2</v>
          </cell>
          <cell r="H724">
            <v>9245</v>
          </cell>
          <cell r="I724">
            <v>0.42488960568360279</v>
          </cell>
        </row>
        <row r="725">
          <cell r="B725">
            <v>2234</v>
          </cell>
          <cell r="C725">
            <v>8.3327445885050672E-3</v>
          </cell>
          <cell r="D725">
            <v>2505</v>
          </cell>
          <cell r="E725">
            <v>1.0649810162979086E-2</v>
          </cell>
          <cell r="F725">
            <v>2597.6</v>
          </cell>
          <cell r="G725">
            <v>1.3608949191098485E-2</v>
          </cell>
          <cell r="H725">
            <v>7336.6</v>
          </cell>
          <cell r="I725">
            <v>1.0568594587699369E-2</v>
          </cell>
        </row>
        <row r="726">
          <cell r="B726">
            <v>6954</v>
          </cell>
          <cell r="C726">
            <v>2.0318360899535617E-2</v>
          </cell>
          <cell r="D726">
            <v>7706</v>
          </cell>
          <cell r="E726">
            <v>2.3836040163251321E-2</v>
          </cell>
          <cell r="F726">
            <v>4328</v>
          </cell>
          <cell r="G726">
            <v>1.9075452148818391E-2</v>
          </cell>
          <cell r="H726">
            <v>18988</v>
          </cell>
          <cell r="I726">
            <v>2.1276680785983937E-2</v>
          </cell>
        </row>
        <row r="727">
          <cell r="B727">
            <v>0</v>
          </cell>
          <cell r="C727">
            <v>0</v>
          </cell>
          <cell r="D727">
            <v>0</v>
          </cell>
          <cell r="E727">
            <v>0</v>
          </cell>
          <cell r="F727">
            <v>0</v>
          </cell>
          <cell r="G727">
            <v>0</v>
          </cell>
          <cell r="H727">
            <v>0</v>
          </cell>
          <cell r="I727">
            <v>0</v>
          </cell>
        </row>
        <row r="728">
          <cell r="B728">
            <v>85.81</v>
          </cell>
          <cell r="C728">
            <v>3.1478010146623478E-2</v>
          </cell>
          <cell r="D728">
            <v>154.32</v>
          </cell>
          <cell r="E728">
            <v>3.177637601880226E-2</v>
          </cell>
          <cell r="F728">
            <v>59.93</v>
          </cell>
          <cell r="G728">
            <v>2.2738879652022667E-3</v>
          </cell>
          <cell r="H728">
            <v>300.06</v>
          </cell>
          <cell r="I728">
            <v>8.841362513895841E-3</v>
          </cell>
        </row>
        <row r="729">
          <cell r="B729">
            <v>60429.643968862008</v>
          </cell>
          <cell r="C729">
            <v>3.9988836019003174E-2</v>
          </cell>
          <cell r="D729">
            <v>52601.650847108547</v>
          </cell>
          <cell r="E729">
            <v>3.5056848734818208E-2</v>
          </cell>
          <cell r="F729">
            <v>23322.208677133927</v>
          </cell>
          <cell r="G729">
            <v>2.7658605042609957E-2</v>
          </cell>
          <cell r="H729">
            <v>136353.50349310448</v>
          </cell>
          <cell r="I729">
            <v>3.5371961217918364E-2</v>
          </cell>
        </row>
        <row r="730">
          <cell r="B730">
            <v>298146.64600000001</v>
          </cell>
          <cell r="C730">
            <v>5.0532295580019461E-2</v>
          </cell>
          <cell r="D730">
            <v>269006.67300000001</v>
          </cell>
          <cell r="E730">
            <v>5.1119704968736683E-2</v>
          </cell>
          <cell r="F730">
            <v>151304.696</v>
          </cell>
          <cell r="G730">
            <v>5.8836838371443101E-2</v>
          </cell>
          <cell r="H730">
            <v>718458.01500000001</v>
          </cell>
          <cell r="I730">
            <v>5.2312334136045593E-2</v>
          </cell>
        </row>
        <row r="731">
          <cell r="B731">
            <v>149164.024</v>
          </cell>
          <cell r="C731">
            <v>8.8380053974747991E-2</v>
          </cell>
          <cell r="D731">
            <v>147073.446</v>
          </cell>
          <cell r="E731">
            <v>8.7207616536543991E-2</v>
          </cell>
          <cell r="F731">
            <v>104492.258</v>
          </cell>
          <cell r="G731">
            <v>8.6920103079973735E-2</v>
          </cell>
          <cell r="H731">
            <v>400729.728</v>
          </cell>
          <cell r="I731">
            <v>8.7564480468359782E-2</v>
          </cell>
        </row>
        <row r="732">
          <cell r="B732">
            <v>2046.7670000000001</v>
          </cell>
          <cell r="C732">
            <v>1.5961360905601765E-2</v>
          </cell>
          <cell r="D732">
            <v>2262.3000000000002</v>
          </cell>
          <cell r="E732">
            <v>2.2703832226838895E-2</v>
          </cell>
          <cell r="F732">
            <v>2412.31</v>
          </cell>
          <cell r="G732">
            <v>4.2081786396961501E-2</v>
          </cell>
          <cell r="H732">
            <v>6721.3770000000004</v>
          </cell>
          <cell r="I732">
            <v>2.3567165501450646E-2</v>
          </cell>
        </row>
        <row r="733">
          <cell r="B733">
            <v>1768.73</v>
          </cell>
          <cell r="C733">
            <v>3.6169747777802692E-2</v>
          </cell>
          <cell r="D733">
            <v>912.39</v>
          </cell>
          <cell r="E733">
            <v>2.6301175105220984E-2</v>
          </cell>
          <cell r="F733">
            <v>372.14</v>
          </cell>
          <cell r="G733">
            <v>5.6042420802469524E-2</v>
          </cell>
          <cell r="H733">
            <v>3053.2599999999998</v>
          </cell>
          <cell r="I733">
            <v>3.3838175949360665E-2</v>
          </cell>
        </row>
        <row r="734">
          <cell r="B734">
            <v>1415.4670000000001</v>
          </cell>
          <cell r="C734">
            <v>4.4814855715912712E-2</v>
          </cell>
          <cell r="D734">
            <v>644.45999999999992</v>
          </cell>
          <cell r="E734">
            <v>2.2018532931451656E-2</v>
          </cell>
          <cell r="F734">
            <v>307.08</v>
          </cell>
          <cell r="G734">
            <v>3.0274574060463369E-2</v>
          </cell>
          <cell r="H734">
            <v>2367.0070000000001</v>
          </cell>
          <cell r="I734">
            <v>3.3339574449408833E-2</v>
          </cell>
        </row>
        <row r="735">
          <cell r="B735">
            <v>645.49</v>
          </cell>
          <cell r="C735">
            <v>2.3555364174126282E-2</v>
          </cell>
          <cell r="D735">
            <v>630.22</v>
          </cell>
          <cell r="E735">
            <v>3.1766429091359259E-2</v>
          </cell>
          <cell r="F735">
            <v>562.33000000000004</v>
          </cell>
          <cell r="G735">
            <v>6.3998763568425307E-2</v>
          </cell>
          <cell r="H735">
            <v>1838.04</v>
          </cell>
          <cell r="I735">
            <v>3.2805237029724273E-2</v>
          </cell>
        </row>
        <row r="736">
          <cell r="B736">
            <v>94046.22600000001</v>
          </cell>
          <cell r="C736">
            <v>3.7672866224646051E-2</v>
          </cell>
          <cell r="D736">
            <v>81590.409</v>
          </cell>
          <cell r="E736">
            <v>3.7445683470315509E-2</v>
          </cell>
          <cell r="F736">
            <v>29233.33</v>
          </cell>
          <cell r="G736">
            <v>3.3644714278766627E-2</v>
          </cell>
          <cell r="H736">
            <v>204869.96500000003</v>
          </cell>
          <cell r="I736">
            <v>3.6952289693874082E-2</v>
          </cell>
        </row>
        <row r="737">
          <cell r="B737">
            <v>48680.547999999995</v>
          </cell>
          <cell r="C737">
            <v>3.6087653352350729E-2</v>
          </cell>
          <cell r="D737">
            <v>35589.883999999998</v>
          </cell>
          <cell r="E737">
            <v>3.2206468463950873E-2</v>
          </cell>
          <cell r="F737">
            <v>13907.247999999996</v>
          </cell>
          <cell r="G737">
            <v>3.5917979797264972E-2</v>
          </cell>
          <cell r="H737">
            <v>98177.68</v>
          </cell>
          <cell r="I737">
            <v>3.4554986550547416E-2</v>
          </cell>
        </row>
        <row r="738">
          <cell r="B738">
            <v>379.39399999999995</v>
          </cell>
          <cell r="C738">
            <v>2.8983889217698172E-3</v>
          </cell>
          <cell r="D738">
            <v>303.56399999999996</v>
          </cell>
          <cell r="E738">
            <v>2.7999391356077529E-3</v>
          </cell>
          <cell r="F738">
            <v>18</v>
          </cell>
          <cell r="G738">
            <v>5.9091441510765929E-4</v>
          </cell>
          <cell r="H738">
            <v>700.95799999999986</v>
          </cell>
          <cell r="I738">
            <v>2.5982812240596476E-3</v>
          </cell>
        </row>
        <row r="742">
          <cell r="B742" t="str">
            <v>Duben</v>
          </cell>
          <cell r="C742"/>
          <cell r="D742"/>
          <cell r="E742" t="str">
            <v>Květen</v>
          </cell>
          <cell r="F742"/>
          <cell r="G742"/>
          <cell r="H742" t="str">
            <v>Červen</v>
          </cell>
          <cell r="I742"/>
          <cell r="J742"/>
          <cell r="K742" t="str">
            <v xml:space="preserve">II. čtvrtletí </v>
          </cell>
          <cell r="L742"/>
          <cell r="M742"/>
        </row>
        <row r="744">
          <cell r="B744">
            <v>11826.483649999998</v>
          </cell>
          <cell r="C744">
            <v>7885.4944130000022</v>
          </cell>
          <cell r="D744">
            <v>0.66676576456434733</v>
          </cell>
          <cell r="E744">
            <v>11087.631237999998</v>
          </cell>
          <cell r="F744">
            <v>7246.8783670000003</v>
          </cell>
          <cell r="G744">
            <v>0.6536002335794856</v>
          </cell>
          <cell r="H744">
            <v>7372.2955780000002</v>
          </cell>
          <cell r="I744">
            <v>4465.7746109999998</v>
          </cell>
          <cell r="J744">
            <v>0.60575089044537489</v>
          </cell>
          <cell r="K744">
            <v>30286.410465999987</v>
          </cell>
          <cell r="L744">
            <v>19598.147391000002</v>
          </cell>
          <cell r="M744">
            <v>0.64709376546953956</v>
          </cell>
        </row>
        <row r="745">
          <cell r="B745">
            <v>1635.6285119999998</v>
          </cell>
          <cell r="C745">
            <v>1133.205093</v>
          </cell>
          <cell r="D745">
            <v>0.69282547026179508</v>
          </cell>
          <cell r="E745">
            <v>1659.7758649999998</v>
          </cell>
          <cell r="F745">
            <v>1131.3080210000003</v>
          </cell>
          <cell r="G745">
            <v>0.68160288678495784</v>
          </cell>
          <cell r="H745">
            <v>1152.7067360000001</v>
          </cell>
          <cell r="I745">
            <v>755.93299300000001</v>
          </cell>
          <cell r="J745">
            <v>0.65578951644123984</v>
          </cell>
          <cell r="K745">
            <v>4448.1111129999999</v>
          </cell>
          <cell r="L745">
            <v>3020.4461070000002</v>
          </cell>
          <cell r="M745">
            <v>0.6790401656497469</v>
          </cell>
        </row>
        <row r="746">
          <cell r="B746">
            <v>171.08238900000006</v>
          </cell>
          <cell r="C746">
            <v>163.85780800000006</v>
          </cell>
          <cell r="D746">
            <v>0.95777133437153483</v>
          </cell>
          <cell r="E746">
            <v>159.89933300000007</v>
          </cell>
          <cell r="F746">
            <v>156.19719899999998</v>
          </cell>
          <cell r="G746">
            <v>0.97684709541596348</v>
          </cell>
          <cell r="H746">
            <v>115.47989799999998</v>
          </cell>
          <cell r="I746">
            <v>109.56160999999994</v>
          </cell>
          <cell r="J746">
            <v>0.9487504916223598</v>
          </cell>
          <cell r="K746">
            <v>446.4616200000001</v>
          </cell>
          <cell r="L746">
            <v>429.61661700000002</v>
          </cell>
          <cell r="M746">
            <v>0.9622699863876315</v>
          </cell>
        </row>
        <row r="747">
          <cell r="B747">
            <v>999.17138299999988</v>
          </cell>
          <cell r="C747">
            <v>815.0332360000001</v>
          </cell>
          <cell r="D747">
            <v>0.81570914646581727</v>
          </cell>
          <cell r="E747">
            <v>742.57084200000008</v>
          </cell>
          <cell r="F747">
            <v>600.00889699999993</v>
          </cell>
          <cell r="G747">
            <v>0.80801569771305382</v>
          </cell>
          <cell r="H747">
            <v>498.96360500000003</v>
          </cell>
          <cell r="I747">
            <v>346.70329699999996</v>
          </cell>
          <cell r="J747">
            <v>0.69484686563461862</v>
          </cell>
          <cell r="K747">
            <v>2240.7058299999999</v>
          </cell>
          <cell r="L747">
            <v>1761.7454299999999</v>
          </cell>
          <cell r="M747">
            <v>0.78624574739469488</v>
          </cell>
        </row>
        <row r="748">
          <cell r="B748">
            <v>1.4819800000000001</v>
          </cell>
          <cell r="C748"/>
          <cell r="D748">
            <v>0</v>
          </cell>
          <cell r="E748">
            <v>1.300989</v>
          </cell>
          <cell r="F748"/>
          <cell r="G748">
            <v>0</v>
          </cell>
          <cell r="H748">
            <v>1.5403549999999999</v>
          </cell>
          <cell r="I748"/>
          <cell r="J748">
            <v>0</v>
          </cell>
          <cell r="K748">
            <v>4.3233239999999995</v>
          </cell>
          <cell r="L748">
            <v>0</v>
          </cell>
          <cell r="M748">
            <v>0</v>
          </cell>
        </row>
        <row r="749">
          <cell r="B749">
            <v>0.82666500000000009</v>
          </cell>
          <cell r="C749"/>
          <cell r="D749">
            <v>0</v>
          </cell>
          <cell r="E749">
            <v>0.91466499999999995</v>
          </cell>
          <cell r="F749"/>
          <cell r="G749">
            <v>0</v>
          </cell>
          <cell r="H749">
            <v>1.1448800000000001</v>
          </cell>
          <cell r="I749"/>
          <cell r="J749">
            <v>0</v>
          </cell>
          <cell r="K749">
            <v>2.8862100000000002</v>
          </cell>
          <cell r="L749">
            <v>0</v>
          </cell>
          <cell r="M749">
            <v>0</v>
          </cell>
        </row>
        <row r="750">
          <cell r="B750">
            <v>5.3420000000000002E-2</v>
          </cell>
          <cell r="C750"/>
          <cell r="D750">
            <v>0</v>
          </cell>
          <cell r="E750">
            <v>4.165E-2</v>
          </cell>
          <cell r="F750"/>
          <cell r="G750">
            <v>0</v>
          </cell>
          <cell r="H750">
            <v>7.6170000000000002E-2</v>
          </cell>
          <cell r="I750"/>
          <cell r="J750">
            <v>0</v>
          </cell>
          <cell r="K750">
            <v>0.17124</v>
          </cell>
          <cell r="L750">
            <v>0</v>
          </cell>
          <cell r="M750">
            <v>0</v>
          </cell>
        </row>
        <row r="751">
          <cell r="B751">
            <v>5105.4070159999992</v>
          </cell>
          <cell r="C751">
            <v>4312.6439990000008</v>
          </cell>
          <cell r="D751">
            <v>0.84472089795866756</v>
          </cell>
          <cell r="E751">
            <v>4717.3691679999974</v>
          </cell>
          <cell r="F751">
            <v>4044.9363290000006</v>
          </cell>
          <cell r="G751">
            <v>0.85745596431981486</v>
          </cell>
          <cell r="H751">
            <v>2834.1789689999996</v>
          </cell>
          <cell r="I751">
            <v>2235.80852</v>
          </cell>
          <cell r="J751">
            <v>0.78887344252253544</v>
          </cell>
          <cell r="K751">
            <v>12656.955152999995</v>
          </cell>
          <cell r="L751">
            <v>10593.388848000002</v>
          </cell>
          <cell r="M751">
            <v>0.83696186957643759</v>
          </cell>
        </row>
        <row r="752">
          <cell r="B752">
            <v>71.325999999999993</v>
          </cell>
          <cell r="C752">
            <v>0</v>
          </cell>
          <cell r="D752">
            <v>0</v>
          </cell>
          <cell r="E752">
            <v>60.475000000000001</v>
          </cell>
          <cell r="F752">
            <v>0</v>
          </cell>
          <cell r="G752">
            <v>0</v>
          </cell>
          <cell r="H752">
            <v>18.834</v>
          </cell>
          <cell r="I752">
            <v>0</v>
          </cell>
          <cell r="J752">
            <v>0</v>
          </cell>
          <cell r="K752">
            <v>150.63499999999999</v>
          </cell>
          <cell r="L752">
            <v>0</v>
          </cell>
          <cell r="M752">
            <v>0</v>
          </cell>
        </row>
        <row r="753">
          <cell r="B753">
            <v>2.4164999999999999E-2</v>
          </cell>
          <cell r="C753"/>
          <cell r="D753">
            <v>0</v>
          </cell>
          <cell r="E753">
            <v>1.7574000000000003E-2</v>
          </cell>
          <cell r="F753"/>
          <cell r="G753">
            <v>0</v>
          </cell>
          <cell r="H753">
            <v>0</v>
          </cell>
          <cell r="I753"/>
          <cell r="J753">
            <v>0</v>
          </cell>
          <cell r="K753">
            <v>4.1738999999999998E-2</v>
          </cell>
          <cell r="L753">
            <v>0</v>
          </cell>
          <cell r="M753">
            <v>0</v>
          </cell>
        </row>
        <row r="754">
          <cell r="B754">
            <v>620.32528100000013</v>
          </cell>
          <cell r="C754">
            <v>60.484862999999997</v>
          </cell>
          <cell r="D754">
            <v>9.7505074922135865E-2</v>
          </cell>
          <cell r="E754">
            <v>639.85498599999994</v>
          </cell>
          <cell r="F754">
            <v>60.560599000000003</v>
          </cell>
          <cell r="G754">
            <v>9.4647381555295104E-2</v>
          </cell>
          <cell r="H754">
            <v>539.45170400000006</v>
          </cell>
          <cell r="I754">
            <v>55.237120000000004</v>
          </cell>
          <cell r="J754">
            <v>0.10239493098347874</v>
          </cell>
          <cell r="K754">
            <v>1799.6319710000002</v>
          </cell>
          <cell r="L754">
            <v>176.28258199999999</v>
          </cell>
          <cell r="M754">
            <v>9.7954795669719721E-2</v>
          </cell>
        </row>
        <row r="755">
          <cell r="B755">
            <v>41.804107000000002</v>
          </cell>
          <cell r="C755">
            <v>35.735279000000006</v>
          </cell>
          <cell r="D755">
            <v>0.85482699104181326</v>
          </cell>
          <cell r="E755">
            <v>37.649173000000005</v>
          </cell>
          <cell r="F755">
            <v>28.58192</v>
          </cell>
          <cell r="G755">
            <v>0.75916461697578319</v>
          </cell>
          <cell r="H755">
            <v>26.178000000000001</v>
          </cell>
          <cell r="I755">
            <v>8.8550000000000004</v>
          </cell>
          <cell r="J755">
            <v>0.33826113530445412</v>
          </cell>
          <cell r="K755">
            <v>105.63128</v>
          </cell>
          <cell r="L755">
            <v>73.172199000000006</v>
          </cell>
          <cell r="M755">
            <v>0.6927133610422973</v>
          </cell>
        </row>
        <row r="756">
          <cell r="B756">
            <v>299.39061568201106</v>
          </cell>
          <cell r="C756">
            <v>176.40990200000002</v>
          </cell>
          <cell r="D756">
            <v>0.58922989819884208</v>
          </cell>
          <cell r="E756">
            <v>269.75192212622073</v>
          </cell>
          <cell r="F756">
            <v>127.87315</v>
          </cell>
          <cell r="G756">
            <v>0.47403981032678738</v>
          </cell>
          <cell r="H756">
            <v>216.33714785717657</v>
          </cell>
          <cell r="I756">
            <v>147.28205299999999</v>
          </cell>
          <cell r="J756">
            <v>0.68079871838392725</v>
          </cell>
          <cell r="K756">
            <v>785.47968566540828</v>
          </cell>
          <cell r="L756">
            <v>451.56510500000002</v>
          </cell>
          <cell r="M756">
            <v>0.57489087654439197</v>
          </cell>
        </row>
        <row r="757">
          <cell r="B757">
            <v>869.57125099999985</v>
          </cell>
          <cell r="C757">
            <v>436.96811399999996</v>
          </cell>
          <cell r="D757">
            <v>0.50250984436006851</v>
          </cell>
          <cell r="E757">
            <v>827.294668</v>
          </cell>
          <cell r="F757">
            <v>360.94527900000003</v>
          </cell>
          <cell r="G757">
            <v>0.43629590877527574</v>
          </cell>
          <cell r="H757">
            <v>740.06281899999988</v>
          </cell>
          <cell r="I757">
            <v>274.58552800000001</v>
          </cell>
          <cell r="J757">
            <v>0.37103002738474294</v>
          </cell>
          <cell r="K757">
            <v>2436.9287379999996</v>
          </cell>
          <cell r="L757">
            <v>1072.4989210000001</v>
          </cell>
          <cell r="M757">
            <v>0.44010270151773323</v>
          </cell>
        </row>
        <row r="758">
          <cell r="B758">
            <v>0</v>
          </cell>
          <cell r="C758">
            <v>0</v>
          </cell>
          <cell r="D758">
            <v>0</v>
          </cell>
          <cell r="E758">
            <v>0</v>
          </cell>
          <cell r="F758">
            <v>0</v>
          </cell>
          <cell r="G758">
            <v>0</v>
          </cell>
          <cell r="H758">
            <v>0</v>
          </cell>
          <cell r="I758">
            <v>0</v>
          </cell>
          <cell r="J758">
            <v>0</v>
          </cell>
          <cell r="K758">
            <v>0</v>
          </cell>
          <cell r="L758">
            <v>0</v>
          </cell>
          <cell r="M758">
            <v>0</v>
          </cell>
        </row>
        <row r="759">
          <cell r="B759">
            <v>3.571898</v>
          </cell>
          <cell r="C759">
            <v>1.2590840000000001</v>
          </cell>
          <cell r="D759">
            <v>0.35249718776963956</v>
          </cell>
          <cell r="E759">
            <v>9.0813020000000026</v>
          </cell>
          <cell r="F759">
            <v>4.0469650000000001</v>
          </cell>
          <cell r="G759">
            <v>0.44563709036435512</v>
          </cell>
          <cell r="H759">
            <v>40.329236000000009</v>
          </cell>
          <cell r="I759">
            <v>2.0641229999999999</v>
          </cell>
          <cell r="J759">
            <v>5.1181802700155279E-2</v>
          </cell>
          <cell r="K759">
            <v>52.982436000000007</v>
          </cell>
          <cell r="L759">
            <v>7.3701720000000002</v>
          </cell>
          <cell r="M759">
            <v>0.13910594824292336</v>
          </cell>
        </row>
        <row r="760">
          <cell r="B760">
            <v>2006.8189673179895</v>
          </cell>
          <cell r="C760">
            <v>749.89703500000087</v>
          </cell>
          <cell r="D760">
            <v>0.3736744804650714</v>
          </cell>
          <cell r="E760">
            <v>1961.6341008737786</v>
          </cell>
          <cell r="F760">
            <v>732.42000800000005</v>
          </cell>
          <cell r="G760">
            <v>0.37337238768114567</v>
          </cell>
          <cell r="H760">
            <v>1187.0120581428248</v>
          </cell>
          <cell r="I760">
            <v>529.74436700000012</v>
          </cell>
          <cell r="J760">
            <v>0.44628389692083459</v>
          </cell>
          <cell r="K760">
            <v>5155.4651263345932</v>
          </cell>
          <cell r="L760">
            <v>2012.0614100000012</v>
          </cell>
          <cell r="M760">
            <v>0.39027737763605563</v>
          </cell>
        </row>
      </sheetData>
      <sheetData sheetId="6">
        <row r="1">
          <cell r="Q1" t="str">
            <v>prosinec 2018</v>
          </cell>
        </row>
      </sheetData>
      <sheetData sheetId="7"/>
      <sheetData sheetId="8"/>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O31" sqref="O31"/>
    </sheetView>
  </sheetViews>
  <sheetFormatPr defaultRowHeight="12.75" x14ac:dyDescent="0.2"/>
  <cols>
    <col min="1" max="3" width="9.140625" style="108" customWidth="1"/>
    <col min="4" max="8" width="9.140625" style="108"/>
    <col min="9" max="10" width="9.140625" style="108" customWidth="1"/>
    <col min="11" max="16384" width="9.140625" style="108"/>
  </cols>
  <sheetData>
    <row r="1" spans="1:10" s="96" customFormat="1" x14ac:dyDescent="0.2">
      <c r="A1" s="3"/>
      <c r="B1" s="3"/>
      <c r="C1" s="3"/>
      <c r="D1" s="3"/>
      <c r="E1" s="3"/>
      <c r="F1" s="3"/>
      <c r="G1" s="3"/>
      <c r="H1" s="3"/>
      <c r="I1" s="3"/>
      <c r="J1" s="3"/>
    </row>
    <row r="2" spans="1:10" s="96" customFormat="1" x14ac:dyDescent="0.2">
      <c r="A2" s="97"/>
      <c r="B2" s="97"/>
      <c r="C2" s="97"/>
      <c r="D2" s="97"/>
      <c r="E2" s="97"/>
      <c r="F2" s="97"/>
      <c r="G2" s="97"/>
      <c r="H2" s="97"/>
      <c r="I2" s="97"/>
      <c r="J2" s="97"/>
    </row>
    <row r="3" spans="1:10" s="96" customFormat="1" x14ac:dyDescent="0.2">
      <c r="A3" s="98"/>
      <c r="B3" s="98"/>
      <c r="C3" s="98"/>
      <c r="D3" s="98"/>
      <c r="E3" s="98"/>
      <c r="F3" s="98"/>
      <c r="G3" s="98"/>
      <c r="H3" s="98"/>
      <c r="I3" s="98"/>
      <c r="J3" s="98"/>
    </row>
    <row r="4" spans="1:10" s="96" customFormat="1" x14ac:dyDescent="0.2">
      <c r="A4" s="3"/>
      <c r="B4" s="3"/>
      <c r="C4" s="3"/>
      <c r="D4" s="99"/>
      <c r="E4" s="100"/>
      <c r="F4" s="100"/>
      <c r="G4" s="100"/>
      <c r="H4" s="3"/>
      <c r="I4" s="3"/>
      <c r="J4" s="101"/>
    </row>
    <row r="5" spans="1:10" s="96" customFormat="1" x14ac:dyDescent="0.2">
      <c r="A5" s="3"/>
      <c r="B5" s="3"/>
      <c r="C5" s="3"/>
      <c r="D5" s="3"/>
      <c r="E5" s="3"/>
      <c r="F5" s="3"/>
      <c r="G5" s="3"/>
      <c r="H5" s="3"/>
      <c r="I5" s="3"/>
      <c r="J5" s="3"/>
    </row>
    <row r="6" spans="1:10" s="96" customFormat="1" x14ac:dyDescent="0.2">
      <c r="A6" s="3"/>
      <c r="B6" s="3"/>
      <c r="C6" s="3"/>
      <c r="D6" s="3"/>
      <c r="E6" s="3"/>
      <c r="F6" s="3"/>
      <c r="G6" s="3"/>
      <c r="H6" s="3"/>
      <c r="I6" s="3"/>
      <c r="J6" s="3"/>
    </row>
    <row r="7" spans="1:10" s="96" customFormat="1" x14ac:dyDescent="0.2">
      <c r="A7" s="3"/>
      <c r="B7" s="3"/>
      <c r="C7" s="3"/>
      <c r="D7" s="3"/>
      <c r="E7" s="3"/>
      <c r="F7" s="3"/>
      <c r="G7" s="3"/>
      <c r="H7" s="3"/>
      <c r="I7" s="3"/>
      <c r="J7" s="3"/>
    </row>
    <row r="8" spans="1:10" s="96" customFormat="1" x14ac:dyDescent="0.2">
      <c r="A8" s="3"/>
      <c r="B8" s="3"/>
      <c r="C8" s="3"/>
      <c r="D8" s="3"/>
      <c r="E8" s="3"/>
      <c r="F8" s="3"/>
      <c r="G8" s="3"/>
      <c r="H8" s="3"/>
      <c r="I8" s="3"/>
      <c r="J8" s="3"/>
    </row>
    <row r="9" spans="1:10" s="96" customFormat="1" x14ac:dyDescent="0.2">
      <c r="A9" s="3"/>
      <c r="B9" s="3"/>
      <c r="C9" s="3"/>
      <c r="D9" s="3"/>
      <c r="E9" s="3"/>
      <c r="F9" s="3"/>
      <c r="G9" s="3"/>
      <c r="H9" s="3"/>
      <c r="I9" s="3"/>
      <c r="J9" s="3"/>
    </row>
    <row r="10" spans="1:10" s="96" customFormat="1" x14ac:dyDescent="0.2">
      <c r="A10" s="3"/>
      <c r="B10" s="102"/>
      <c r="C10" s="3"/>
      <c r="D10" s="3"/>
      <c r="E10" s="3"/>
      <c r="F10" s="3"/>
      <c r="G10" s="3"/>
      <c r="H10" s="3"/>
      <c r="I10" s="103"/>
      <c r="J10" s="3"/>
    </row>
    <row r="11" spans="1:10" s="96" customFormat="1" x14ac:dyDescent="0.2">
      <c r="A11" s="3"/>
      <c r="B11" s="1"/>
      <c r="C11" s="104"/>
      <c r="D11" s="3"/>
      <c r="E11" s="3"/>
      <c r="F11" s="3"/>
      <c r="G11" s="3"/>
      <c r="H11" s="3"/>
      <c r="I11" s="3"/>
      <c r="J11" s="3"/>
    </row>
    <row r="12" spans="1:10" s="96" customFormat="1" x14ac:dyDescent="0.2">
      <c r="A12" s="3"/>
      <c r="B12" s="1"/>
      <c r="C12" s="104"/>
      <c r="D12" s="3"/>
      <c r="E12" s="3"/>
      <c r="F12" s="3"/>
      <c r="G12" s="3"/>
      <c r="H12" s="3"/>
      <c r="I12" s="3"/>
      <c r="J12" s="3"/>
    </row>
    <row r="13" spans="1:10" s="96" customFormat="1" x14ac:dyDescent="0.2">
      <c r="A13" s="3"/>
      <c r="B13" s="1"/>
      <c r="C13" s="104"/>
      <c r="D13" s="3"/>
      <c r="E13" s="3"/>
      <c r="F13" s="3"/>
      <c r="G13" s="3"/>
      <c r="H13" s="3"/>
      <c r="I13" s="3"/>
      <c r="J13" s="3"/>
    </row>
    <row r="14" spans="1:10" s="96" customFormat="1" x14ac:dyDescent="0.2">
      <c r="A14" s="105"/>
      <c r="B14" s="20"/>
      <c r="C14" s="106"/>
      <c r="D14" s="105"/>
      <c r="E14" s="105"/>
      <c r="F14" s="105"/>
      <c r="G14" s="105"/>
      <c r="H14" s="105"/>
      <c r="I14" s="105"/>
      <c r="J14" s="105"/>
    </row>
    <row r="15" spans="1:10" s="96" customFormat="1" x14ac:dyDescent="0.2">
      <c r="A15" s="105"/>
      <c r="B15" s="20"/>
      <c r="C15" s="106"/>
      <c r="D15" s="105"/>
      <c r="E15" s="105"/>
      <c r="F15" s="105"/>
      <c r="G15" s="105"/>
      <c r="H15" s="105"/>
      <c r="I15" s="105"/>
      <c r="J15" s="105"/>
    </row>
    <row r="16" spans="1:10" s="96" customFormat="1" x14ac:dyDescent="0.2">
      <c r="A16" s="105"/>
      <c r="B16" s="20"/>
      <c r="C16" s="106"/>
      <c r="D16" s="105"/>
      <c r="E16" s="105"/>
      <c r="F16" s="105"/>
      <c r="G16" s="105"/>
      <c r="H16" s="105"/>
      <c r="I16" s="105"/>
      <c r="J16" s="105"/>
    </row>
    <row r="17" spans="1:10" s="96" customFormat="1" x14ac:dyDescent="0.2">
      <c r="A17" s="105"/>
      <c r="B17" s="20"/>
      <c r="C17" s="106"/>
      <c r="D17" s="105"/>
      <c r="E17" s="105"/>
      <c r="F17" s="105"/>
      <c r="G17" s="105"/>
      <c r="H17" s="105"/>
      <c r="I17" s="105"/>
      <c r="J17" s="105"/>
    </row>
    <row r="18" spans="1:10" s="96" customFormat="1" x14ac:dyDescent="0.2">
      <c r="A18" s="105"/>
      <c r="B18" s="20"/>
      <c r="C18" s="106"/>
      <c r="D18" s="105"/>
      <c r="E18" s="105"/>
      <c r="F18" s="105"/>
      <c r="G18" s="105"/>
      <c r="H18" s="105"/>
      <c r="I18" s="105"/>
      <c r="J18" s="105"/>
    </row>
    <row r="19" spans="1:10" s="96" customFormat="1" x14ac:dyDescent="0.2">
      <c r="A19" s="105"/>
      <c r="B19" s="20"/>
      <c r="C19" s="106"/>
      <c r="D19" s="105"/>
      <c r="E19" s="105"/>
      <c r="F19" s="105"/>
      <c r="G19" s="105"/>
      <c r="H19" s="105"/>
      <c r="I19" s="105"/>
      <c r="J19" s="105"/>
    </row>
    <row r="20" spans="1:10" s="96" customFormat="1" x14ac:dyDescent="0.2">
      <c r="A20" s="105"/>
      <c r="B20" s="20"/>
      <c r="C20" s="106"/>
      <c r="D20" s="105"/>
      <c r="E20" s="105"/>
      <c r="F20" s="105"/>
      <c r="G20" s="105"/>
      <c r="H20" s="105"/>
      <c r="I20" s="105"/>
      <c r="J20" s="105"/>
    </row>
    <row r="22" spans="1:10" s="96" customFormat="1" x14ac:dyDescent="0.2">
      <c r="A22" s="105"/>
      <c r="B22" s="20"/>
      <c r="C22" s="106"/>
      <c r="D22" s="105"/>
      <c r="E22" s="105"/>
      <c r="F22" s="105"/>
      <c r="G22" s="105"/>
      <c r="H22" s="105"/>
      <c r="I22" s="105"/>
      <c r="J22" s="105"/>
    </row>
    <row r="23" spans="1:10" s="96" customFormat="1" x14ac:dyDescent="0.2">
      <c r="A23" s="105"/>
      <c r="B23" s="20"/>
      <c r="C23" s="106"/>
      <c r="D23" s="105"/>
      <c r="E23" s="105"/>
      <c r="F23" s="105"/>
      <c r="G23" s="105"/>
      <c r="H23" s="105"/>
      <c r="I23" s="105"/>
      <c r="J23" s="105"/>
    </row>
    <row r="24" spans="1:10" s="96" customFormat="1" x14ac:dyDescent="0.2">
      <c r="A24" s="105"/>
      <c r="B24" s="20"/>
      <c r="C24" s="106"/>
      <c r="D24" s="105"/>
      <c r="E24" s="105"/>
      <c r="F24" s="105"/>
      <c r="G24" s="105"/>
      <c r="H24" s="105"/>
      <c r="I24" s="105"/>
      <c r="J24" s="105"/>
    </row>
    <row r="25" spans="1:10" s="96" customFormat="1" ht="150.75" customHeight="1" x14ac:dyDescent="0.7">
      <c r="A25" s="487" t="s">
        <v>277</v>
      </c>
      <c r="B25" s="488"/>
      <c r="C25" s="488"/>
      <c r="D25" s="488"/>
      <c r="E25" s="488"/>
      <c r="F25" s="488"/>
      <c r="G25" s="488"/>
      <c r="H25" s="488"/>
      <c r="I25" s="488"/>
      <c r="J25" s="488"/>
    </row>
    <row r="26" spans="1:10" s="96" customFormat="1" x14ac:dyDescent="0.2">
      <c r="A26" s="105"/>
      <c r="B26" s="20"/>
      <c r="C26" s="106"/>
      <c r="D26" s="105"/>
      <c r="E26" s="105"/>
      <c r="F26" s="105"/>
      <c r="G26" s="105"/>
      <c r="H26" s="105"/>
      <c r="I26" s="105"/>
      <c r="J26" s="105"/>
    </row>
    <row r="27" spans="1:10" s="96" customFormat="1" x14ac:dyDescent="0.2"/>
    <row r="28" spans="1:10" s="96" customFormat="1" x14ac:dyDescent="0.2">
      <c r="A28" s="105"/>
      <c r="B28" s="20"/>
      <c r="C28" s="106"/>
      <c r="D28" s="105"/>
      <c r="E28" s="105"/>
      <c r="F28" s="105"/>
      <c r="G28" s="105"/>
      <c r="H28" s="105"/>
      <c r="I28" s="105"/>
      <c r="J28" s="105"/>
    </row>
    <row r="29" spans="1:10" s="96" customFormat="1" x14ac:dyDescent="0.2">
      <c r="A29" s="105"/>
      <c r="B29" s="20"/>
      <c r="C29" s="106"/>
      <c r="D29" s="105"/>
      <c r="E29" s="105"/>
      <c r="F29" s="105"/>
      <c r="G29" s="105"/>
      <c r="H29" s="105"/>
      <c r="I29" s="105"/>
      <c r="J29" s="105"/>
    </row>
    <row r="30" spans="1:10" s="96" customFormat="1" ht="21.75" customHeight="1" x14ac:dyDescent="0.2">
      <c r="A30" s="489" t="s">
        <v>297</v>
      </c>
      <c r="B30" s="489"/>
      <c r="C30" s="489"/>
      <c r="D30" s="489"/>
      <c r="E30" s="489"/>
      <c r="F30" s="489"/>
      <c r="G30" s="489"/>
      <c r="H30" s="489"/>
      <c r="I30" s="489"/>
      <c r="J30" s="489"/>
    </row>
    <row r="31" spans="1:10" s="96" customFormat="1" x14ac:dyDescent="0.2">
      <c r="A31" s="105"/>
      <c r="B31" s="20"/>
      <c r="C31" s="105"/>
      <c r="D31" s="105"/>
      <c r="E31" s="105"/>
      <c r="F31" s="105"/>
      <c r="G31" s="105"/>
      <c r="H31" s="105"/>
      <c r="I31" s="105"/>
      <c r="J31" s="105"/>
    </row>
    <row r="32" spans="1:10" s="96" customFormat="1" x14ac:dyDescent="0.2"/>
    <row r="33" spans="2:10" s="96" customFormat="1" x14ac:dyDescent="0.2"/>
    <row r="34" spans="2:10" s="96" customFormat="1" x14ac:dyDescent="0.2">
      <c r="B34" s="1"/>
      <c r="C34" s="104"/>
      <c r="D34" s="3"/>
      <c r="E34" s="3"/>
      <c r="F34" s="3"/>
      <c r="G34" s="3"/>
      <c r="H34" s="3"/>
      <c r="I34" s="3"/>
      <c r="J34" s="3"/>
    </row>
    <row r="35" spans="2:10" s="96" customFormat="1" x14ac:dyDescent="0.2">
      <c r="B35" s="1"/>
      <c r="C35" s="104"/>
      <c r="D35" s="3"/>
      <c r="E35" s="3"/>
      <c r="F35" s="3"/>
      <c r="G35" s="3"/>
      <c r="H35" s="3"/>
      <c r="I35" s="3"/>
      <c r="J35" s="3"/>
    </row>
    <row r="36" spans="2:10" s="96" customFormat="1" x14ac:dyDescent="0.2">
      <c r="B36" s="1"/>
      <c r="C36" s="104"/>
      <c r="D36" s="3"/>
      <c r="E36" s="3"/>
      <c r="F36" s="3"/>
      <c r="G36" s="3"/>
      <c r="H36" s="3"/>
      <c r="I36" s="3"/>
      <c r="J36" s="3"/>
    </row>
    <row r="37" spans="2:10" s="96" customFormat="1" x14ac:dyDescent="0.2">
      <c r="B37" s="1"/>
      <c r="C37" s="104"/>
      <c r="D37" s="3"/>
      <c r="E37" s="3"/>
      <c r="F37" s="3"/>
      <c r="G37" s="3"/>
      <c r="H37" s="3"/>
      <c r="I37" s="3"/>
      <c r="J37" s="3"/>
    </row>
    <row r="38" spans="2:10" s="96" customFormat="1" x14ac:dyDescent="0.2">
      <c r="B38" s="1"/>
      <c r="C38" s="104"/>
      <c r="D38" s="3"/>
      <c r="E38" s="3"/>
      <c r="F38" s="3"/>
      <c r="G38" s="3"/>
      <c r="H38" s="3"/>
      <c r="I38" s="3"/>
      <c r="J38" s="3"/>
    </row>
    <row r="39" spans="2:10" s="96" customFormat="1" x14ac:dyDescent="0.2"/>
    <row r="40" spans="2:10" s="96" customFormat="1" x14ac:dyDescent="0.2">
      <c r="B40" s="107"/>
      <c r="C40" s="107"/>
      <c r="D40" s="107"/>
      <c r="E40" s="107"/>
      <c r="F40" s="107"/>
      <c r="G40" s="107"/>
      <c r="H40" s="107"/>
      <c r="I40" s="107"/>
    </row>
    <row r="41" spans="2:10" s="96" customFormat="1" x14ac:dyDescent="0.2"/>
    <row r="42" spans="2:10" s="96" customFormat="1" x14ac:dyDescent="0.2"/>
    <row r="43" spans="2:10" s="96" customFormat="1" x14ac:dyDescent="0.2"/>
    <row r="44" spans="2:10" s="96" customFormat="1" x14ac:dyDescent="0.2"/>
    <row r="45" spans="2:10" s="96" customFormat="1" x14ac:dyDescent="0.2"/>
    <row r="46" spans="2:10" s="96" customFormat="1" x14ac:dyDescent="0.2"/>
    <row r="47" spans="2:10" s="96" customFormat="1" x14ac:dyDescent="0.2"/>
    <row r="48" spans="2:10" s="96" customFormat="1" x14ac:dyDescent="0.2"/>
    <row r="49" spans="1:10" s="96" customFormat="1" x14ac:dyDescent="0.2"/>
    <row r="50" spans="1:10" s="96" customFormat="1" x14ac:dyDescent="0.2"/>
    <row r="51" spans="1:10" s="96" customFormat="1" ht="18.75" x14ac:dyDescent="0.2">
      <c r="A51" s="490" t="s">
        <v>260</v>
      </c>
      <c r="B51" s="490"/>
      <c r="C51" s="490"/>
      <c r="D51" s="490"/>
      <c r="E51" s="490"/>
      <c r="F51" s="490"/>
      <c r="G51" s="490"/>
      <c r="H51" s="490"/>
      <c r="I51" s="490"/>
      <c r="J51" s="490"/>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workbookViewId="0">
      <selection activeCell="R26" sqref="R26"/>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180</v>
      </c>
      <c r="N1" s="111" t="str">
        <f>Obsah!$A$1</f>
        <v>II. čtvrtletí 2019</v>
      </c>
    </row>
    <row r="2" spans="1:14" ht="7.5" customHeight="1" x14ac:dyDescent="0.2"/>
    <row r="3" spans="1:14" x14ac:dyDescent="0.2">
      <c r="A3" s="500"/>
      <c r="B3" s="502" t="s">
        <v>48</v>
      </c>
      <c r="C3" s="502"/>
      <c r="D3" s="502"/>
      <c r="E3" s="502" t="s">
        <v>49</v>
      </c>
      <c r="F3" s="502"/>
      <c r="G3" s="502"/>
      <c r="H3" s="502" t="s">
        <v>50</v>
      </c>
      <c r="I3" s="502"/>
      <c r="J3" s="502"/>
      <c r="K3" s="502" t="s">
        <v>51</v>
      </c>
      <c r="L3" s="502"/>
      <c r="M3" s="527"/>
      <c r="N3" s="526" t="s">
        <v>7</v>
      </c>
    </row>
    <row r="4" spans="1:14" x14ac:dyDescent="0.2">
      <c r="A4" s="501"/>
      <c r="B4" s="188" t="s">
        <v>8</v>
      </c>
      <c r="C4" s="188" t="s">
        <v>9</v>
      </c>
      <c r="D4" s="188" t="s">
        <v>10</v>
      </c>
      <c r="E4" s="188" t="s">
        <v>11</v>
      </c>
      <c r="F4" s="188" t="s">
        <v>12</v>
      </c>
      <c r="G4" s="188" t="s">
        <v>13</v>
      </c>
      <c r="H4" s="188" t="s">
        <v>14</v>
      </c>
      <c r="I4" s="188" t="s">
        <v>15</v>
      </c>
      <c r="J4" s="188" t="s">
        <v>16</v>
      </c>
      <c r="K4" s="188" t="s">
        <v>17</v>
      </c>
      <c r="L4" s="188" t="s">
        <v>18</v>
      </c>
      <c r="M4" s="59" t="s">
        <v>19</v>
      </c>
      <c r="N4" s="527"/>
    </row>
    <row r="5" spans="1:14" x14ac:dyDescent="0.2">
      <c r="A5" s="531" t="s">
        <v>182</v>
      </c>
      <c r="B5" s="520">
        <f>SUM(B6:D6)</f>
        <v>34118.132890595793</v>
      </c>
      <c r="C5" s="521"/>
      <c r="D5" s="522"/>
      <c r="E5" s="521">
        <f t="shared" ref="E5" si="0">SUM(E6:G6)</f>
        <v>15562.989622275045</v>
      </c>
      <c r="F5" s="521"/>
      <c r="G5" s="521"/>
      <c r="H5" s="523">
        <f t="shared" ref="H5" si="1">SUM(H6:J6)</f>
        <v>0</v>
      </c>
      <c r="I5" s="524"/>
      <c r="J5" s="525"/>
      <c r="K5" s="523">
        <f t="shared" ref="K5" si="2">SUM(K6:M6)</f>
        <v>0</v>
      </c>
      <c r="L5" s="524"/>
      <c r="M5" s="525"/>
      <c r="N5" s="517">
        <f>SUM(N7:N20)</f>
        <v>49681.122512870847</v>
      </c>
    </row>
    <row r="6" spans="1:14" x14ac:dyDescent="0.2">
      <c r="A6" s="532"/>
      <c r="B6" s="207">
        <f>SUM(B7:B20)</f>
        <v>13962.521167533163</v>
      </c>
      <c r="C6" s="63">
        <f t="shared" ref="C6:M6" si="3">SUM(C7:C20)</f>
        <v>10846.664982433038</v>
      </c>
      <c r="D6" s="208">
        <f t="shared" si="3"/>
        <v>9308.9467406295953</v>
      </c>
      <c r="E6" s="63">
        <f t="shared" si="3"/>
        <v>6580.7949790827852</v>
      </c>
      <c r="F6" s="63">
        <f t="shared" si="3"/>
        <v>5948.9181350946328</v>
      </c>
      <c r="G6" s="63">
        <f t="shared" si="3"/>
        <v>3033.2765080976255</v>
      </c>
      <c r="H6" s="437">
        <f t="shared" si="3"/>
        <v>0</v>
      </c>
      <c r="I6" s="436">
        <f t="shared" si="3"/>
        <v>0</v>
      </c>
      <c r="J6" s="438">
        <f t="shared" si="3"/>
        <v>0</v>
      </c>
      <c r="K6" s="437">
        <f t="shared" si="3"/>
        <v>0</v>
      </c>
      <c r="L6" s="436">
        <f t="shared" si="3"/>
        <v>0</v>
      </c>
      <c r="M6" s="438">
        <f t="shared" si="3"/>
        <v>0</v>
      </c>
      <c r="N6" s="492"/>
    </row>
    <row r="7" spans="1:14" x14ac:dyDescent="0.2">
      <c r="A7" s="28" t="s">
        <v>198</v>
      </c>
      <c r="B7" s="216">
        <f>+'[1]Podklady QZ'!B112</f>
        <v>709.20656799999995</v>
      </c>
      <c r="C7" s="14">
        <f>+'[1]Podklady QZ'!C112</f>
        <v>512.36409900000024</v>
      </c>
      <c r="D7" s="231">
        <f>+'[1]Podklady QZ'!D112</f>
        <v>448.91716400000001</v>
      </c>
      <c r="E7" s="14">
        <f>+'[1]Podklady QZ'!E112</f>
        <v>334.16130000000004</v>
      </c>
      <c r="F7" s="14">
        <f>+'[1]Podklady QZ'!F112</f>
        <v>259.71568199999996</v>
      </c>
      <c r="G7" s="14">
        <f>+'[1]Podklady QZ'!G112</f>
        <v>129.808468</v>
      </c>
      <c r="H7" s="439">
        <f>+'[1]Podklady QZ'!H112</f>
        <v>0</v>
      </c>
      <c r="I7" s="52">
        <f>+'[1]Podklady QZ'!I112</f>
        <v>0</v>
      </c>
      <c r="J7" s="440">
        <f>+'[1]Podklady QZ'!J112</f>
        <v>0</v>
      </c>
      <c r="K7" s="439">
        <f>+'[1]Podklady QZ'!K112</f>
        <v>0</v>
      </c>
      <c r="L7" s="52">
        <f>+'[1]Podklady QZ'!L112</f>
        <v>0</v>
      </c>
      <c r="M7" s="440">
        <f>+'[1]Podklady QZ'!M112</f>
        <v>0</v>
      </c>
      <c r="N7" s="39">
        <f t="shared" ref="N7:N20" si="4">SUM(B7:M7)</f>
        <v>2394.1732810000003</v>
      </c>
    </row>
    <row r="8" spans="1:14" x14ac:dyDescent="0.2">
      <c r="A8" s="47" t="s">
        <v>110</v>
      </c>
      <c r="B8" s="230">
        <f>+'[1]Podklady QZ'!B113</f>
        <v>796.35935799999993</v>
      </c>
      <c r="C8" s="229">
        <f>+'[1]Podklady QZ'!C113</f>
        <v>625.98800099999994</v>
      </c>
      <c r="D8" s="232">
        <f>+'[1]Podklady QZ'!D113</f>
        <v>529.43983699999978</v>
      </c>
      <c r="E8" s="483">
        <f>+'[1]Podklady QZ'!E113</f>
        <v>366.05111199999988</v>
      </c>
      <c r="F8" s="229">
        <f>+'[1]Podklady QZ'!F113</f>
        <v>339.28701499999994</v>
      </c>
      <c r="G8" s="484">
        <f>+'[1]Podklady QZ'!G113</f>
        <v>167.63025699999997</v>
      </c>
      <c r="H8" s="444">
        <f>+'[1]Podklady QZ'!H113</f>
        <v>0</v>
      </c>
      <c r="I8" s="442">
        <f>+'[1]Podklady QZ'!I113</f>
        <v>0</v>
      </c>
      <c r="J8" s="445">
        <f>+'[1]Podklady QZ'!J113</f>
        <v>0</v>
      </c>
      <c r="K8" s="444">
        <f>+'[1]Podklady QZ'!K113</f>
        <v>0</v>
      </c>
      <c r="L8" s="442">
        <f>+'[1]Podklady QZ'!L113</f>
        <v>0</v>
      </c>
      <c r="M8" s="445">
        <f>+'[1]Podklady QZ'!M113</f>
        <v>0</v>
      </c>
      <c r="N8" s="40">
        <f t="shared" si="4"/>
        <v>2824.7555799999991</v>
      </c>
    </row>
    <row r="9" spans="1:14" x14ac:dyDescent="0.2">
      <c r="A9" s="47" t="s">
        <v>111</v>
      </c>
      <c r="B9" s="201">
        <f>+'[1]Podklady QZ'!B114</f>
        <v>914.08422900000016</v>
      </c>
      <c r="C9" s="16">
        <f>+'[1]Podklady QZ'!C114</f>
        <v>684.20491300000015</v>
      </c>
      <c r="D9" s="211">
        <f>+'[1]Podklady QZ'!D114</f>
        <v>548.65799100000004</v>
      </c>
      <c r="E9" s="485">
        <f>+'[1]Podklady QZ'!E114</f>
        <v>380.83969400000001</v>
      </c>
      <c r="F9" s="16">
        <f>+'[1]Podklady QZ'!F114</f>
        <v>352.53021599999994</v>
      </c>
      <c r="G9" s="6">
        <f>+'[1]Podklady QZ'!G114</f>
        <v>183.69000599999995</v>
      </c>
      <c r="H9" s="449">
        <f>+'[1]Podklady QZ'!H114</f>
        <v>0</v>
      </c>
      <c r="I9" s="447">
        <f>+'[1]Podklady QZ'!I114</f>
        <v>0</v>
      </c>
      <c r="J9" s="450">
        <f>+'[1]Podklady QZ'!J114</f>
        <v>0</v>
      </c>
      <c r="K9" s="449">
        <f>+'[1]Podklady QZ'!K114</f>
        <v>0</v>
      </c>
      <c r="L9" s="447">
        <f>+'[1]Podklady QZ'!L114</f>
        <v>0</v>
      </c>
      <c r="M9" s="450">
        <f>+'[1]Podklady QZ'!M114</f>
        <v>0</v>
      </c>
      <c r="N9" s="40">
        <f t="shared" si="4"/>
        <v>3064.0070490000007</v>
      </c>
    </row>
    <row r="10" spans="1:14" x14ac:dyDescent="0.2">
      <c r="A10" s="47" t="s">
        <v>112</v>
      </c>
      <c r="B10" s="201">
        <f>+'[1]Podklady QZ'!B115</f>
        <v>524.26307399999996</v>
      </c>
      <c r="C10" s="16">
        <f>+'[1]Podklady QZ'!C115</f>
        <v>421.21176899999995</v>
      </c>
      <c r="D10" s="211">
        <f>+'[1]Podklady QZ'!D115</f>
        <v>373.71198600000002</v>
      </c>
      <c r="E10" s="485">
        <f>+'[1]Podklady QZ'!E115</f>
        <v>277.37721299999998</v>
      </c>
      <c r="F10" s="16">
        <f>+'[1]Podklady QZ'!F115</f>
        <v>252.34603300000003</v>
      </c>
      <c r="G10" s="6">
        <f>+'[1]Podklady QZ'!G115</f>
        <v>98.194845999999984</v>
      </c>
      <c r="H10" s="449">
        <f>+'[1]Podklady QZ'!H115</f>
        <v>0</v>
      </c>
      <c r="I10" s="447">
        <f>+'[1]Podklady QZ'!I115</f>
        <v>0</v>
      </c>
      <c r="J10" s="450">
        <f>+'[1]Podklady QZ'!J115</f>
        <v>0</v>
      </c>
      <c r="K10" s="449">
        <f>+'[1]Podklady QZ'!K115</f>
        <v>0</v>
      </c>
      <c r="L10" s="447">
        <f>+'[1]Podklady QZ'!L115</f>
        <v>0</v>
      </c>
      <c r="M10" s="450">
        <f>+'[1]Podklady QZ'!M115</f>
        <v>0</v>
      </c>
      <c r="N10" s="40">
        <f t="shared" si="4"/>
        <v>1947.1049210000001</v>
      </c>
    </row>
    <row r="11" spans="1:14" x14ac:dyDescent="0.2">
      <c r="A11" s="47" t="s">
        <v>197</v>
      </c>
      <c r="B11" s="201">
        <f>+'[1]Podklady QZ'!B116</f>
        <v>248.02457159999997</v>
      </c>
      <c r="C11" s="16">
        <f>+'[1]Podklady QZ'!C116</f>
        <v>185.77571300000008</v>
      </c>
      <c r="D11" s="211">
        <f>+'[1]Podklady QZ'!D116</f>
        <v>157.39255800000004</v>
      </c>
      <c r="E11" s="485">
        <f>+'[1]Podklady QZ'!E116</f>
        <v>108.404268</v>
      </c>
      <c r="F11" s="16">
        <f>+'[1]Podklady QZ'!F116</f>
        <v>94.173617999999976</v>
      </c>
      <c r="G11" s="6">
        <f>+'[1]Podklady QZ'!G116</f>
        <v>36.043435000000009</v>
      </c>
      <c r="H11" s="449">
        <f>+'[1]Podklady QZ'!H116</f>
        <v>0</v>
      </c>
      <c r="I11" s="447">
        <f>+'[1]Podklady QZ'!I116</f>
        <v>0</v>
      </c>
      <c r="J11" s="450">
        <f>+'[1]Podklady QZ'!J116</f>
        <v>0</v>
      </c>
      <c r="K11" s="449">
        <f>+'[1]Podklady QZ'!K116</f>
        <v>0</v>
      </c>
      <c r="L11" s="447">
        <f>+'[1]Podklady QZ'!L116</f>
        <v>0</v>
      </c>
      <c r="M11" s="450">
        <f>+'[1]Podklady QZ'!M116</f>
        <v>0</v>
      </c>
      <c r="N11" s="40">
        <f t="shared" si="4"/>
        <v>829.81416360000003</v>
      </c>
    </row>
    <row r="12" spans="1:14" x14ac:dyDescent="0.2">
      <c r="A12" s="47" t="s">
        <v>113</v>
      </c>
      <c r="B12" s="201">
        <f>+'[1]Podklady QZ'!B117</f>
        <v>459.47626892655842</v>
      </c>
      <c r="C12" s="16">
        <f>+'[1]Podklady QZ'!C117</f>
        <v>367.46108043861381</v>
      </c>
      <c r="D12" s="211">
        <f>+'[1]Podklady QZ'!D117</f>
        <v>331.99194750337711</v>
      </c>
      <c r="E12" s="485">
        <f>+'[1]Podklady QZ'!E117</f>
        <v>227.06883999999999</v>
      </c>
      <c r="F12" s="16">
        <f>+'[1]Podklady QZ'!F117</f>
        <v>206.79075500000005</v>
      </c>
      <c r="G12" s="6">
        <f>+'[1]Podklady QZ'!G117</f>
        <v>116.65394499999999</v>
      </c>
      <c r="H12" s="449">
        <f>+'[1]Podklady QZ'!H117</f>
        <v>0</v>
      </c>
      <c r="I12" s="447">
        <f>+'[1]Podklady QZ'!I117</f>
        <v>0</v>
      </c>
      <c r="J12" s="450">
        <f>+'[1]Podklady QZ'!J117</f>
        <v>0</v>
      </c>
      <c r="K12" s="449">
        <f>+'[1]Podklady QZ'!K117</f>
        <v>0</v>
      </c>
      <c r="L12" s="447">
        <f>+'[1]Podklady QZ'!L117</f>
        <v>0</v>
      </c>
      <c r="M12" s="450">
        <f>+'[1]Podklady QZ'!M117</f>
        <v>0</v>
      </c>
      <c r="N12" s="40">
        <f t="shared" si="4"/>
        <v>1709.4428368685492</v>
      </c>
    </row>
    <row r="13" spans="1:14" x14ac:dyDescent="0.2">
      <c r="A13" s="47" t="s">
        <v>114</v>
      </c>
      <c r="B13" s="201">
        <f>+'[1]Podklady QZ'!B118</f>
        <v>353.3586456680967</v>
      </c>
      <c r="C13" s="16">
        <f>+'[1]Podklady QZ'!C118</f>
        <v>272.78647714386437</v>
      </c>
      <c r="D13" s="211">
        <f>+'[1]Podklady QZ'!D118</f>
        <v>244.71333575991449</v>
      </c>
      <c r="E13" s="485">
        <f>+'[1]Podklady QZ'!E118</f>
        <v>169.89235811392308</v>
      </c>
      <c r="F13" s="16">
        <f>+'[1]Podklady QZ'!F118</f>
        <v>151.19998124752371</v>
      </c>
      <c r="G13" s="6">
        <f>+'[1]Podklady QZ'!G118</f>
        <v>63.185280420491708</v>
      </c>
      <c r="H13" s="449">
        <f>+'[1]Podklady QZ'!H118</f>
        <v>0</v>
      </c>
      <c r="I13" s="447">
        <f>+'[1]Podklady QZ'!I118</f>
        <v>0</v>
      </c>
      <c r="J13" s="450">
        <f>+'[1]Podklady QZ'!J118</f>
        <v>0</v>
      </c>
      <c r="K13" s="449">
        <f>+'[1]Podklady QZ'!K118</f>
        <v>0</v>
      </c>
      <c r="L13" s="447">
        <f>+'[1]Podklady QZ'!L118</f>
        <v>0</v>
      </c>
      <c r="M13" s="450">
        <f>+'[1]Podklady QZ'!M118</f>
        <v>0</v>
      </c>
      <c r="N13" s="40">
        <f t="shared" si="4"/>
        <v>1255.1360783538139</v>
      </c>
    </row>
    <row r="14" spans="1:14" x14ac:dyDescent="0.2">
      <c r="A14" s="47" t="s">
        <v>115</v>
      </c>
      <c r="B14" s="201">
        <f>+'[1]Podklady QZ'!B119</f>
        <v>2543.5724849999988</v>
      </c>
      <c r="C14" s="16">
        <f>+'[1]Podklady QZ'!C119</f>
        <v>1866.669395271414</v>
      </c>
      <c r="D14" s="211">
        <f>+'[1]Podklady QZ'!D119</f>
        <v>1626.7795525060294</v>
      </c>
      <c r="E14" s="485">
        <f>+'[1]Podklady QZ'!E119</f>
        <v>1130.2125640000002</v>
      </c>
      <c r="F14" s="16">
        <f>+'[1]Podklady QZ'!F119</f>
        <v>965.88467600000001</v>
      </c>
      <c r="G14" s="6">
        <f>+'[1]Podklady QZ'!G119</f>
        <v>451.62860200000017</v>
      </c>
      <c r="H14" s="449">
        <f>+'[1]Podklady QZ'!H119</f>
        <v>0</v>
      </c>
      <c r="I14" s="447">
        <f>+'[1]Podklady QZ'!I119</f>
        <v>0</v>
      </c>
      <c r="J14" s="450">
        <f>+'[1]Podklady QZ'!J119</f>
        <v>0</v>
      </c>
      <c r="K14" s="449">
        <f>+'[1]Podklady QZ'!K119</f>
        <v>0</v>
      </c>
      <c r="L14" s="447">
        <f>+'[1]Podklady QZ'!L119</f>
        <v>0</v>
      </c>
      <c r="M14" s="450">
        <f>+'[1]Podklady QZ'!M119</f>
        <v>0</v>
      </c>
      <c r="N14" s="40">
        <f t="shared" si="4"/>
        <v>8584.7472747774427</v>
      </c>
    </row>
    <row r="15" spans="1:14" x14ac:dyDescent="0.2">
      <c r="A15" s="47" t="s">
        <v>116</v>
      </c>
      <c r="B15" s="201">
        <f>+'[1]Podklady QZ'!B120</f>
        <v>559.23025200000018</v>
      </c>
      <c r="C15" s="16">
        <f>+'[1]Podklady QZ'!C120</f>
        <v>428.12044700000007</v>
      </c>
      <c r="D15" s="211">
        <f>+'[1]Podklady QZ'!D120</f>
        <v>347.56371399999995</v>
      </c>
      <c r="E15" s="485">
        <f>+'[1]Podklady QZ'!E120</f>
        <v>232.627137</v>
      </c>
      <c r="F15" s="16">
        <f>+'[1]Podklady QZ'!F120</f>
        <v>203.96998699999997</v>
      </c>
      <c r="G15" s="6">
        <f>+'[1]Podklady QZ'!G120</f>
        <v>109.43071499999999</v>
      </c>
      <c r="H15" s="449">
        <f>+'[1]Podklady QZ'!H120</f>
        <v>0</v>
      </c>
      <c r="I15" s="447">
        <f>+'[1]Podklady QZ'!I120</f>
        <v>0</v>
      </c>
      <c r="J15" s="450">
        <f>+'[1]Podklady QZ'!J120</f>
        <v>0</v>
      </c>
      <c r="K15" s="449">
        <f>+'[1]Podklady QZ'!K120</f>
        <v>0</v>
      </c>
      <c r="L15" s="447">
        <f>+'[1]Podklady QZ'!L120</f>
        <v>0</v>
      </c>
      <c r="M15" s="450">
        <f>+'[1]Podklady QZ'!M120</f>
        <v>0</v>
      </c>
      <c r="N15" s="40">
        <f t="shared" si="4"/>
        <v>1880.9422520000001</v>
      </c>
    </row>
    <row r="16" spans="1:14" x14ac:dyDescent="0.2">
      <c r="A16" s="47" t="s">
        <v>117</v>
      </c>
      <c r="B16" s="201">
        <f>+'[1]Podklady QZ'!B121</f>
        <v>744.62392924133042</v>
      </c>
      <c r="C16" s="16">
        <f>+'[1]Podklady QZ'!C121</f>
        <v>569.69104948598044</v>
      </c>
      <c r="D16" s="211">
        <f>+'[1]Podklady QZ'!D121</f>
        <v>465.83189207560685</v>
      </c>
      <c r="E16" s="485">
        <f>+'[1]Podklady QZ'!E121</f>
        <v>282.72006799999997</v>
      </c>
      <c r="F16" s="16">
        <f>+'[1]Podklady QZ'!F121</f>
        <v>233.48918099999997</v>
      </c>
      <c r="G16" s="6">
        <f>+'[1]Podklady QZ'!G121</f>
        <v>73.846597000000003</v>
      </c>
      <c r="H16" s="449">
        <f>+'[1]Podklady QZ'!H121</f>
        <v>0</v>
      </c>
      <c r="I16" s="447">
        <f>+'[1]Podklady QZ'!I121</f>
        <v>0</v>
      </c>
      <c r="J16" s="450">
        <f>+'[1]Podklady QZ'!J121</f>
        <v>0</v>
      </c>
      <c r="K16" s="449">
        <f>+'[1]Podklady QZ'!K121</f>
        <v>0</v>
      </c>
      <c r="L16" s="447">
        <f>+'[1]Podklady QZ'!L121</f>
        <v>0</v>
      </c>
      <c r="M16" s="450">
        <f>+'[1]Podklady QZ'!M121</f>
        <v>0</v>
      </c>
      <c r="N16" s="40">
        <f t="shared" si="4"/>
        <v>2370.2027168029181</v>
      </c>
    </row>
    <row r="17" spans="1:14" x14ac:dyDescent="0.2">
      <c r="A17" s="47" t="s">
        <v>118</v>
      </c>
      <c r="B17" s="201">
        <f>+'[1]Podklady QZ'!B122</f>
        <v>698.30699799999991</v>
      </c>
      <c r="C17" s="16">
        <f>+'[1]Podklady QZ'!C122</f>
        <v>554.48263199999997</v>
      </c>
      <c r="D17" s="211">
        <f>+'[1]Podklady QZ'!D122</f>
        <v>442.0935990000001</v>
      </c>
      <c r="E17" s="485">
        <f>+'[1]Podklady QZ'!E122</f>
        <v>338.97681899999998</v>
      </c>
      <c r="F17" s="16">
        <f>+'[1]Podklady QZ'!F122</f>
        <v>277.60900200000003</v>
      </c>
      <c r="G17" s="6">
        <f>+'[1]Podklady QZ'!G122</f>
        <v>115.33784800000002</v>
      </c>
      <c r="H17" s="449">
        <f>+'[1]Podklady QZ'!H122</f>
        <v>0</v>
      </c>
      <c r="I17" s="447">
        <f>+'[1]Podklady QZ'!I122</f>
        <v>0</v>
      </c>
      <c r="J17" s="450">
        <f>+'[1]Podklady QZ'!J122</f>
        <v>0</v>
      </c>
      <c r="K17" s="449">
        <f>+'[1]Podklady QZ'!K122</f>
        <v>0</v>
      </c>
      <c r="L17" s="447">
        <f>+'[1]Podklady QZ'!L122</f>
        <v>0</v>
      </c>
      <c r="M17" s="450">
        <f>+'[1]Podklady QZ'!M122</f>
        <v>0</v>
      </c>
      <c r="N17" s="40">
        <f t="shared" si="4"/>
        <v>2426.8068979999998</v>
      </c>
    </row>
    <row r="18" spans="1:14" x14ac:dyDescent="0.2">
      <c r="A18" s="47" t="s">
        <v>119</v>
      </c>
      <c r="B18" s="201">
        <f>+'[1]Podklady QZ'!B123</f>
        <v>3033.5265769999992</v>
      </c>
      <c r="C18" s="16">
        <f>+'[1]Podklady QZ'!C123</f>
        <v>2411.5357329999997</v>
      </c>
      <c r="D18" s="211">
        <f>+'[1]Podklady QZ'!D123</f>
        <v>2079.1352099999999</v>
      </c>
      <c r="E18" s="485">
        <f>+'[1]Podklady QZ'!E123</f>
        <v>1468.3171890000003</v>
      </c>
      <c r="F18" s="16">
        <f>+'[1]Podklady QZ'!F123</f>
        <v>1445.6999090000002</v>
      </c>
      <c r="G18" s="6">
        <f>+'[1]Podklady QZ'!G123</f>
        <v>832.68319800000006</v>
      </c>
      <c r="H18" s="449">
        <f>+'[1]Podklady QZ'!H123</f>
        <v>0</v>
      </c>
      <c r="I18" s="447">
        <f>+'[1]Podklady QZ'!I123</f>
        <v>0</v>
      </c>
      <c r="J18" s="450">
        <f>+'[1]Podklady QZ'!J123</f>
        <v>0</v>
      </c>
      <c r="K18" s="449">
        <f>+'[1]Podklady QZ'!K123</f>
        <v>0</v>
      </c>
      <c r="L18" s="447">
        <f>+'[1]Podklady QZ'!L123</f>
        <v>0</v>
      </c>
      <c r="M18" s="450">
        <f>+'[1]Podklady QZ'!M123</f>
        <v>0</v>
      </c>
      <c r="N18" s="40">
        <f t="shared" si="4"/>
        <v>11270.897816000001</v>
      </c>
    </row>
    <row r="19" spans="1:14" x14ac:dyDescent="0.2">
      <c r="A19" s="47" t="s">
        <v>120</v>
      </c>
      <c r="B19" s="201">
        <f>+'[1]Podklady QZ'!B124</f>
        <v>1732.2785160000001</v>
      </c>
      <c r="C19" s="16">
        <f>+'[1]Podklady QZ'!C124</f>
        <v>1432.1009200000008</v>
      </c>
      <c r="D19" s="211">
        <f>+'[1]Podklady QZ'!D124</f>
        <v>1285.0360950000002</v>
      </c>
      <c r="E19" s="485">
        <f>+'[1]Podklady QZ'!E124</f>
        <v>952.33659699999987</v>
      </c>
      <c r="F19" s="16">
        <f>+'[1]Podklady QZ'!F124</f>
        <v>884.42563900000016</v>
      </c>
      <c r="G19" s="6">
        <f>+'[1]Podklady QZ'!G124</f>
        <v>491.97266699999994</v>
      </c>
      <c r="H19" s="449">
        <f>+'[1]Podklady QZ'!H124</f>
        <v>0</v>
      </c>
      <c r="I19" s="447">
        <f>+'[1]Podklady QZ'!I124</f>
        <v>0</v>
      </c>
      <c r="J19" s="450">
        <f>+'[1]Podklady QZ'!J124</f>
        <v>0</v>
      </c>
      <c r="K19" s="449">
        <f>+'[1]Podklady QZ'!K124</f>
        <v>0</v>
      </c>
      <c r="L19" s="447">
        <f>+'[1]Podklady QZ'!L124</f>
        <v>0</v>
      </c>
      <c r="M19" s="450">
        <f>+'[1]Podklady QZ'!M124</f>
        <v>0</v>
      </c>
      <c r="N19" s="40">
        <f t="shared" si="4"/>
        <v>6778.150434000001</v>
      </c>
    </row>
    <row r="20" spans="1:14" ht="12.75" thickBot="1" x14ac:dyDescent="0.25">
      <c r="A20" s="27" t="s">
        <v>121</v>
      </c>
      <c r="B20" s="212">
        <f>+'[1]Podklady QZ'!B125</f>
        <v>646.20969509718043</v>
      </c>
      <c r="C20" s="8">
        <f>+'[1]Podklady QZ'!C125</f>
        <v>514.27275309316406</v>
      </c>
      <c r="D20" s="213">
        <f>+'[1]Podklady QZ'!D125</f>
        <v>427.68185878466801</v>
      </c>
      <c r="E20" s="8">
        <f>+'[1]Podklady QZ'!E125</f>
        <v>311.80981996886197</v>
      </c>
      <c r="F20" s="8">
        <f>+'[1]Podklady QZ'!F125</f>
        <v>281.79644084710861</v>
      </c>
      <c r="G20" s="8">
        <f>+'[1]Podklady QZ'!G125</f>
        <v>163.17064367713394</v>
      </c>
      <c r="H20" s="452">
        <f>+'[1]Podklady QZ'!H125</f>
        <v>0</v>
      </c>
      <c r="I20" s="451">
        <f>+'[1]Podklady QZ'!I125</f>
        <v>0</v>
      </c>
      <c r="J20" s="453">
        <f>+'[1]Podklady QZ'!J125</f>
        <v>0</v>
      </c>
      <c r="K20" s="452">
        <f>+'[1]Podklady QZ'!K125</f>
        <v>0</v>
      </c>
      <c r="L20" s="451">
        <f>+'[1]Podklady QZ'!L125</f>
        <v>0</v>
      </c>
      <c r="M20" s="453">
        <f>+'[1]Podklady QZ'!M125</f>
        <v>0</v>
      </c>
      <c r="N20" s="41">
        <f t="shared" si="4"/>
        <v>2344.9412114681168</v>
      </c>
    </row>
    <row r="21" spans="1:14" x14ac:dyDescent="0.2">
      <c r="N21" s="4" t="s">
        <v>82</v>
      </c>
    </row>
    <row r="22" spans="1:14" x14ac:dyDescent="0.2">
      <c r="A22" s="17" t="s">
        <v>198</v>
      </c>
      <c r="B22" s="52">
        <f>SUM(INDEX(B7:M7,,MONTH('[1]Podklady QZ'!$O$1)):INDEX(B7:M7,,MONTH('[1]Podklady RZ'!$Q$1)))</f>
        <v>723.68544999999995</v>
      </c>
    </row>
    <row r="23" spans="1:14" x14ac:dyDescent="0.2">
      <c r="A23" s="17" t="s">
        <v>110</v>
      </c>
      <c r="B23" s="52">
        <f>SUM(INDEX(B8:M8,,MONTH('[1]Podklady QZ'!$O$1)):INDEX(B8:M8,,MONTH('[1]Podklady RZ'!$Q$1)))</f>
        <v>872.96838399999979</v>
      </c>
    </row>
    <row r="24" spans="1:14" x14ac:dyDescent="0.2">
      <c r="A24" s="17" t="s">
        <v>111</v>
      </c>
      <c r="B24" s="52">
        <f>SUM(INDEX(B9:M9,,MONTH('[1]Podklady QZ'!$O$1)):INDEX(B9:M9,,MONTH('[1]Podklady RZ'!$Q$1)))</f>
        <v>917.05991599999982</v>
      </c>
    </row>
    <row r="25" spans="1:14" x14ac:dyDescent="0.2">
      <c r="A25" s="17" t="s">
        <v>112</v>
      </c>
      <c r="B25" s="52">
        <f>SUM(INDEX(B10:M10,,MONTH('[1]Podklady QZ'!$O$1)):INDEX(B10:M10,,MONTH('[1]Podklady RZ'!$Q$1)))</f>
        <v>627.918092</v>
      </c>
    </row>
    <row r="26" spans="1:14" x14ac:dyDescent="0.2">
      <c r="A26" s="17" t="s">
        <v>197</v>
      </c>
      <c r="B26" s="52">
        <f>SUM(INDEX(B11:M11,,MONTH('[1]Podklady QZ'!$O$1)):INDEX(B11:M11,,MONTH('[1]Podklady RZ'!$Q$1)))</f>
        <v>238.62132099999999</v>
      </c>
    </row>
    <row r="27" spans="1:14" x14ac:dyDescent="0.2">
      <c r="A27" s="17" t="s">
        <v>113</v>
      </c>
      <c r="B27" s="52">
        <f>SUM(INDEX(B12:M12,,MONTH('[1]Podklady QZ'!$O$1)):INDEX(B12:M12,,MONTH('[1]Podklady RZ'!$Q$1)))</f>
        <v>550.51354000000003</v>
      </c>
    </row>
    <row r="28" spans="1:14" x14ac:dyDescent="0.2">
      <c r="A28" s="17" t="s">
        <v>114</v>
      </c>
      <c r="B28" s="52">
        <f>SUM(INDEX(B13:M13,,MONTH('[1]Podklady QZ'!$O$1)):INDEX(B13:M13,,MONTH('[1]Podklady RZ'!$Q$1)))</f>
        <v>384.27761978193848</v>
      </c>
    </row>
    <row r="29" spans="1:14" x14ac:dyDescent="0.2">
      <c r="A29" s="17" t="s">
        <v>115</v>
      </c>
      <c r="B29" s="52">
        <f>SUM(INDEX(B14:M14,,MONTH('[1]Podklady QZ'!$O$1)):INDEX(B14:M14,,MONTH('[1]Podklady RZ'!$Q$1)))</f>
        <v>2547.7258420000003</v>
      </c>
    </row>
    <row r="30" spans="1:14" x14ac:dyDescent="0.2">
      <c r="A30" s="17" t="s">
        <v>116</v>
      </c>
      <c r="B30" s="52">
        <f>SUM(INDEX(B15:M15,,MONTH('[1]Podklady QZ'!$O$1)):INDEX(B15:M15,,MONTH('[1]Podklady RZ'!$Q$1)))</f>
        <v>546.02783899999997</v>
      </c>
    </row>
    <row r="31" spans="1:14" x14ac:dyDescent="0.2">
      <c r="A31" s="17" t="s">
        <v>117</v>
      </c>
      <c r="B31" s="52">
        <f>SUM(INDEX(B16:M16,,MONTH('[1]Podklady QZ'!$O$1)):INDEX(B16:M16,,MONTH('[1]Podklady RZ'!$Q$1)))</f>
        <v>590.05584599999997</v>
      </c>
    </row>
    <row r="32" spans="1:14" x14ac:dyDescent="0.2">
      <c r="A32" s="17" t="s">
        <v>118</v>
      </c>
      <c r="B32" s="52">
        <f>SUM(INDEX(B17:M17,,MONTH('[1]Podklady QZ'!$O$1)):INDEX(B17:M17,,MONTH('[1]Podklady RZ'!$Q$1)))</f>
        <v>731.92366900000002</v>
      </c>
    </row>
    <row r="33" spans="1:2" x14ac:dyDescent="0.2">
      <c r="A33" s="17" t="s">
        <v>119</v>
      </c>
      <c r="B33" s="52">
        <f>SUM(INDEX(B18:M18,,MONTH('[1]Podklady QZ'!$O$1)):INDEX(B18:M18,,MONTH('[1]Podklady RZ'!$Q$1)))</f>
        <v>3746.7002960000004</v>
      </c>
    </row>
    <row r="34" spans="1:2" x14ac:dyDescent="0.2">
      <c r="A34" s="17" t="s">
        <v>120</v>
      </c>
      <c r="B34" s="52">
        <f>SUM(INDEX(B19:M19,,MONTH('[1]Podklady QZ'!$O$1)):INDEX(B19:M19,,MONTH('[1]Podklady RZ'!$Q$1)))</f>
        <v>2328.734903</v>
      </c>
    </row>
    <row r="35" spans="1:2" x14ac:dyDescent="0.2">
      <c r="A35" s="17" t="s">
        <v>121</v>
      </c>
      <c r="B35" s="52">
        <f>SUM(INDEX(B20:M20,,MONTH('[1]Podklady QZ'!$O$1)):INDEX(B20:M20,,MONTH('[1]Podklady RZ'!$Q$1)))</f>
        <v>756.77690449310455</v>
      </c>
    </row>
    <row r="36" spans="1:2" x14ac:dyDescent="0.2">
      <c r="A36" s="279"/>
      <c r="B36" s="279"/>
    </row>
    <row r="37" spans="1:2" x14ac:dyDescent="0.2">
      <c r="A37" s="279"/>
      <c r="B37" s="279"/>
    </row>
    <row r="38" spans="1:2" x14ac:dyDescent="0.2">
      <c r="A38" s="279"/>
      <c r="B38" s="279"/>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S29" sqref="S29"/>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181</v>
      </c>
      <c r="B1" s="45"/>
      <c r="C1" s="45"/>
      <c r="D1" s="45"/>
      <c r="E1" s="45"/>
      <c r="G1" s="45"/>
      <c r="H1" s="45"/>
      <c r="I1" s="45"/>
      <c r="J1" s="45"/>
      <c r="K1" s="45"/>
      <c r="L1" s="45"/>
      <c r="M1" s="45"/>
      <c r="N1" s="45"/>
      <c r="P1" s="111" t="str">
        <f>Obsah!$A$1</f>
        <v>II.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191"/>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182</v>
      </c>
      <c r="B4" s="65">
        <f>SUM(B5:B20)</f>
        <v>723.68545000000006</v>
      </c>
      <c r="C4" s="65">
        <f>SUM(C5:C20)</f>
        <v>872.9683839999999</v>
      </c>
      <c r="D4" s="65">
        <f t="shared" ref="D4:P4" si="0">SUM(D5:D20)</f>
        <v>917.05991599999993</v>
      </c>
      <c r="E4" s="65">
        <f t="shared" si="0"/>
        <v>627.918092</v>
      </c>
      <c r="F4" s="65">
        <f>SUM(F5:F20)</f>
        <v>238.62132099999997</v>
      </c>
      <c r="G4" s="65">
        <f t="shared" si="0"/>
        <v>550.51354000000015</v>
      </c>
      <c r="H4" s="65">
        <f t="shared" si="0"/>
        <v>384.2776197819386</v>
      </c>
      <c r="I4" s="65">
        <f t="shared" si="0"/>
        <v>2547.7258419999998</v>
      </c>
      <c r="J4" s="65">
        <f t="shared" si="0"/>
        <v>546.02783900000009</v>
      </c>
      <c r="K4" s="65">
        <f t="shared" si="0"/>
        <v>590.05584599999997</v>
      </c>
      <c r="L4" s="65">
        <f t="shared" si="0"/>
        <v>731.92366900000002</v>
      </c>
      <c r="M4" s="65">
        <f t="shared" si="0"/>
        <v>3746.7002960000018</v>
      </c>
      <c r="N4" s="65">
        <f t="shared" si="0"/>
        <v>2328.7349030000005</v>
      </c>
      <c r="O4" s="208">
        <f t="shared" si="0"/>
        <v>756.77690449310455</v>
      </c>
      <c r="P4" s="250">
        <f t="shared" si="0"/>
        <v>15562.989622275047</v>
      </c>
    </row>
    <row r="5" spans="1:16" s="13" customFormat="1" ht="12" customHeight="1" x14ac:dyDescent="0.2">
      <c r="A5" s="36" t="s">
        <v>44</v>
      </c>
      <c r="B5" s="19">
        <f>'[1]Podklady QZ'!B131</f>
        <v>0</v>
      </c>
      <c r="C5" s="19">
        <f>'[1]Podklady QZ'!C131</f>
        <v>194.38290499999999</v>
      </c>
      <c r="D5" s="19">
        <f>'[1]Podklady QZ'!D131</f>
        <v>91.633960000000002</v>
      </c>
      <c r="E5" s="19">
        <f>'[1]Podklady QZ'!E131</f>
        <v>60.626792000000016</v>
      </c>
      <c r="F5" s="19">
        <f>'[1]Podklady QZ'!F131</f>
        <v>81.254795999999985</v>
      </c>
      <c r="G5" s="19">
        <f>'[1]Podklady QZ'!G131</f>
        <v>99.895849999999996</v>
      </c>
      <c r="H5" s="19">
        <f>'[1]Podklady QZ'!H131</f>
        <v>0</v>
      </c>
      <c r="I5" s="19">
        <f>'[1]Podklady QZ'!I131</f>
        <v>207.97809900000001</v>
      </c>
      <c r="J5" s="19">
        <f>'[1]Podklady QZ'!J131</f>
        <v>15.704327999999999</v>
      </c>
      <c r="K5" s="19">
        <f>'[1]Podklady QZ'!K131</f>
        <v>4.9065390000000004</v>
      </c>
      <c r="L5" s="19">
        <f>'[1]Podklady QZ'!L131</f>
        <v>107.34796899999999</v>
      </c>
      <c r="M5" s="19">
        <f>'[1]Podklady QZ'!M131</f>
        <v>124.40597600000002</v>
      </c>
      <c r="N5" s="19">
        <f>'[1]Podklady QZ'!N131</f>
        <v>250.02600999999996</v>
      </c>
      <c r="O5" s="211">
        <f>'[1]Podklady QZ'!O131</f>
        <v>59.449539999999992</v>
      </c>
      <c r="P5" s="39">
        <f>SUM(B5:O5)</f>
        <v>1297.6127640000002</v>
      </c>
    </row>
    <row r="6" spans="1:16" s="13" customFormat="1" ht="12" customHeight="1" x14ac:dyDescent="0.2">
      <c r="A6" s="34" t="s">
        <v>43</v>
      </c>
      <c r="B6" s="16">
        <f>'[1]Podklady QZ'!B132</f>
        <v>7.9160000000000004</v>
      </c>
      <c r="C6" s="16">
        <f>'[1]Podklady QZ'!C132</f>
        <v>13.639833999999997</v>
      </c>
      <c r="D6" s="16">
        <f>'[1]Podklady QZ'!D132</f>
        <v>14.179969</v>
      </c>
      <c r="E6" s="16">
        <f>'[1]Podklady QZ'!E132</f>
        <v>1.18</v>
      </c>
      <c r="F6" s="16">
        <f>'[1]Podklady QZ'!F132</f>
        <v>12.980886000000002</v>
      </c>
      <c r="G6" s="16">
        <f>'[1]Podklady QZ'!G132</f>
        <v>13.011858999999999</v>
      </c>
      <c r="H6" s="16">
        <f>'[1]Podklady QZ'!H132</f>
        <v>3.1601899999999996</v>
      </c>
      <c r="I6" s="16">
        <f>'[1]Podklady QZ'!I132</f>
        <v>8.0800000000000011E-2</v>
      </c>
      <c r="J6" s="16">
        <f>'[1]Podklady QZ'!J132</f>
        <v>7.1518620000000004</v>
      </c>
      <c r="K6" s="16">
        <f>'[1]Podklady QZ'!K132</f>
        <v>10.573624999999998</v>
      </c>
      <c r="L6" s="16">
        <f>'[1]Podklady QZ'!L132</f>
        <v>13.959394</v>
      </c>
      <c r="M6" s="16">
        <f>'[1]Podklady QZ'!M132</f>
        <v>6.9805160000000006</v>
      </c>
      <c r="N6" s="16">
        <f>'[1]Podklady QZ'!N132</f>
        <v>5.1983430000000004</v>
      </c>
      <c r="O6" s="211">
        <f>'[1]Podklady QZ'!O132</f>
        <v>1.72159</v>
      </c>
      <c r="P6" s="39">
        <f t="shared" ref="P6:P20" si="1">SUM(B6:O6)</f>
        <v>111.73486799999998</v>
      </c>
    </row>
    <row r="7" spans="1:16" s="13" customFormat="1" ht="12" customHeight="1" x14ac:dyDescent="0.2">
      <c r="A7" s="34" t="s">
        <v>42</v>
      </c>
      <c r="B7" s="16">
        <f>'[1]Podklady QZ'!B133</f>
        <v>0</v>
      </c>
      <c r="C7" s="16">
        <f>'[1]Podklady QZ'!C133</f>
        <v>0</v>
      </c>
      <c r="D7" s="16">
        <f>'[1]Podklady QZ'!D133</f>
        <v>0</v>
      </c>
      <c r="E7" s="16">
        <f>'[1]Podklady QZ'!E133</f>
        <v>0</v>
      </c>
      <c r="F7" s="16">
        <f>'[1]Podklady QZ'!F133</f>
        <v>0</v>
      </c>
      <c r="G7" s="16">
        <f>'[1]Podklady QZ'!G133</f>
        <v>0</v>
      </c>
      <c r="H7" s="16">
        <f>'[1]Podklady QZ'!H133</f>
        <v>0</v>
      </c>
      <c r="I7" s="16">
        <f>'[1]Podklady QZ'!I133</f>
        <v>1330.7537779999998</v>
      </c>
      <c r="J7" s="16">
        <f>'[1]Podklady QZ'!J133</f>
        <v>113.65427700000001</v>
      </c>
      <c r="K7" s="16">
        <f>'[1]Podklady QZ'!K133</f>
        <v>15.957000000000001</v>
      </c>
      <c r="L7" s="16">
        <f>'[1]Podklady QZ'!L133</f>
        <v>0</v>
      </c>
      <c r="M7" s="16">
        <f>'[1]Podklady QZ'!M133</f>
        <v>0</v>
      </c>
      <c r="N7" s="16">
        <f>'[1]Podklady QZ'!N133</f>
        <v>0</v>
      </c>
      <c r="O7" s="211">
        <f>'[1]Podklady QZ'!O133</f>
        <v>6.798</v>
      </c>
      <c r="P7" s="39">
        <f t="shared" si="1"/>
        <v>1467.163055</v>
      </c>
    </row>
    <row r="8" spans="1:16" s="13" customFormat="1" ht="12" customHeight="1" x14ac:dyDescent="0.2">
      <c r="A8" s="34" t="s">
        <v>67</v>
      </c>
      <c r="B8" s="113">
        <f>'[1]Podklady QZ'!B134</f>
        <v>0.73599999999999999</v>
      </c>
      <c r="C8" s="113">
        <f>'[1]Podklady QZ'!C134</f>
        <v>0.15168899999999999</v>
      </c>
      <c r="D8" s="113">
        <f>'[1]Podklady QZ'!D134</f>
        <v>1.528</v>
      </c>
      <c r="E8" s="113">
        <f>'[1]Podklady QZ'!E134</f>
        <v>5.45E-3</v>
      </c>
      <c r="F8" s="113">
        <f>'[1]Podklady QZ'!F134</f>
        <v>8.0000000000000002E-3</v>
      </c>
      <c r="G8" s="113">
        <f>'[1]Podklady QZ'!G134</f>
        <v>0</v>
      </c>
      <c r="H8" s="113">
        <f>'[1]Podklady QZ'!H134</f>
        <v>0</v>
      </c>
      <c r="I8" s="113">
        <f>'[1]Podklady QZ'!I134</f>
        <v>2.3426000000000002E-2</v>
      </c>
      <c r="J8" s="113">
        <f>'[1]Podklady QZ'!J134</f>
        <v>0</v>
      </c>
      <c r="K8" s="113">
        <f>'[1]Podklady QZ'!K134</f>
        <v>0</v>
      </c>
      <c r="L8" s="113">
        <f>'[1]Podklady QZ'!L134</f>
        <v>0.64579999999999993</v>
      </c>
      <c r="M8" s="113">
        <f>'[1]Podklady QZ'!M134</f>
        <v>0</v>
      </c>
      <c r="N8" s="113">
        <f>'[1]Podklady QZ'!N134</f>
        <v>0</v>
      </c>
      <c r="O8" s="211">
        <f>'[1]Podklady QZ'!O134</f>
        <v>0.18543999999999999</v>
      </c>
      <c r="P8" s="39">
        <f t="shared" si="1"/>
        <v>3.2838050000000001</v>
      </c>
    </row>
    <row r="9" spans="1:16" s="13" customFormat="1" ht="12" customHeight="1" x14ac:dyDescent="0.2">
      <c r="A9" s="34" t="s">
        <v>68</v>
      </c>
      <c r="B9" s="113">
        <f>'[1]Podklady QZ'!B135</f>
        <v>0.56000000000000005</v>
      </c>
      <c r="C9" s="113">
        <f>'[1]Podklady QZ'!C135</f>
        <v>1.5100000000000001E-3</v>
      </c>
      <c r="D9" s="113">
        <f>'[1]Podklady QZ'!D135</f>
        <v>5.8999999999999997E-2</v>
      </c>
      <c r="E9" s="113">
        <f>'[1]Podklady QZ'!E135</f>
        <v>1.2091799999999999</v>
      </c>
      <c r="F9" s="113">
        <f>'[1]Podklady QZ'!F135</f>
        <v>0</v>
      </c>
      <c r="G9" s="113">
        <f>'[1]Podklady QZ'!G135</f>
        <v>0</v>
      </c>
      <c r="H9" s="113">
        <f>'[1]Podklady QZ'!H135</f>
        <v>0</v>
      </c>
      <c r="I9" s="113">
        <f>'[1]Podklady QZ'!I135</f>
        <v>0</v>
      </c>
      <c r="J9" s="113">
        <f>'[1]Podklady QZ'!J135</f>
        <v>0</v>
      </c>
      <c r="K9" s="113">
        <f>'[1]Podklady QZ'!K135</f>
        <v>0</v>
      </c>
      <c r="L9" s="113">
        <f>'[1]Podklady QZ'!L135</f>
        <v>0</v>
      </c>
      <c r="M9" s="113">
        <f>'[1]Podklady QZ'!M135</f>
        <v>0</v>
      </c>
      <c r="N9" s="113">
        <f>'[1]Podklady QZ'!N135</f>
        <v>0.57452000000000003</v>
      </c>
      <c r="O9" s="211">
        <f>'[1]Podklady QZ'!O135</f>
        <v>0</v>
      </c>
      <c r="P9" s="39">
        <f t="shared" si="1"/>
        <v>2.40421</v>
      </c>
    </row>
    <row r="10" spans="1:16" s="13" customFormat="1" ht="12" customHeight="1" x14ac:dyDescent="0.2">
      <c r="A10" s="34" t="s">
        <v>69</v>
      </c>
      <c r="B10" s="113">
        <f>'[1]Podklady QZ'!B136</f>
        <v>0</v>
      </c>
      <c r="C10" s="113">
        <f>'[1]Podklady QZ'!C136</f>
        <v>0</v>
      </c>
      <c r="D10" s="113">
        <f>'[1]Podklady QZ'!D136</f>
        <v>3.5000000000000003E-2</v>
      </c>
      <c r="E10" s="113">
        <f>'[1]Podklady QZ'!E136</f>
        <v>4.6539999999999998E-2</v>
      </c>
      <c r="F10" s="113">
        <f>'[1]Podklady QZ'!F136</f>
        <v>6.1700000000000005E-2</v>
      </c>
      <c r="G10" s="113">
        <f>'[1]Podklady QZ'!G136</f>
        <v>0</v>
      </c>
      <c r="H10" s="113">
        <f>'[1]Podklady QZ'!H136</f>
        <v>0</v>
      </c>
      <c r="I10" s="113">
        <f>'[1]Podklady QZ'!I136</f>
        <v>0</v>
      </c>
      <c r="J10" s="113">
        <f>'[1]Podklady QZ'!J136</f>
        <v>0</v>
      </c>
      <c r="K10" s="113">
        <f>'[1]Podklady QZ'!K136</f>
        <v>0</v>
      </c>
      <c r="L10" s="113">
        <f>'[1]Podklady QZ'!L136</f>
        <v>0</v>
      </c>
      <c r="M10" s="113">
        <f>'[1]Podklady QZ'!M136</f>
        <v>0</v>
      </c>
      <c r="N10" s="113">
        <f>'[1]Podklady QZ'!N136</f>
        <v>2.8000000000000001E-2</v>
      </c>
      <c r="O10" s="211">
        <f>'[1]Podklady QZ'!O136</f>
        <v>0</v>
      </c>
      <c r="P10" s="39">
        <f t="shared" si="1"/>
        <v>0.17124</v>
      </c>
    </row>
    <row r="11" spans="1:16" s="13" customFormat="1" ht="12" customHeight="1" x14ac:dyDescent="0.2">
      <c r="A11" s="34" t="s">
        <v>41</v>
      </c>
      <c r="B11" s="113">
        <f>'[1]Podklady QZ'!B137</f>
        <v>0</v>
      </c>
      <c r="C11" s="113">
        <f>'[1]Podklady QZ'!C137</f>
        <v>536.23248000000001</v>
      </c>
      <c r="D11" s="113">
        <f>'[1]Podklady QZ'!D137</f>
        <v>0.70299999999999996</v>
      </c>
      <c r="E11" s="113">
        <f>'[1]Podklady QZ'!E137</f>
        <v>372.8634100000001</v>
      </c>
      <c r="F11" s="113">
        <f>'[1]Podklady QZ'!F137</f>
        <v>40.339156000000003</v>
      </c>
      <c r="G11" s="113">
        <f>'[1]Podklady QZ'!G137</f>
        <v>262.23556000000002</v>
      </c>
      <c r="H11" s="113">
        <f>'[1]Podklady QZ'!H137</f>
        <v>19.364606999999999</v>
      </c>
      <c r="I11" s="113">
        <f>'[1]Podklady QZ'!I137</f>
        <v>59.022103999999999</v>
      </c>
      <c r="J11" s="113">
        <f>'[1]Podklady QZ'!J137</f>
        <v>218.39229399999999</v>
      </c>
      <c r="K11" s="113">
        <f>'[1]Podklady QZ'!K137</f>
        <v>495.26612699999998</v>
      </c>
      <c r="L11" s="113">
        <f>'[1]Podklady QZ'!L137</f>
        <v>463.87810099999996</v>
      </c>
      <c r="M11" s="113">
        <f>'[1]Podklady QZ'!M137</f>
        <v>2204.9120940000003</v>
      </c>
      <c r="N11" s="113">
        <f>'[1]Podklady QZ'!N137</f>
        <v>1824.12255</v>
      </c>
      <c r="O11" s="211">
        <f>'[1]Podklady QZ'!O137</f>
        <v>511.99917099999999</v>
      </c>
      <c r="P11" s="39">
        <f t="shared" si="1"/>
        <v>7009.3306540000003</v>
      </c>
    </row>
    <row r="12" spans="1:16" s="13" customFormat="1" ht="12" customHeight="1" x14ac:dyDescent="0.2">
      <c r="A12" s="34" t="s">
        <v>80</v>
      </c>
      <c r="B12" s="113">
        <f>'[1]Podklady QZ'!B138</f>
        <v>0</v>
      </c>
      <c r="C12" s="113">
        <f>'[1]Podklady QZ'!C138</f>
        <v>32.424279999999996</v>
      </c>
      <c r="D12" s="113">
        <f>'[1]Podklady QZ'!D138</f>
        <v>0</v>
      </c>
      <c r="E12" s="113">
        <f>'[1]Podklady QZ'!E138</f>
        <v>0</v>
      </c>
      <c r="F12" s="113">
        <f>'[1]Podklady QZ'!F138</f>
        <v>7.07864</v>
      </c>
      <c r="G12" s="113">
        <f>'[1]Podklady QZ'!G138</f>
        <v>0</v>
      </c>
      <c r="H12" s="113">
        <f>'[1]Podklady QZ'!H138</f>
        <v>0</v>
      </c>
      <c r="I12" s="113">
        <f>'[1]Podklady QZ'!I138</f>
        <v>0</v>
      </c>
      <c r="J12" s="113">
        <f>'[1]Podklady QZ'!J138</f>
        <v>0</v>
      </c>
      <c r="K12" s="113">
        <f>'[1]Podklady QZ'!K138</f>
        <v>0</v>
      </c>
      <c r="L12" s="113">
        <f>'[1]Podklady QZ'!L138</f>
        <v>0</v>
      </c>
      <c r="M12" s="113">
        <f>'[1]Podklady QZ'!M138</f>
        <v>0</v>
      </c>
      <c r="N12" s="113">
        <f>'[1]Podklady QZ'!N138</f>
        <v>0</v>
      </c>
      <c r="O12" s="211">
        <f>'[1]Podklady QZ'!O138</f>
        <v>0</v>
      </c>
      <c r="P12" s="39">
        <f t="shared" si="1"/>
        <v>39.502919999999996</v>
      </c>
    </row>
    <row r="13" spans="1:16" s="13" customFormat="1" ht="12" customHeight="1" x14ac:dyDescent="0.2">
      <c r="A13" s="34" t="s">
        <v>40</v>
      </c>
      <c r="B13" s="113">
        <f>'[1]Podklady QZ'!B139</f>
        <v>0</v>
      </c>
      <c r="C13" s="113">
        <f>'[1]Podklady QZ'!C139</f>
        <v>0</v>
      </c>
      <c r="D13" s="113">
        <f>'[1]Podklady QZ'!D139</f>
        <v>0</v>
      </c>
      <c r="E13" s="113">
        <f>'[1]Podklady QZ'!E139</f>
        <v>0</v>
      </c>
      <c r="F13" s="113">
        <f>'[1]Podklady QZ'!F139</f>
        <v>0</v>
      </c>
      <c r="G13" s="113">
        <f>'[1]Podklady QZ'!G139</f>
        <v>0</v>
      </c>
      <c r="H13" s="113">
        <f>'[1]Podklady QZ'!H139</f>
        <v>0</v>
      </c>
      <c r="I13" s="113">
        <f>'[1]Podklady QZ'!I139</f>
        <v>4.1739000000000005E-2</v>
      </c>
      <c r="J13" s="113">
        <f>'[1]Podklady QZ'!J139</f>
        <v>0</v>
      </c>
      <c r="K13" s="113">
        <f>'[1]Podklady QZ'!K139</f>
        <v>0</v>
      </c>
      <c r="L13" s="113">
        <f>'[1]Podklady QZ'!L139</f>
        <v>0</v>
      </c>
      <c r="M13" s="113">
        <f>'[1]Podklady QZ'!M139</f>
        <v>0</v>
      </c>
      <c r="N13" s="113">
        <f>'[1]Podklady QZ'!N139</f>
        <v>0</v>
      </c>
      <c r="O13" s="211">
        <f>'[1]Podklady QZ'!O139</f>
        <v>0</v>
      </c>
      <c r="P13" s="39">
        <f t="shared" si="1"/>
        <v>4.1739000000000005E-2</v>
      </c>
    </row>
    <row r="14" spans="1:16" s="13" customFormat="1" ht="12" customHeight="1" x14ac:dyDescent="0.2">
      <c r="A14" s="34" t="s">
        <v>39</v>
      </c>
      <c r="B14" s="113">
        <f>'[1]Podklady QZ'!B140</f>
        <v>0</v>
      </c>
      <c r="C14" s="113">
        <f>'[1]Podklady QZ'!C140</f>
        <v>0</v>
      </c>
      <c r="D14" s="113">
        <f>'[1]Podklady QZ'!D140</f>
        <v>12.215020000000001</v>
      </c>
      <c r="E14" s="113">
        <f>'[1]Podklady QZ'!E140</f>
        <v>0.12098</v>
      </c>
      <c r="F14" s="113">
        <f>'[1]Podklady QZ'!F140</f>
        <v>5.3040239999999992</v>
      </c>
      <c r="G14" s="113">
        <f>'[1]Podklady QZ'!G140</f>
        <v>0</v>
      </c>
      <c r="H14" s="113">
        <f>'[1]Podklady QZ'!H140</f>
        <v>0.41909999999999997</v>
      </c>
      <c r="I14" s="113">
        <f>'[1]Podklady QZ'!I140</f>
        <v>34.819069999999996</v>
      </c>
      <c r="J14" s="113">
        <f>'[1]Podklady QZ'!J140</f>
        <v>0</v>
      </c>
      <c r="K14" s="113">
        <f>'[1]Podklady QZ'!K140</f>
        <v>5.5049999999999999</v>
      </c>
      <c r="L14" s="113">
        <f>'[1]Podklady QZ'!L140</f>
        <v>0</v>
      </c>
      <c r="M14" s="113">
        <f>'[1]Podklady QZ'!M140</f>
        <v>71.072000000000003</v>
      </c>
      <c r="N14" s="113">
        <f>'[1]Podklady QZ'!N140</f>
        <v>0.72399999999999998</v>
      </c>
      <c r="O14" s="211">
        <f>'[1]Podklady QZ'!O140</f>
        <v>4.4000000000000004</v>
      </c>
      <c r="P14" s="39">
        <f t="shared" si="1"/>
        <v>134.579194</v>
      </c>
    </row>
    <row r="15" spans="1:16" s="13" customFormat="1" ht="12" customHeight="1" x14ac:dyDescent="0.2">
      <c r="A15" s="34" t="s">
        <v>38</v>
      </c>
      <c r="B15" s="113">
        <f>'[1]Podklady QZ'!B141</f>
        <v>0</v>
      </c>
      <c r="C15" s="113">
        <f>'[1]Podklady QZ'!C141</f>
        <v>7.9729999999999999</v>
      </c>
      <c r="D15" s="113">
        <f>'[1]Podklady QZ'!D141</f>
        <v>0</v>
      </c>
      <c r="E15" s="113">
        <f>'[1]Podklady QZ'!E141</f>
        <v>0</v>
      </c>
      <c r="F15" s="113">
        <f>'[1]Podklady QZ'!F141</f>
        <v>0</v>
      </c>
      <c r="G15" s="113">
        <f>'[1]Podklady QZ'!G141</f>
        <v>0</v>
      </c>
      <c r="H15" s="113">
        <f>'[1]Podklady QZ'!H141</f>
        <v>0</v>
      </c>
      <c r="I15" s="113">
        <f>'[1]Podklady QZ'!I141</f>
        <v>0</v>
      </c>
      <c r="J15" s="113">
        <f>'[1]Podklady QZ'!J141</f>
        <v>1.6275630000000001</v>
      </c>
      <c r="K15" s="113">
        <f>'[1]Podklady QZ'!K141</f>
        <v>0</v>
      </c>
      <c r="L15" s="113">
        <f>'[1]Podklady QZ'!L141</f>
        <v>0</v>
      </c>
      <c r="M15" s="113">
        <f>'[1]Podklady QZ'!M141</f>
        <v>2.9130299999999996</v>
      </c>
      <c r="N15" s="113">
        <f>'[1]Podklady QZ'!N141</f>
        <v>0</v>
      </c>
      <c r="O15" s="211">
        <f>'[1]Podklady QZ'!O141</f>
        <v>9.2449999999999992</v>
      </c>
      <c r="P15" s="39">
        <f t="shared" si="1"/>
        <v>21.758592999999998</v>
      </c>
    </row>
    <row r="16" spans="1:16" s="13" customFormat="1" ht="12" customHeight="1" x14ac:dyDescent="0.2">
      <c r="A16" s="34" t="s">
        <v>37</v>
      </c>
      <c r="B16" s="113">
        <f>'[1]Podklady QZ'!B142</f>
        <v>194.58600000000001</v>
      </c>
      <c r="C16" s="113">
        <f>'[1]Podklady QZ'!C142</f>
        <v>2.1829999999999998</v>
      </c>
      <c r="D16" s="113">
        <f>'[1]Podklady QZ'!D142</f>
        <v>318.74599999999998</v>
      </c>
      <c r="E16" s="113">
        <f>'[1]Podklady QZ'!E142</f>
        <v>0</v>
      </c>
      <c r="F16" s="113">
        <f>'[1]Podklady QZ'!F142</f>
        <v>1.2989999999999999</v>
      </c>
      <c r="G16" s="113">
        <f>'[1]Podklady QZ'!G142</f>
        <v>0</v>
      </c>
      <c r="H16" s="113">
        <f>'[1]Podklady QZ'!H142</f>
        <v>110.56399999999999</v>
      </c>
      <c r="I16" s="113">
        <f>'[1]Podklady QZ'!I142</f>
        <v>2.3239999999999998</v>
      </c>
      <c r="J16" s="113">
        <f>'[1]Podklady QZ'!J142</f>
        <v>0</v>
      </c>
      <c r="K16" s="113">
        <f>'[1]Podklady QZ'!K142</f>
        <v>0</v>
      </c>
      <c r="L16" s="113">
        <f>'[1]Podklady QZ'!L142</f>
        <v>27.606741999999997</v>
      </c>
      <c r="M16" s="113">
        <f>'[1]Podklady QZ'!M142</f>
        <v>26.542528518373597</v>
      </c>
      <c r="N16" s="113">
        <f>'[1]Podklady QZ'!N142</f>
        <v>3.0009300000000003</v>
      </c>
      <c r="O16" s="211">
        <f>'[1]Podklady QZ'!O142</f>
        <v>7.3366000000000007</v>
      </c>
      <c r="P16" s="39">
        <f t="shared" si="1"/>
        <v>694.18880051837357</v>
      </c>
    </row>
    <row r="17" spans="1:19" s="13" customFormat="1" ht="12" customHeight="1" x14ac:dyDescent="0.2">
      <c r="A17" s="34" t="s">
        <v>36</v>
      </c>
      <c r="B17" s="113">
        <f>'[1]Podklady QZ'!B143</f>
        <v>0</v>
      </c>
      <c r="C17" s="113">
        <f>'[1]Podklady QZ'!C143</f>
        <v>0.15815199999999999</v>
      </c>
      <c r="D17" s="113">
        <f>'[1]Podklady QZ'!D143</f>
        <v>0</v>
      </c>
      <c r="E17" s="113">
        <f>'[1]Podklady QZ'!E143</f>
        <v>91.973299999999995</v>
      </c>
      <c r="F17" s="113">
        <f>'[1]Podklady QZ'!F143</f>
        <v>0</v>
      </c>
      <c r="G17" s="113">
        <f>'[1]Podklady QZ'!G143</f>
        <v>0</v>
      </c>
      <c r="H17" s="113">
        <f>'[1]Podklady QZ'!H143</f>
        <v>0</v>
      </c>
      <c r="I17" s="113">
        <f>'[1]Podklady QZ'!I143</f>
        <v>541.72778500000004</v>
      </c>
      <c r="J17" s="113">
        <f>'[1]Podklady QZ'!J143</f>
        <v>0</v>
      </c>
      <c r="K17" s="113">
        <f>'[1]Podklady QZ'!K143</f>
        <v>0</v>
      </c>
      <c r="L17" s="113">
        <f>'[1]Podklady QZ'!L143</f>
        <v>9.5000000000000001E-2</v>
      </c>
      <c r="M17" s="113">
        <f>'[1]Podklady QZ'!M143</f>
        <v>230.53919600000003</v>
      </c>
      <c r="N17" s="113">
        <f>'[1]Podklady QZ'!N143</f>
        <v>8.9510000000000005</v>
      </c>
      <c r="O17" s="211">
        <f>'[1]Podklady QZ'!O143</f>
        <v>18.988</v>
      </c>
      <c r="P17" s="39">
        <f t="shared" si="1"/>
        <v>892.43243300000017</v>
      </c>
    </row>
    <row r="18" spans="1:19" s="13" customFormat="1" ht="12" customHeight="1" x14ac:dyDescent="0.2">
      <c r="A18" s="34" t="s">
        <v>3</v>
      </c>
      <c r="B18" s="113">
        <f>'[1]Podklady QZ'!B144</f>
        <v>0</v>
      </c>
      <c r="C18" s="113">
        <f>'[1]Podklady QZ'!C144</f>
        <v>0</v>
      </c>
      <c r="D18" s="113">
        <f>'[1]Podklady QZ'!D144</f>
        <v>0</v>
      </c>
      <c r="E18" s="113">
        <f>'[1]Podklady QZ'!E144</f>
        <v>0</v>
      </c>
      <c r="F18" s="113">
        <f>'[1]Podklady QZ'!F144</f>
        <v>0</v>
      </c>
      <c r="G18" s="113">
        <f>'[1]Podklady QZ'!G144</f>
        <v>0</v>
      </c>
      <c r="H18" s="113">
        <f>'[1]Podklady QZ'!H144</f>
        <v>0</v>
      </c>
      <c r="I18" s="113">
        <f>'[1]Podklady QZ'!I144</f>
        <v>0</v>
      </c>
      <c r="J18" s="113">
        <f>'[1]Podklady QZ'!J144</f>
        <v>0</v>
      </c>
      <c r="K18" s="113">
        <f>'[1]Podklady QZ'!K144</f>
        <v>0</v>
      </c>
      <c r="L18" s="113">
        <f>'[1]Podklady QZ'!L144</f>
        <v>0</v>
      </c>
      <c r="M18" s="113">
        <f>'[1]Podklady QZ'!M144</f>
        <v>0</v>
      </c>
      <c r="N18" s="113">
        <f>'[1]Podklady QZ'!N144</f>
        <v>0</v>
      </c>
      <c r="O18" s="211">
        <f>'[1]Podklady QZ'!O144</f>
        <v>0</v>
      </c>
      <c r="P18" s="39">
        <f t="shared" si="1"/>
        <v>0</v>
      </c>
    </row>
    <row r="19" spans="1:19" s="13" customFormat="1" ht="12" customHeight="1" x14ac:dyDescent="0.2">
      <c r="A19" s="34" t="s">
        <v>35</v>
      </c>
      <c r="B19" s="113">
        <f>'[1]Podklady QZ'!B145</f>
        <v>0.23031199999999999</v>
      </c>
      <c r="C19" s="113">
        <f>'[1]Podklady QZ'!C145</f>
        <v>0.26660500000000004</v>
      </c>
      <c r="D19" s="113">
        <f>'[1]Podklady QZ'!D145</f>
        <v>1.2944000000000001E-2</v>
      </c>
      <c r="E19" s="113">
        <f>'[1]Podklady QZ'!E145</f>
        <v>0</v>
      </c>
      <c r="F19" s="113">
        <f>'[1]Podklady QZ'!F145</f>
        <v>1.7000000000000001E-2</v>
      </c>
      <c r="G19" s="113">
        <f>'[1]Podklady QZ'!G145</f>
        <v>1.2842799999999999</v>
      </c>
      <c r="H19" s="113">
        <f>'[1]Podklady QZ'!H145</f>
        <v>0</v>
      </c>
      <c r="I19" s="113">
        <f>'[1]Podklady QZ'!I145</f>
        <v>0.52088800000000002</v>
      </c>
      <c r="J19" s="113">
        <f>'[1]Podklady QZ'!J145</f>
        <v>29.149824999999996</v>
      </c>
      <c r="K19" s="113">
        <f>'[1]Podklady QZ'!K145</f>
        <v>9.4530000000000003E-2</v>
      </c>
      <c r="L19" s="113">
        <f>'[1]Podklady QZ'!L145</f>
        <v>0.31328800000000001</v>
      </c>
      <c r="M19" s="113">
        <f>'[1]Podklady QZ'!M145</f>
        <v>0.96381399999999995</v>
      </c>
      <c r="N19" s="113">
        <f>'[1]Podklady QZ'!N145</f>
        <v>0.78466199999999975</v>
      </c>
      <c r="O19" s="211">
        <f>'[1]Podklady QZ'!O145</f>
        <v>0.30005999999999999</v>
      </c>
      <c r="P19" s="39">
        <f t="shared" si="1"/>
        <v>33.938207999999996</v>
      </c>
    </row>
    <row r="20" spans="1:19" s="13" customFormat="1" ht="12" customHeight="1" thickBot="1" x14ac:dyDescent="0.25">
      <c r="A20" s="37" t="s">
        <v>34</v>
      </c>
      <c r="B20" s="114">
        <f>'[1]Podklady QZ'!B146</f>
        <v>519.65713800000003</v>
      </c>
      <c r="C20" s="114">
        <f>'[1]Podklady QZ'!C146</f>
        <v>85.554928999999987</v>
      </c>
      <c r="D20" s="114">
        <f>'[1]Podklady QZ'!D146</f>
        <v>477.94702299999989</v>
      </c>
      <c r="E20" s="114">
        <f>'[1]Podklady QZ'!E146</f>
        <v>99.892440000000008</v>
      </c>
      <c r="F20" s="114">
        <f>'[1]Podklady QZ'!F146</f>
        <v>90.27811899999999</v>
      </c>
      <c r="G20" s="114">
        <f>'[1]Podklady QZ'!G146</f>
        <v>174.08599100000004</v>
      </c>
      <c r="H20" s="114">
        <f>'[1]Podklady QZ'!H146</f>
        <v>250.76972278193858</v>
      </c>
      <c r="I20" s="114">
        <f>'[1]Podklady QZ'!I146</f>
        <v>370.43415299999998</v>
      </c>
      <c r="J20" s="114">
        <f>'[1]Podklady QZ'!J146</f>
        <v>160.34769</v>
      </c>
      <c r="K20" s="114">
        <f>'[1]Podklady QZ'!K146</f>
        <v>57.753025000000001</v>
      </c>
      <c r="L20" s="114">
        <f>'[1]Podklady QZ'!L146</f>
        <v>118.07737500000002</v>
      </c>
      <c r="M20" s="114">
        <f>'[1]Podklady QZ'!M146</f>
        <v>1078.3711414816269</v>
      </c>
      <c r="N20" s="114">
        <f>'[1]Podklady QZ'!N146</f>
        <v>235.32488800000004</v>
      </c>
      <c r="O20" s="213">
        <f>'[1]Podklady QZ'!O146</f>
        <v>136.35350349310457</v>
      </c>
      <c r="P20" s="41">
        <f t="shared" si="1"/>
        <v>3854.8471387566706</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workbookViewId="0">
      <selection activeCell="E7" sqref="E7"/>
    </sheetView>
  </sheetViews>
  <sheetFormatPr defaultRowHeight="12" x14ac:dyDescent="0.2"/>
  <cols>
    <col min="1" max="1" width="31.42578125" style="13" customWidth="1"/>
    <col min="2" max="4" width="9.7109375" style="13" customWidth="1"/>
    <col min="5" max="13" width="8.5703125" style="13" customWidth="1"/>
    <col min="14" max="14" width="9.85546875" style="13" customWidth="1"/>
    <col min="15" max="16384" width="9.140625" style="13"/>
  </cols>
  <sheetData>
    <row r="1" spans="1:13" ht="18.75" x14ac:dyDescent="0.3">
      <c r="A1" s="21" t="s">
        <v>291</v>
      </c>
      <c r="B1" s="122"/>
      <c r="C1" s="122"/>
      <c r="D1" s="122"/>
      <c r="M1" s="111" t="str">
        <f>Obsah!$A$1</f>
        <v>II. čtvrtletí 2019</v>
      </c>
    </row>
    <row r="2" spans="1:13" ht="7.5" customHeight="1" x14ac:dyDescent="0.2"/>
    <row r="3" spans="1:13" ht="12" customHeight="1" x14ac:dyDescent="0.2">
      <c r="A3" s="535"/>
      <c r="B3" s="502" t="str">
        <f>'[1]Podklady QZ'!$B$150:$D$150</f>
        <v xml:space="preserve">II. čtvrtletí </v>
      </c>
      <c r="C3" s="502"/>
      <c r="D3" s="502"/>
    </row>
    <row r="4" spans="1:13" x14ac:dyDescent="0.2">
      <c r="A4" s="536"/>
      <c r="B4" s="188" t="str">
        <f>+'[1]Podklady QZ'!B152</f>
        <v>Duben</v>
      </c>
      <c r="C4" s="188" t="str">
        <f>+'[1]Podklady QZ'!C152</f>
        <v>Květen</v>
      </c>
      <c r="D4" s="188" t="str">
        <f>+'[1]Podklady QZ'!D152</f>
        <v>Červen</v>
      </c>
    </row>
    <row r="5" spans="1:13" s="279" customFormat="1" ht="12.75" customHeight="1" x14ac:dyDescent="0.2">
      <c r="A5" s="533" t="s">
        <v>83</v>
      </c>
      <c r="B5" s="520">
        <f>+B6+C6+D6</f>
        <v>8476493.7089999989</v>
      </c>
      <c r="C5" s="521"/>
      <c r="D5" s="521"/>
    </row>
    <row r="6" spans="1:13" x14ac:dyDescent="0.2">
      <c r="A6" s="534"/>
      <c r="B6" s="207">
        <f>SUM(B7:B14)</f>
        <v>3798019.4719999991</v>
      </c>
      <c r="C6" s="63">
        <f t="shared" ref="C6:D6" si="0">SUM(C7:C14)</f>
        <v>3270476.2569999998</v>
      </c>
      <c r="D6" s="63">
        <f t="shared" si="0"/>
        <v>1407997.9799999997</v>
      </c>
    </row>
    <row r="7" spans="1:13" x14ac:dyDescent="0.2">
      <c r="A7" s="32" t="s">
        <v>70</v>
      </c>
      <c r="B7" s="216">
        <f>'[1]Podklady QZ'!B155</f>
        <v>27834.52</v>
      </c>
      <c r="C7" s="14">
        <f>'[1]Podklady QZ'!C155</f>
        <v>11589.800000000001</v>
      </c>
      <c r="D7" s="14">
        <f>'[1]Podklady QZ'!D155</f>
        <v>3884.32</v>
      </c>
      <c r="E7" s="18">
        <f>+SUM(B7:D7)/$B$5</f>
        <v>5.10926350998369E-3</v>
      </c>
    </row>
    <row r="8" spans="1:13" x14ac:dyDescent="0.2">
      <c r="A8" s="46" t="s">
        <v>71</v>
      </c>
      <c r="B8" s="201">
        <f>'[1]Podklady QZ'!B156</f>
        <v>649099.15700000001</v>
      </c>
      <c r="C8" s="16">
        <f>'[1]Podklady QZ'!C156</f>
        <v>512192.16699999996</v>
      </c>
      <c r="D8" s="6">
        <f>'[1]Podklady QZ'!D156</f>
        <v>261883.91599999997</v>
      </c>
      <c r="E8" s="18">
        <f t="shared" ref="E8:E14" si="1">+SUM(B8:D8)/$B$5</f>
        <v>0.1678966904073709</v>
      </c>
    </row>
    <row r="9" spans="1:13" x14ac:dyDescent="0.2">
      <c r="A9" s="46" t="s">
        <v>72</v>
      </c>
      <c r="B9" s="201">
        <f>'[1]Podklady QZ'!B157</f>
        <v>679.17499999999995</v>
      </c>
      <c r="C9" s="16">
        <f>'[1]Podklady QZ'!C157</f>
        <v>0</v>
      </c>
      <c r="D9" s="6">
        <f>'[1]Podklady QZ'!D157</f>
        <v>0</v>
      </c>
      <c r="E9" s="18">
        <f t="shared" si="1"/>
        <v>8.0124521213161451E-5</v>
      </c>
    </row>
    <row r="10" spans="1:13" x14ac:dyDescent="0.2">
      <c r="A10" s="46" t="s">
        <v>73</v>
      </c>
      <c r="B10" s="201">
        <f>'[1]Podklady QZ'!B158</f>
        <v>293155.32799999998</v>
      </c>
      <c r="C10" s="16">
        <f>'[1]Podklady QZ'!C158</f>
        <v>287334.87300000002</v>
      </c>
      <c r="D10" s="6">
        <f>'[1]Podklady QZ'!D158</f>
        <v>83424.540999999997</v>
      </c>
      <c r="E10" s="18">
        <f t="shared" si="1"/>
        <v>7.8324218101534379E-2</v>
      </c>
      <c r="F10" s="123"/>
      <c r="G10" s="123"/>
      <c r="H10" s="123"/>
      <c r="I10" s="123"/>
      <c r="J10" s="123"/>
    </row>
    <row r="11" spans="1:13" x14ac:dyDescent="0.2">
      <c r="A11" s="47" t="s">
        <v>74</v>
      </c>
      <c r="B11" s="201">
        <f>'[1]Podklady QZ'!B159</f>
        <v>2827144.291999999</v>
      </c>
      <c r="C11" s="16">
        <f>'[1]Podklady QZ'!C159</f>
        <v>2459275.4169999999</v>
      </c>
      <c r="D11" s="6">
        <f>'[1]Podklady QZ'!D159</f>
        <v>1058805.2029999997</v>
      </c>
      <c r="E11" s="18">
        <f t="shared" si="1"/>
        <v>0.74856717055813948</v>
      </c>
      <c r="F11" s="123"/>
      <c r="G11" s="123"/>
      <c r="H11" s="123"/>
      <c r="I11" s="123"/>
      <c r="J11" s="123"/>
    </row>
    <row r="12" spans="1:13" x14ac:dyDescent="0.2">
      <c r="A12" s="47" t="s">
        <v>75</v>
      </c>
      <c r="B12" s="201">
        <f>'[1]Podklady QZ'!B160</f>
        <v>107</v>
      </c>
      <c r="C12" s="16">
        <f>'[1]Podklady QZ'!C160</f>
        <v>84</v>
      </c>
      <c r="D12" s="6">
        <f>'[1]Podklady QZ'!D160</f>
        <v>0</v>
      </c>
      <c r="E12" s="18">
        <f t="shared" si="1"/>
        <v>2.2532901758330087E-5</v>
      </c>
      <c r="F12" s="123"/>
      <c r="G12" s="123"/>
      <c r="H12" s="123"/>
      <c r="I12" s="123"/>
      <c r="J12" s="123"/>
    </row>
    <row r="13" spans="1:13" x14ac:dyDescent="0.2">
      <c r="A13" s="47" t="s">
        <v>76</v>
      </c>
      <c r="B13" s="201">
        <f>'[1]Podklady QZ'!B161</f>
        <v>0</v>
      </c>
      <c r="C13" s="16">
        <f>'[1]Podklady QZ'!C161</f>
        <v>0</v>
      </c>
      <c r="D13" s="6">
        <f>'[1]Podklady QZ'!D161</f>
        <v>0</v>
      </c>
      <c r="E13" s="18">
        <f t="shared" si="1"/>
        <v>0</v>
      </c>
      <c r="F13" s="123"/>
      <c r="G13" s="123"/>
      <c r="H13" s="123"/>
      <c r="I13" s="123"/>
      <c r="J13" s="123"/>
    </row>
    <row r="14" spans="1:13" x14ac:dyDescent="0.2">
      <c r="A14" s="247" t="s">
        <v>77</v>
      </c>
      <c r="B14" s="248">
        <f>'[1]Podklady QZ'!B162</f>
        <v>0</v>
      </c>
      <c r="C14" s="249">
        <f>'[1]Podklady QZ'!C162</f>
        <v>0</v>
      </c>
      <c r="D14" s="249">
        <f>'[1]Podklady QZ'!D162</f>
        <v>0</v>
      </c>
      <c r="E14" s="18">
        <f t="shared" si="1"/>
        <v>0</v>
      </c>
      <c r="F14" s="123"/>
      <c r="G14" s="123"/>
      <c r="H14" s="123"/>
      <c r="I14" s="123"/>
      <c r="J14" s="123"/>
    </row>
    <row r="15" spans="1:13" s="279" customFormat="1" x14ac:dyDescent="0.2">
      <c r="A15" s="478"/>
      <c r="B15" s="14"/>
      <c r="C15" s="14"/>
      <c r="D15" s="4" t="s">
        <v>82</v>
      </c>
      <c r="E15" s="18"/>
      <c r="F15" s="123"/>
      <c r="G15" s="123"/>
      <c r="H15" s="123"/>
      <c r="I15" s="123"/>
      <c r="J15" s="123"/>
    </row>
    <row r="16" spans="1:13" s="279" customFormat="1" x14ac:dyDescent="0.2">
      <c r="A16" s="28"/>
      <c r="B16" s="14"/>
      <c r="C16" s="14"/>
      <c r="D16" s="4"/>
      <c r="E16" s="18"/>
      <c r="F16" s="123"/>
      <c r="G16" s="123"/>
      <c r="H16" s="123"/>
      <c r="I16" s="123"/>
      <c r="J16" s="123"/>
    </row>
    <row r="17" spans="1:16" s="279" customFormat="1" x14ac:dyDescent="0.2">
      <c r="A17" s="28"/>
      <c r="B17" s="14"/>
      <c r="C17" s="14"/>
      <c r="D17" s="4"/>
      <c r="E17" s="18"/>
      <c r="F17" s="123"/>
      <c r="G17" s="123"/>
      <c r="H17" s="123"/>
      <c r="I17" s="123"/>
      <c r="J17" s="123"/>
    </row>
    <row r="18" spans="1:16" s="279" customFormat="1" x14ac:dyDescent="0.2">
      <c r="A18" s="28"/>
      <c r="B18" s="14"/>
      <c r="C18" s="14"/>
      <c r="D18" s="4"/>
      <c r="E18" s="18"/>
      <c r="F18" s="123"/>
      <c r="G18" s="123"/>
      <c r="H18" s="123"/>
      <c r="I18" s="123"/>
      <c r="J18" s="123"/>
    </row>
    <row r="19" spans="1:16" s="279" customFormat="1" x14ac:dyDescent="0.2">
      <c r="A19" s="28"/>
      <c r="B19" s="14"/>
      <c r="C19" s="14"/>
      <c r="D19" s="14"/>
      <c r="E19" s="18"/>
      <c r="F19" s="123"/>
      <c r="G19" s="123"/>
      <c r="H19" s="123"/>
      <c r="I19" s="123"/>
      <c r="J19" s="123"/>
    </row>
    <row r="20" spans="1:16" s="279" customFormat="1" x14ac:dyDescent="0.2">
      <c r="A20" s="535"/>
      <c r="B20" s="502" t="str">
        <f>'[1]Podklady QZ'!$B$150:$D$150</f>
        <v xml:space="preserve">II. čtvrtletí </v>
      </c>
      <c r="C20" s="502"/>
      <c r="D20" s="502"/>
      <c r="E20" s="18"/>
      <c r="F20" s="123"/>
      <c r="G20" s="123"/>
      <c r="H20" s="123"/>
      <c r="I20" s="123"/>
      <c r="J20" s="123"/>
    </row>
    <row r="21" spans="1:16" s="279" customFormat="1" x14ac:dyDescent="0.2">
      <c r="A21" s="536"/>
      <c r="B21" s="188" t="str">
        <f>+B4</f>
        <v>Duben</v>
      </c>
      <c r="C21" s="188" t="str">
        <f>+C4</f>
        <v>Květen</v>
      </c>
      <c r="D21" s="188" t="str">
        <f>+D4</f>
        <v>Červen</v>
      </c>
      <c r="E21" s="18"/>
      <c r="F21" s="123"/>
      <c r="G21" s="123"/>
      <c r="H21" s="123"/>
      <c r="I21" s="123"/>
      <c r="J21" s="123"/>
    </row>
    <row r="22" spans="1:16" s="279" customFormat="1" ht="12.75" customHeight="1" x14ac:dyDescent="0.2">
      <c r="A22" s="533" t="s">
        <v>85</v>
      </c>
      <c r="B22" s="520">
        <f>+B23+C23+D23</f>
        <v>1297612.764</v>
      </c>
      <c r="C22" s="521"/>
      <c r="D22" s="521"/>
      <c r="E22" s="18"/>
      <c r="F22" s="123"/>
      <c r="G22" s="123"/>
      <c r="H22" s="123"/>
      <c r="I22" s="123"/>
      <c r="J22" s="123"/>
    </row>
    <row r="23" spans="1:16" x14ac:dyDescent="0.2">
      <c r="A23" s="534"/>
      <c r="B23" s="207">
        <f t="shared" ref="B23:D23" si="2">SUM(B24:B30)</f>
        <v>527953.63100000005</v>
      </c>
      <c r="C23" s="63">
        <f t="shared" si="2"/>
        <v>501640.09500000003</v>
      </c>
      <c r="D23" s="63">
        <f t="shared" si="2"/>
        <v>268019.038</v>
      </c>
    </row>
    <row r="24" spans="1:16" x14ac:dyDescent="0.2">
      <c r="A24" s="32" t="s">
        <v>20</v>
      </c>
      <c r="B24" s="216">
        <f>+'[1]Podklady QZ'!B171</f>
        <v>48316.506458247204</v>
      </c>
      <c r="C24" s="14">
        <f>+'[1]Podklady QZ'!C171</f>
        <v>36589.850999999995</v>
      </c>
      <c r="D24" s="14">
        <f>+'[1]Podklady QZ'!D171</f>
        <v>12013.293</v>
      </c>
      <c r="E24" s="18">
        <f>+SUM(B24:D24)/$B$22</f>
        <v>7.4690734514266235E-2</v>
      </c>
      <c r="K24" s="123"/>
      <c r="L24" s="123"/>
      <c r="M24" s="123"/>
      <c r="N24" s="123"/>
      <c r="O24" s="123"/>
      <c r="P24" s="123"/>
    </row>
    <row r="25" spans="1:16" x14ac:dyDescent="0.2">
      <c r="A25" s="46" t="s">
        <v>47</v>
      </c>
      <c r="B25" s="201">
        <f>+'[1]Podklady QZ'!B172</f>
        <v>64304.05</v>
      </c>
      <c r="C25" s="6">
        <f>+'[1]Podklady QZ'!C172</f>
        <v>62750.81</v>
      </c>
      <c r="D25" s="6">
        <f>+'[1]Podklady QZ'!D172</f>
        <v>57142.81</v>
      </c>
      <c r="E25" s="18">
        <f t="shared" ref="E25:E30" si="3">+SUM(B25:D25)/$B$22</f>
        <v>0.14195118536919693</v>
      </c>
      <c r="K25" s="123"/>
      <c r="L25" s="123"/>
      <c r="M25" s="123"/>
      <c r="N25" s="123"/>
      <c r="O25" s="123"/>
      <c r="P25" s="123"/>
    </row>
    <row r="26" spans="1:16" x14ac:dyDescent="0.2">
      <c r="A26" s="46" t="s">
        <v>21</v>
      </c>
      <c r="B26" s="201">
        <f>+'[1]Podklady QZ'!B173</f>
        <v>0</v>
      </c>
      <c r="C26" s="6">
        <f>+'[1]Podklady QZ'!C173</f>
        <v>0</v>
      </c>
      <c r="D26" s="6">
        <f>+'[1]Podklady QZ'!D173</f>
        <v>0</v>
      </c>
      <c r="E26" s="18">
        <f t="shared" si="3"/>
        <v>0</v>
      </c>
      <c r="K26" s="123"/>
      <c r="L26" s="123"/>
      <c r="M26" s="123"/>
      <c r="N26" s="123"/>
      <c r="O26" s="123"/>
      <c r="P26" s="123"/>
    </row>
    <row r="27" spans="1:16" x14ac:dyDescent="0.2">
      <c r="A27" s="46" t="s">
        <v>22</v>
      </c>
      <c r="B27" s="201">
        <f>+'[1]Podklady QZ'!B174</f>
        <v>0</v>
      </c>
      <c r="C27" s="6">
        <f>+'[1]Podklady QZ'!C174</f>
        <v>0</v>
      </c>
      <c r="D27" s="6">
        <f>+'[1]Podklady QZ'!D174</f>
        <v>0</v>
      </c>
      <c r="E27" s="18">
        <f t="shared" si="3"/>
        <v>0</v>
      </c>
      <c r="K27" s="123"/>
      <c r="L27" s="123"/>
      <c r="M27" s="123"/>
      <c r="N27" s="123"/>
      <c r="O27" s="123"/>
      <c r="P27" s="123"/>
    </row>
    <row r="28" spans="1:16" x14ac:dyDescent="0.2">
      <c r="A28" s="46" t="s">
        <v>23</v>
      </c>
      <c r="B28" s="201">
        <f>+'[1]Podklady QZ'!B175</f>
        <v>0</v>
      </c>
      <c r="C28" s="6">
        <f>+'[1]Podklady QZ'!C175</f>
        <v>499.24099999999999</v>
      </c>
      <c r="D28" s="6">
        <f>+'[1]Podklady QZ'!D175</f>
        <v>0</v>
      </c>
      <c r="E28" s="18">
        <f t="shared" si="3"/>
        <v>3.8473804655022643E-4</v>
      </c>
    </row>
    <row r="29" spans="1:16" x14ac:dyDescent="0.2">
      <c r="A29" s="46" t="s">
        <v>24</v>
      </c>
      <c r="B29" s="201">
        <f>+'[1]Podklady QZ'!B176</f>
        <v>384628.1135417528</v>
      </c>
      <c r="C29" s="6">
        <f>+'[1]Podklady QZ'!C176</f>
        <v>380991.92200000002</v>
      </c>
      <c r="D29" s="6">
        <f>+'[1]Podklady QZ'!D176</f>
        <v>189350.76800000001</v>
      </c>
      <c r="E29" s="18">
        <f t="shared" si="3"/>
        <v>0.73594436648262873</v>
      </c>
    </row>
    <row r="30" spans="1:16" x14ac:dyDescent="0.2">
      <c r="A30" s="247" t="s">
        <v>178</v>
      </c>
      <c r="B30" s="248">
        <f>+'[1]Podklady QZ'!B177</f>
        <v>30704.960999999999</v>
      </c>
      <c r="C30" s="249">
        <f>+'[1]Podklady QZ'!C177</f>
        <v>20808.271000000001</v>
      </c>
      <c r="D30" s="249">
        <f>+'[1]Podklady QZ'!D177</f>
        <v>9512.1669999999995</v>
      </c>
      <c r="E30" s="18">
        <f t="shared" si="3"/>
        <v>4.7028975587357899E-2</v>
      </c>
    </row>
    <row r="31" spans="1:16" s="279" customFormat="1" x14ac:dyDescent="0.2">
      <c r="A31" s="478"/>
      <c r="B31" s="14"/>
      <c r="C31" s="14"/>
      <c r="D31" s="4" t="s">
        <v>82</v>
      </c>
      <c r="E31" s="18"/>
    </row>
    <row r="32" spans="1:16" s="279" customFormat="1" x14ac:dyDescent="0.2">
      <c r="A32" s="28"/>
      <c r="B32" s="14"/>
      <c r="C32" s="14"/>
      <c r="D32" s="14"/>
      <c r="E32" s="18"/>
    </row>
    <row r="33" spans="1:20" s="279" customFormat="1" x14ac:dyDescent="0.2">
      <c r="A33" s="28"/>
      <c r="B33" s="14"/>
      <c r="C33" s="14"/>
      <c r="D33" s="14"/>
      <c r="E33" s="18"/>
    </row>
    <row r="34" spans="1:20" s="279" customFormat="1" x14ac:dyDescent="0.2">
      <c r="A34" s="28"/>
      <c r="B34" s="14"/>
      <c r="C34" s="14"/>
      <c r="D34" s="14"/>
      <c r="E34" s="18"/>
    </row>
    <row r="35" spans="1:20" s="279" customFormat="1" x14ac:dyDescent="0.2">
      <c r="A35" s="535"/>
      <c r="B35" s="502" t="str">
        <f>'[1]Podklady QZ'!$B$150:$D$150</f>
        <v xml:space="preserve">II. čtvrtletí </v>
      </c>
      <c r="C35" s="502"/>
      <c r="D35" s="502"/>
      <c r="E35" s="18"/>
    </row>
    <row r="36" spans="1:20" s="279" customFormat="1" x14ac:dyDescent="0.2">
      <c r="A36" s="536"/>
      <c r="B36" s="188" t="str">
        <f>+B21</f>
        <v>Duben</v>
      </c>
      <c r="C36" s="188" t="str">
        <f>+C21</f>
        <v>Květen</v>
      </c>
      <c r="D36" s="188" t="str">
        <f>+D21</f>
        <v>Červen</v>
      </c>
      <c r="E36" s="18"/>
    </row>
    <row r="37" spans="1:20" s="279" customFormat="1" ht="12.75" customHeight="1" x14ac:dyDescent="0.2">
      <c r="A37" s="533" t="s">
        <v>84</v>
      </c>
      <c r="B37" s="520">
        <f>+B38+C38+D38</f>
        <v>111734.86800000002</v>
      </c>
      <c r="C37" s="521"/>
      <c r="D37" s="521"/>
      <c r="E37" s="18"/>
    </row>
    <row r="38" spans="1:20" x14ac:dyDescent="0.2">
      <c r="A38" s="534"/>
      <c r="B38" s="207">
        <f t="shared" ref="B38:D38" si="4">SUM(B39:B41)</f>
        <v>45451.766000000003</v>
      </c>
      <c r="C38" s="63">
        <f t="shared" si="4"/>
        <v>40719.532000000014</v>
      </c>
      <c r="D38" s="63">
        <f t="shared" si="4"/>
        <v>25563.57</v>
      </c>
      <c r="E38" s="123"/>
      <c r="F38" s="123"/>
      <c r="G38" s="123"/>
      <c r="H38" s="123"/>
      <c r="I38" s="123"/>
      <c r="J38" s="123"/>
    </row>
    <row r="39" spans="1:20" x14ac:dyDescent="0.2">
      <c r="A39" s="28" t="s">
        <v>30</v>
      </c>
      <c r="B39" s="216">
        <f>'[1]Podklady QZ'!B186</f>
        <v>2931</v>
      </c>
      <c r="C39" s="14">
        <f>'[1]Podklady QZ'!C186</f>
        <v>2527</v>
      </c>
      <c r="D39" s="14">
        <f>'[1]Podklady QZ'!D186</f>
        <v>2999</v>
      </c>
      <c r="E39" s="192">
        <f>+SUM(B39:D39)/$B$37</f>
        <v>7.5688101229063054E-2</v>
      </c>
      <c r="F39" s="123"/>
      <c r="G39" s="123"/>
      <c r="H39" s="123"/>
      <c r="I39" s="123"/>
      <c r="J39" s="123"/>
    </row>
    <row r="40" spans="1:20" x14ac:dyDescent="0.2">
      <c r="A40" s="47" t="s">
        <v>31</v>
      </c>
      <c r="B40" s="201">
        <f>'[1]Podklady QZ'!B187</f>
        <v>328.65</v>
      </c>
      <c r="C40" s="16">
        <f>'[1]Podklady QZ'!C187</f>
        <v>344.05</v>
      </c>
      <c r="D40" s="6">
        <f>'[1]Podklady QZ'!D187</f>
        <v>216.04</v>
      </c>
      <c r="E40" s="192">
        <f t="shared" ref="E40:E41" si="5">+SUM(B40:D40)/$B$37</f>
        <v>7.9540076961472743E-3</v>
      </c>
      <c r="F40" s="123"/>
      <c r="G40" s="123"/>
      <c r="H40" s="123"/>
      <c r="I40" s="123"/>
      <c r="J40" s="123"/>
    </row>
    <row r="41" spans="1:20" ht="12.75" thickBot="1" x14ac:dyDescent="0.25">
      <c r="A41" s="37" t="s">
        <v>32</v>
      </c>
      <c r="B41" s="217">
        <f>'[1]Podklady QZ'!B188</f>
        <v>42192.116000000002</v>
      </c>
      <c r="C41" s="7">
        <f>'[1]Podklady QZ'!C188</f>
        <v>37848.482000000011</v>
      </c>
      <c r="D41" s="7">
        <f>'[1]Podklady QZ'!D188</f>
        <v>22348.53</v>
      </c>
      <c r="E41" s="192">
        <f t="shared" si="5"/>
        <v>0.9163578910747896</v>
      </c>
      <c r="F41" s="123"/>
      <c r="G41" s="123"/>
      <c r="H41" s="123"/>
      <c r="I41" s="123"/>
      <c r="J41" s="123"/>
    </row>
    <row r="42" spans="1:20" x14ac:dyDescent="0.2">
      <c r="A42" s="53"/>
      <c r="B42" s="5"/>
      <c r="C42" s="5"/>
      <c r="D42" s="4" t="s">
        <v>82</v>
      </c>
      <c r="E42" s="5"/>
      <c r="F42" s="5"/>
      <c r="G42" s="5"/>
      <c r="H42" s="5"/>
      <c r="I42" s="5"/>
      <c r="J42" s="5"/>
      <c r="K42" s="5"/>
      <c r="L42" s="5"/>
      <c r="M42" s="5"/>
      <c r="O42" s="124"/>
      <c r="P42" s="124"/>
      <c r="Q42" s="124"/>
      <c r="R42" s="124"/>
      <c r="S42" s="124"/>
      <c r="T42" s="124"/>
    </row>
    <row r="43" spans="1:20" x14ac:dyDescent="0.2">
      <c r="A43" s="17"/>
      <c r="B43" s="17"/>
      <c r="C43" s="17"/>
      <c r="D43" s="17"/>
      <c r="E43" s="17"/>
      <c r="F43" s="17"/>
      <c r="G43" s="17"/>
      <c r="H43" s="17"/>
      <c r="I43" s="17"/>
      <c r="J43" s="17"/>
    </row>
    <row r="44" spans="1:20" x14ac:dyDescent="0.2">
      <c r="A44" s="17"/>
      <c r="B44" s="17"/>
      <c r="C44" s="17"/>
      <c r="D44" s="17"/>
      <c r="E44" s="17"/>
      <c r="F44" s="17"/>
      <c r="G44" s="17"/>
      <c r="H44" s="17"/>
      <c r="I44" s="17"/>
      <c r="J44" s="17"/>
    </row>
    <row r="45" spans="1:20" x14ac:dyDescent="0.2">
      <c r="A45" s="17"/>
      <c r="B45" s="17"/>
      <c r="C45" s="17"/>
      <c r="D45" s="17"/>
      <c r="E45" s="17"/>
      <c r="F45" s="17"/>
      <c r="G45" s="17"/>
      <c r="H45" s="17"/>
      <c r="I45" s="17"/>
      <c r="J45" s="17"/>
    </row>
    <row r="46" spans="1:20" x14ac:dyDescent="0.2">
      <c r="A46" s="17"/>
      <c r="B46" s="17"/>
      <c r="C46" s="17"/>
      <c r="D46" s="17"/>
      <c r="E46" s="17"/>
      <c r="F46" s="17"/>
      <c r="G46" s="17"/>
      <c r="H46" s="17"/>
      <c r="I46" s="17"/>
      <c r="J46" s="17"/>
    </row>
    <row r="47" spans="1:20" x14ac:dyDescent="0.2">
      <c r="A47" s="17"/>
      <c r="B47" s="17"/>
      <c r="C47" s="17"/>
      <c r="D47" s="17"/>
      <c r="E47" s="17"/>
      <c r="F47" s="17"/>
      <c r="G47" s="17"/>
      <c r="H47" s="17"/>
      <c r="I47" s="17"/>
      <c r="J47" s="17"/>
    </row>
    <row r="48" spans="1:2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23"/>
      <c r="B51" s="123"/>
      <c r="C51" s="123"/>
      <c r="D51" s="123"/>
      <c r="E51" s="123"/>
      <c r="F51" s="123"/>
      <c r="G51" s="123"/>
      <c r="H51" s="123"/>
      <c r="I51" s="123"/>
      <c r="J51" s="123"/>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O32" sqref="O32"/>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227</v>
      </c>
      <c r="M1" s="111" t="str">
        <f>Obsah!$A$1</f>
        <v>II. čtvrtletí 2019</v>
      </c>
    </row>
    <row r="2" spans="1:13" ht="7.5" customHeight="1" x14ac:dyDescent="0.2"/>
    <row r="3" spans="1:13" x14ac:dyDescent="0.2">
      <c r="A3" s="500"/>
      <c r="B3" s="502" t="s">
        <v>48</v>
      </c>
      <c r="C3" s="502"/>
      <c r="D3" s="502"/>
      <c r="E3" s="502" t="s">
        <v>49</v>
      </c>
      <c r="F3" s="502"/>
      <c r="G3" s="502"/>
      <c r="H3" s="502" t="s">
        <v>50</v>
      </c>
      <c r="I3" s="502"/>
      <c r="J3" s="502"/>
      <c r="K3" s="502" t="s">
        <v>51</v>
      </c>
      <c r="L3" s="502"/>
      <c r="M3" s="527"/>
    </row>
    <row r="4" spans="1:13" x14ac:dyDescent="0.2">
      <c r="A4" s="501"/>
      <c r="B4" s="42" t="s">
        <v>8</v>
      </c>
      <c r="C4" s="42" t="s">
        <v>9</v>
      </c>
      <c r="D4" s="42" t="s">
        <v>10</v>
      </c>
      <c r="E4" s="42" t="s">
        <v>11</v>
      </c>
      <c r="F4" s="42" t="s">
        <v>12</v>
      </c>
      <c r="G4" s="42" t="s">
        <v>13</v>
      </c>
      <c r="H4" s="42" t="s">
        <v>14</v>
      </c>
      <c r="I4" s="42" t="s">
        <v>15</v>
      </c>
      <c r="J4" s="42" t="s">
        <v>16</v>
      </c>
      <c r="K4" s="42" t="s">
        <v>17</v>
      </c>
      <c r="L4" s="42" t="s">
        <v>18</v>
      </c>
      <c r="M4" s="48" t="s">
        <v>19</v>
      </c>
    </row>
    <row r="5" spans="1:13" x14ac:dyDescent="0.2">
      <c r="A5" s="533" t="s">
        <v>241</v>
      </c>
      <c r="B5" s="520">
        <f>D6</f>
        <v>41686.496499999994</v>
      </c>
      <c r="C5" s="521"/>
      <c r="D5" s="522"/>
      <c r="E5" s="521">
        <f>G6</f>
        <v>41606.601499999997</v>
      </c>
      <c r="F5" s="521"/>
      <c r="G5" s="521"/>
      <c r="H5" s="523">
        <f>J6</f>
        <v>0</v>
      </c>
      <c r="I5" s="524"/>
      <c r="J5" s="525"/>
      <c r="K5" s="524">
        <f>M6</f>
        <v>0</v>
      </c>
      <c r="L5" s="524"/>
      <c r="M5" s="524"/>
    </row>
    <row r="6" spans="1:13" x14ac:dyDescent="0.2">
      <c r="A6" s="534"/>
      <c r="B6" s="207">
        <f>SUM(B7:B20)</f>
        <v>41718.825499999999</v>
      </c>
      <c r="C6" s="63">
        <f t="shared" ref="C6:M6" si="0">SUM(C7:C20)</f>
        <v>41684.831499999993</v>
      </c>
      <c r="D6" s="208">
        <f t="shared" si="0"/>
        <v>41686.496499999994</v>
      </c>
      <c r="E6" s="63">
        <f t="shared" si="0"/>
        <v>41623.077499999992</v>
      </c>
      <c r="F6" s="63">
        <f t="shared" si="0"/>
        <v>41611.980499999991</v>
      </c>
      <c r="G6" s="63">
        <f t="shared" si="0"/>
        <v>41606.601499999997</v>
      </c>
      <c r="H6" s="437">
        <f t="shared" si="0"/>
        <v>0</v>
      </c>
      <c r="I6" s="436">
        <f t="shared" si="0"/>
        <v>0</v>
      </c>
      <c r="J6" s="438">
        <f t="shared" si="0"/>
        <v>0</v>
      </c>
      <c r="K6" s="436">
        <f t="shared" si="0"/>
        <v>0</v>
      </c>
      <c r="L6" s="436">
        <f t="shared" si="0"/>
        <v>0</v>
      </c>
      <c r="M6" s="436">
        <f t="shared" si="0"/>
        <v>0</v>
      </c>
    </row>
    <row r="7" spans="1:13" x14ac:dyDescent="0.2">
      <c r="A7" s="28" t="s">
        <v>195</v>
      </c>
      <c r="B7" s="216">
        <f>'[1]Podklady QZ'!B196</f>
        <v>2103.8369999999986</v>
      </c>
      <c r="C7" s="14">
        <f>'[1]Podklady QZ'!C196</f>
        <v>2103.8369999999986</v>
      </c>
      <c r="D7" s="231">
        <f>'[1]Podklady QZ'!D196</f>
        <v>2103.8369999999986</v>
      </c>
      <c r="E7" s="14">
        <f>'[1]Podklady QZ'!E196</f>
        <v>2098.4649999999988</v>
      </c>
      <c r="F7" s="14">
        <f>'[1]Podklady QZ'!F196</f>
        <v>2098.4479999999985</v>
      </c>
      <c r="G7" s="14">
        <f>'[1]Podklady QZ'!G196</f>
        <v>2098.4479999999985</v>
      </c>
      <c r="H7" s="439">
        <f>'[1]Podklady QZ'!H196</f>
        <v>0</v>
      </c>
      <c r="I7" s="52">
        <f>'[1]Podklady QZ'!I196</f>
        <v>0</v>
      </c>
      <c r="J7" s="440">
        <f>'[1]Podklady QZ'!J196</f>
        <v>0</v>
      </c>
      <c r="K7" s="52">
        <f>'[1]Podklady QZ'!K196</f>
        <v>0</v>
      </c>
      <c r="L7" s="52">
        <f>'[1]Podklady QZ'!L196</f>
        <v>0</v>
      </c>
      <c r="M7" s="52">
        <f>'[1]Podklady QZ'!M196</f>
        <v>0</v>
      </c>
    </row>
    <row r="8" spans="1:13" x14ac:dyDescent="0.2">
      <c r="A8" s="47" t="s">
        <v>237</v>
      </c>
      <c r="B8" s="230">
        <f>'[1]Podklady QZ'!B197</f>
        <v>2281.9850000000006</v>
      </c>
      <c r="C8" s="229">
        <f>'[1]Podklady QZ'!C197</f>
        <v>2281.9860000000008</v>
      </c>
      <c r="D8" s="232">
        <f>'[1]Podklady QZ'!D197</f>
        <v>2283.0040000000008</v>
      </c>
      <c r="E8" s="483">
        <f>'[1]Podklady QZ'!E197</f>
        <v>2262.6060000000007</v>
      </c>
      <c r="F8" s="229">
        <f>'[1]Podklady QZ'!F197</f>
        <v>2255.6080000000006</v>
      </c>
      <c r="G8" s="484">
        <f>'[1]Podklady QZ'!G197</f>
        <v>2255.6680000000006</v>
      </c>
      <c r="H8" s="444">
        <f>'[1]Podklady QZ'!H197</f>
        <v>0</v>
      </c>
      <c r="I8" s="442">
        <f>'[1]Podklady QZ'!I197</f>
        <v>0</v>
      </c>
      <c r="J8" s="445">
        <f>'[1]Podklady QZ'!J197</f>
        <v>0</v>
      </c>
      <c r="K8" s="441">
        <f>'[1]Podklady QZ'!K197</f>
        <v>0</v>
      </c>
      <c r="L8" s="442">
        <f>'[1]Podklady QZ'!L197</f>
        <v>0</v>
      </c>
      <c r="M8" s="443">
        <f>'[1]Podklady QZ'!M197</f>
        <v>0</v>
      </c>
    </row>
    <row r="9" spans="1:13" x14ac:dyDescent="0.2">
      <c r="A9" s="47" t="s">
        <v>238</v>
      </c>
      <c r="B9" s="201">
        <f>'[1]Podklady QZ'!B198</f>
        <v>1908.5519999999995</v>
      </c>
      <c r="C9" s="16">
        <f>'[1]Podklady QZ'!C198</f>
        <v>1903.3189999999993</v>
      </c>
      <c r="D9" s="211">
        <f>'[1]Podklady QZ'!D198</f>
        <v>1903.3189999999993</v>
      </c>
      <c r="E9" s="485">
        <f>'[1]Podklady QZ'!E198</f>
        <v>1918.6239999999991</v>
      </c>
      <c r="F9" s="16">
        <f>'[1]Podklady QZ'!F198</f>
        <v>1914.580999999999</v>
      </c>
      <c r="G9" s="6">
        <f>'[1]Podklady QZ'!G198</f>
        <v>1919.0839999999989</v>
      </c>
      <c r="H9" s="449">
        <f>'[1]Podklady QZ'!H198</f>
        <v>0</v>
      </c>
      <c r="I9" s="447">
        <f>'[1]Podklady QZ'!I198</f>
        <v>0</v>
      </c>
      <c r="J9" s="450">
        <f>'[1]Podklady QZ'!J198</f>
        <v>0</v>
      </c>
      <c r="K9" s="446">
        <f>'[1]Podklady QZ'!K198</f>
        <v>0</v>
      </c>
      <c r="L9" s="447">
        <f>'[1]Podklady QZ'!L198</f>
        <v>0</v>
      </c>
      <c r="M9" s="448">
        <f>'[1]Podklady QZ'!M198</f>
        <v>0</v>
      </c>
    </row>
    <row r="10" spans="1:13" x14ac:dyDescent="0.2">
      <c r="A10" s="47" t="s">
        <v>239</v>
      </c>
      <c r="B10" s="201">
        <f>'[1]Podklady QZ'!B199</f>
        <v>2905.7379999999998</v>
      </c>
      <c r="C10" s="16">
        <f>'[1]Podklady QZ'!C199</f>
        <v>2905.7379999999998</v>
      </c>
      <c r="D10" s="211">
        <f>'[1]Podklady QZ'!D199</f>
        <v>2905.7379999999998</v>
      </c>
      <c r="E10" s="485">
        <f>'[1]Podklady QZ'!E199</f>
        <v>2903.4669999999996</v>
      </c>
      <c r="F10" s="16">
        <f>'[1]Podklady QZ'!F199</f>
        <v>2903.4669999999996</v>
      </c>
      <c r="G10" s="6">
        <f>'[1]Podklady QZ'!G199</f>
        <v>2903.1969999999997</v>
      </c>
      <c r="H10" s="449">
        <f>'[1]Podklady QZ'!H199</f>
        <v>0</v>
      </c>
      <c r="I10" s="447">
        <f>'[1]Podklady QZ'!I199</f>
        <v>0</v>
      </c>
      <c r="J10" s="450">
        <f>'[1]Podklady QZ'!J199</f>
        <v>0</v>
      </c>
      <c r="K10" s="446">
        <f>'[1]Podklady QZ'!K199</f>
        <v>0</v>
      </c>
      <c r="L10" s="447">
        <f>'[1]Podklady QZ'!L199</f>
        <v>0</v>
      </c>
      <c r="M10" s="448">
        <f>'[1]Podklady QZ'!M199</f>
        <v>0</v>
      </c>
    </row>
    <row r="11" spans="1:13" x14ac:dyDescent="0.2">
      <c r="A11" s="47" t="s">
        <v>196</v>
      </c>
      <c r="B11" s="201">
        <f>'[1]Podklady QZ'!B200</f>
        <v>603.94900000000052</v>
      </c>
      <c r="C11" s="16">
        <f>'[1]Podklady QZ'!C200</f>
        <v>604.13900000000058</v>
      </c>
      <c r="D11" s="211">
        <f>'[1]Podklady QZ'!D200</f>
        <v>604.85300000000063</v>
      </c>
      <c r="E11" s="485">
        <f>'[1]Podklady QZ'!E200</f>
        <v>604.99000000000058</v>
      </c>
      <c r="F11" s="16">
        <f>'[1]Podklady QZ'!F200</f>
        <v>605.03200000000061</v>
      </c>
      <c r="G11" s="6">
        <f>'[1]Podklady QZ'!G200</f>
        <v>604.96300000000065</v>
      </c>
      <c r="H11" s="449">
        <f>'[1]Podklady QZ'!H200</f>
        <v>0</v>
      </c>
      <c r="I11" s="447">
        <f>'[1]Podklady QZ'!I200</f>
        <v>0</v>
      </c>
      <c r="J11" s="450">
        <f>'[1]Podklady QZ'!J200</f>
        <v>0</v>
      </c>
      <c r="K11" s="446">
        <f>'[1]Podklady QZ'!K200</f>
        <v>0</v>
      </c>
      <c r="L11" s="447">
        <f>'[1]Podklady QZ'!L200</f>
        <v>0</v>
      </c>
      <c r="M11" s="448">
        <f>'[1]Podklady QZ'!M200</f>
        <v>0</v>
      </c>
    </row>
    <row r="12" spans="1:13" x14ac:dyDescent="0.2">
      <c r="A12" s="47" t="s">
        <v>228</v>
      </c>
      <c r="B12" s="201">
        <f>'[1]Podklady QZ'!B201</f>
        <v>1056.1394999999998</v>
      </c>
      <c r="C12" s="16">
        <f>'[1]Podklady QZ'!C201</f>
        <v>1056.2324999999996</v>
      </c>
      <c r="D12" s="211">
        <f>'[1]Podklady QZ'!D201</f>
        <v>1056.2304999999997</v>
      </c>
      <c r="E12" s="485">
        <f>'[1]Podklady QZ'!E201</f>
        <v>1046.6304999999998</v>
      </c>
      <c r="F12" s="16">
        <f>'[1]Podklady QZ'!F201</f>
        <v>1046.6304999999998</v>
      </c>
      <c r="G12" s="6">
        <f>'[1]Podklady QZ'!G201</f>
        <v>1046.6734999999999</v>
      </c>
      <c r="H12" s="449">
        <f>'[1]Podklady QZ'!H201</f>
        <v>0</v>
      </c>
      <c r="I12" s="447">
        <f>'[1]Podklady QZ'!I201</f>
        <v>0</v>
      </c>
      <c r="J12" s="450">
        <f>'[1]Podklady QZ'!J201</f>
        <v>0</v>
      </c>
      <c r="K12" s="446">
        <f>'[1]Podklady QZ'!K201</f>
        <v>0</v>
      </c>
      <c r="L12" s="447">
        <f>'[1]Podklady QZ'!L201</f>
        <v>0</v>
      </c>
      <c r="M12" s="448">
        <f>'[1]Podklady QZ'!M201</f>
        <v>0</v>
      </c>
    </row>
    <row r="13" spans="1:13" x14ac:dyDescent="0.2">
      <c r="A13" s="47" t="s">
        <v>229</v>
      </c>
      <c r="B13" s="201">
        <f>'[1]Podklady QZ'!B202</f>
        <v>583.89500000000055</v>
      </c>
      <c r="C13" s="16">
        <f>'[1]Podklady QZ'!C202</f>
        <v>583.89500000000055</v>
      </c>
      <c r="D13" s="211">
        <f>'[1]Podklady QZ'!D202</f>
        <v>583.89500000000055</v>
      </c>
      <c r="E13" s="485">
        <f>'[1]Podklady QZ'!E202</f>
        <v>580.31200000000058</v>
      </c>
      <c r="F13" s="16">
        <f>'[1]Podklady QZ'!F202</f>
        <v>572.39400000000046</v>
      </c>
      <c r="G13" s="6">
        <f>'[1]Podklady QZ'!G202</f>
        <v>577.56500000000051</v>
      </c>
      <c r="H13" s="449">
        <f>'[1]Podklady QZ'!H202</f>
        <v>0</v>
      </c>
      <c r="I13" s="447">
        <f>'[1]Podklady QZ'!I202</f>
        <v>0</v>
      </c>
      <c r="J13" s="450">
        <f>'[1]Podklady QZ'!J202</f>
        <v>0</v>
      </c>
      <c r="K13" s="446">
        <f>'[1]Podklady QZ'!K202</f>
        <v>0</v>
      </c>
      <c r="L13" s="447">
        <f>'[1]Podklady QZ'!L202</f>
        <v>0</v>
      </c>
      <c r="M13" s="448">
        <f>'[1]Podklady QZ'!M202</f>
        <v>0</v>
      </c>
    </row>
    <row r="14" spans="1:13" x14ac:dyDescent="0.2">
      <c r="A14" s="47" t="s">
        <v>230</v>
      </c>
      <c r="B14" s="201">
        <f>'[1]Podklady QZ'!B203</f>
        <v>7360.9739999999974</v>
      </c>
      <c r="C14" s="16">
        <f>'[1]Podklady QZ'!C203</f>
        <v>7326.8879999999981</v>
      </c>
      <c r="D14" s="211">
        <f>'[1]Podklady QZ'!D203</f>
        <v>7334.6379999999981</v>
      </c>
      <c r="E14" s="485">
        <f>'[1]Podklady QZ'!E203</f>
        <v>7284.2879999999977</v>
      </c>
      <c r="F14" s="16">
        <f>'[1]Podklady QZ'!F203</f>
        <v>7284.3739999999971</v>
      </c>
      <c r="G14" s="6">
        <f>'[1]Podklady QZ'!G203</f>
        <v>7284.3739999999971</v>
      </c>
      <c r="H14" s="449">
        <f>'[1]Podklady QZ'!H203</f>
        <v>0</v>
      </c>
      <c r="I14" s="447">
        <f>'[1]Podklady QZ'!I203</f>
        <v>0</v>
      </c>
      <c r="J14" s="450">
        <f>'[1]Podklady QZ'!J203</f>
        <v>0</v>
      </c>
      <c r="K14" s="446">
        <f>'[1]Podklady QZ'!K203</f>
        <v>0</v>
      </c>
      <c r="L14" s="447">
        <f>'[1]Podklady QZ'!L203</f>
        <v>0</v>
      </c>
      <c r="M14" s="448">
        <f>'[1]Podklady QZ'!M203</f>
        <v>0</v>
      </c>
    </row>
    <row r="15" spans="1:13" x14ac:dyDescent="0.2">
      <c r="A15" s="47" t="s">
        <v>231</v>
      </c>
      <c r="B15" s="201">
        <f>'[1]Podklady QZ'!B204</f>
        <v>1290.357</v>
      </c>
      <c r="C15" s="16">
        <f>'[1]Podklady QZ'!C204</f>
        <v>1290.357</v>
      </c>
      <c r="D15" s="211">
        <f>'[1]Podklady QZ'!D204</f>
        <v>1284.3579999999999</v>
      </c>
      <c r="E15" s="485">
        <f>'[1]Podklady QZ'!E204</f>
        <v>1288.1369999999999</v>
      </c>
      <c r="F15" s="16">
        <f>'[1]Podklady QZ'!F204</f>
        <v>1288.126</v>
      </c>
      <c r="G15" s="6">
        <f>'[1]Podklady QZ'!G204</f>
        <v>1283.3509999999999</v>
      </c>
      <c r="H15" s="449">
        <f>'[1]Podklady QZ'!H204</f>
        <v>0</v>
      </c>
      <c r="I15" s="447">
        <f>'[1]Podklady QZ'!I204</f>
        <v>0</v>
      </c>
      <c r="J15" s="450">
        <f>'[1]Podklady QZ'!J204</f>
        <v>0</v>
      </c>
      <c r="K15" s="446">
        <f>'[1]Podklady QZ'!K204</f>
        <v>0</v>
      </c>
      <c r="L15" s="447">
        <f>'[1]Podklady QZ'!L204</f>
        <v>0</v>
      </c>
      <c r="M15" s="448">
        <f>'[1]Podklady QZ'!M204</f>
        <v>0</v>
      </c>
    </row>
    <row r="16" spans="1:13" x14ac:dyDescent="0.2">
      <c r="A16" s="47" t="s">
        <v>232</v>
      </c>
      <c r="B16" s="201">
        <f>'[1]Podklady QZ'!B205</f>
        <v>3698.0879999999984</v>
      </c>
      <c r="C16" s="16">
        <f>'[1]Podklady QZ'!C205</f>
        <v>3698.6289999999985</v>
      </c>
      <c r="D16" s="211">
        <f>'[1]Podklady QZ'!D205</f>
        <v>3698.8109999999988</v>
      </c>
      <c r="E16" s="485">
        <f>'[1]Podklady QZ'!E205</f>
        <v>3691.4409999999984</v>
      </c>
      <c r="F16" s="16">
        <f>'[1]Podklady QZ'!F205</f>
        <v>3690.8009999999986</v>
      </c>
      <c r="G16" s="6">
        <f>'[1]Podklady QZ'!G205</f>
        <v>3690.8009999999986</v>
      </c>
      <c r="H16" s="449">
        <f>'[1]Podklady QZ'!H205</f>
        <v>0</v>
      </c>
      <c r="I16" s="447">
        <f>'[1]Podklady QZ'!I205</f>
        <v>0</v>
      </c>
      <c r="J16" s="450">
        <f>'[1]Podklady QZ'!J205</f>
        <v>0</v>
      </c>
      <c r="K16" s="446">
        <f>'[1]Podklady QZ'!K205</f>
        <v>0</v>
      </c>
      <c r="L16" s="447">
        <f>'[1]Podklady QZ'!L205</f>
        <v>0</v>
      </c>
      <c r="M16" s="448">
        <f>'[1]Podklady QZ'!M205</f>
        <v>0</v>
      </c>
    </row>
    <row r="17" spans="1:13" x14ac:dyDescent="0.2">
      <c r="A17" s="47" t="s">
        <v>233</v>
      </c>
      <c r="B17" s="201">
        <f>'[1]Podklady QZ'!B206</f>
        <v>1176.4849999999997</v>
      </c>
      <c r="C17" s="16">
        <f>'[1]Podklady QZ'!C206</f>
        <v>1176.4849999999997</v>
      </c>
      <c r="D17" s="211">
        <f>'[1]Podklady QZ'!D206</f>
        <v>1175.7609999999993</v>
      </c>
      <c r="E17" s="485">
        <f>'[1]Podklady QZ'!E206</f>
        <v>1192.3059999999994</v>
      </c>
      <c r="F17" s="16">
        <f>'[1]Podklady QZ'!F206</f>
        <v>1192.3059999999994</v>
      </c>
      <c r="G17" s="6">
        <f>'[1]Podklady QZ'!G206</f>
        <v>1188.3759999999993</v>
      </c>
      <c r="H17" s="449">
        <f>'[1]Podklady QZ'!H206</f>
        <v>0</v>
      </c>
      <c r="I17" s="447">
        <f>'[1]Podklady QZ'!I206</f>
        <v>0</v>
      </c>
      <c r="J17" s="450">
        <f>'[1]Podklady QZ'!J206</f>
        <v>0</v>
      </c>
      <c r="K17" s="446">
        <f>'[1]Podklady QZ'!K206</f>
        <v>0</v>
      </c>
      <c r="L17" s="447">
        <f>'[1]Podklady QZ'!L206</f>
        <v>0</v>
      </c>
      <c r="M17" s="448">
        <f>'[1]Podklady QZ'!M206</f>
        <v>0</v>
      </c>
    </row>
    <row r="18" spans="1:13" x14ac:dyDescent="0.2">
      <c r="A18" s="47" t="s">
        <v>234</v>
      </c>
      <c r="B18" s="201">
        <f>'[1]Podklady QZ'!B207</f>
        <v>4559.8800000000019</v>
      </c>
      <c r="C18" s="16">
        <f>'[1]Podklady QZ'!C207</f>
        <v>4564.3800000000019</v>
      </c>
      <c r="D18" s="211">
        <f>'[1]Podklady QZ'!D207</f>
        <v>4564.3800000000019</v>
      </c>
      <c r="E18" s="485">
        <f>'[1]Podklady QZ'!E207</f>
        <v>4569.6930000000011</v>
      </c>
      <c r="F18" s="16">
        <f>'[1]Podklady QZ'!F207</f>
        <v>4576.6250000000009</v>
      </c>
      <c r="G18" s="6">
        <f>'[1]Podklady QZ'!G207</f>
        <v>4573.898000000002</v>
      </c>
      <c r="H18" s="449">
        <f>'[1]Podklady QZ'!H207</f>
        <v>0</v>
      </c>
      <c r="I18" s="447">
        <f>'[1]Podklady QZ'!I207</f>
        <v>0</v>
      </c>
      <c r="J18" s="450">
        <f>'[1]Podklady QZ'!J207</f>
        <v>0</v>
      </c>
      <c r="K18" s="446">
        <f>'[1]Podklady QZ'!K207</f>
        <v>0</v>
      </c>
      <c r="L18" s="447">
        <f>'[1]Podklady QZ'!L207</f>
        <v>0</v>
      </c>
      <c r="M18" s="448">
        <f>'[1]Podklady QZ'!M207</f>
        <v>0</v>
      </c>
    </row>
    <row r="19" spans="1:13" x14ac:dyDescent="0.2">
      <c r="A19" s="47" t="s">
        <v>235</v>
      </c>
      <c r="B19" s="201">
        <f>'[1]Podklady QZ'!B208</f>
        <v>10743.907999999998</v>
      </c>
      <c r="C19" s="16">
        <f>'[1]Podklady QZ'!C208</f>
        <v>10743.907999999998</v>
      </c>
      <c r="D19" s="211">
        <f>'[1]Podklady QZ'!D208</f>
        <v>10743.907999999998</v>
      </c>
      <c r="E19" s="485">
        <f>'[1]Podklady QZ'!E208</f>
        <v>10736.951999999997</v>
      </c>
      <c r="F19" s="16">
        <f>'[1]Podklady QZ'!F208</f>
        <v>10736.951999999997</v>
      </c>
      <c r="G19" s="6">
        <f>'[1]Podklady QZ'!G208</f>
        <v>10734.840999999997</v>
      </c>
      <c r="H19" s="449">
        <f>'[1]Podklady QZ'!H208</f>
        <v>0</v>
      </c>
      <c r="I19" s="447">
        <f>'[1]Podklady QZ'!I208</f>
        <v>0</v>
      </c>
      <c r="J19" s="450">
        <f>'[1]Podklady QZ'!J208</f>
        <v>0</v>
      </c>
      <c r="K19" s="446">
        <f>'[1]Podklady QZ'!K208</f>
        <v>0</v>
      </c>
      <c r="L19" s="447">
        <f>'[1]Podklady QZ'!L208</f>
        <v>0</v>
      </c>
      <c r="M19" s="448">
        <f>'[1]Podklady QZ'!M208</f>
        <v>0</v>
      </c>
    </row>
    <row r="20" spans="1:13" ht="12.75" thickBot="1" x14ac:dyDescent="0.25">
      <c r="A20" s="27" t="s">
        <v>236</v>
      </c>
      <c r="B20" s="212">
        <f>'[1]Podklady QZ'!B209</f>
        <v>1445.0379999999998</v>
      </c>
      <c r="C20" s="8">
        <f>'[1]Podklady QZ'!C209</f>
        <v>1445.0379999999998</v>
      </c>
      <c r="D20" s="213">
        <f>'[1]Podklady QZ'!D209</f>
        <v>1443.7639999999999</v>
      </c>
      <c r="E20" s="8">
        <f>'[1]Podklady QZ'!E209</f>
        <v>1445.1659999999997</v>
      </c>
      <c r="F20" s="8">
        <f>'[1]Podklady QZ'!F209</f>
        <v>1446.6359999999997</v>
      </c>
      <c r="G20" s="8">
        <f>'[1]Podklady QZ'!G209</f>
        <v>1445.3619999999999</v>
      </c>
      <c r="H20" s="452">
        <f>'[1]Podklady QZ'!H209</f>
        <v>0</v>
      </c>
      <c r="I20" s="451">
        <f>'[1]Podklady QZ'!I209</f>
        <v>0</v>
      </c>
      <c r="J20" s="453">
        <f>'[1]Podklady QZ'!J209</f>
        <v>0</v>
      </c>
      <c r="K20" s="451">
        <f>'[1]Podklady QZ'!K209</f>
        <v>0</v>
      </c>
      <c r="L20" s="451">
        <f>'[1]Podklady QZ'!L209</f>
        <v>0</v>
      </c>
      <c r="M20" s="451">
        <f>'[1]Podklady QZ'!M209</f>
        <v>0</v>
      </c>
    </row>
    <row r="21" spans="1:13" x14ac:dyDescent="0.2">
      <c r="A21" s="279"/>
      <c r="B21" s="279"/>
      <c r="C21" s="279"/>
      <c r="D21" s="279"/>
      <c r="E21" s="279"/>
      <c r="F21" s="279"/>
      <c r="G21" s="279"/>
      <c r="H21" s="279"/>
      <c r="M21" s="4" t="s">
        <v>82</v>
      </c>
    </row>
    <row r="22" spans="1:13" x14ac:dyDescent="0.2">
      <c r="A22" s="279"/>
      <c r="B22" s="279"/>
      <c r="C22" s="279"/>
      <c r="D22" s="279"/>
      <c r="E22" s="279"/>
      <c r="F22" s="279"/>
      <c r="G22" s="279"/>
      <c r="H22" s="279"/>
    </row>
    <row r="23" spans="1:13" x14ac:dyDescent="0.2">
      <c r="A23" s="17" t="s">
        <v>95</v>
      </c>
      <c r="B23" s="17">
        <f>INDEX(B7:M7,,MONTH('[1]Podklady QZ'!$Q$1))</f>
        <v>2098.4479999999985</v>
      </c>
      <c r="C23" s="279"/>
      <c r="D23" s="279"/>
      <c r="E23" s="279"/>
      <c r="F23" s="279"/>
      <c r="G23" s="279"/>
      <c r="H23" s="279"/>
    </row>
    <row r="24" spans="1:13" x14ac:dyDescent="0.2">
      <c r="A24" s="17" t="s">
        <v>86</v>
      </c>
      <c r="B24" s="17">
        <f>INDEX(B8:M8,,MONTH('[1]Podklady QZ'!$Q$1))</f>
        <v>2255.6680000000006</v>
      </c>
      <c r="C24" s="279"/>
      <c r="D24" s="279"/>
      <c r="E24" s="279"/>
      <c r="F24" s="279"/>
      <c r="G24" s="279"/>
      <c r="H24" s="279"/>
    </row>
    <row r="25" spans="1:13" x14ac:dyDescent="0.2">
      <c r="A25" s="17" t="s">
        <v>87</v>
      </c>
      <c r="B25" s="17">
        <f>INDEX(B9:M9,,MONTH('[1]Podklady QZ'!$Q$1))</f>
        <v>1919.0839999999989</v>
      </c>
      <c r="C25" s="279"/>
      <c r="D25" s="279"/>
      <c r="E25" s="279"/>
      <c r="F25" s="279"/>
      <c r="G25" s="279"/>
      <c r="H25" s="279"/>
    </row>
    <row r="26" spans="1:13" x14ac:dyDescent="0.2">
      <c r="A26" s="17" t="s">
        <v>88</v>
      </c>
      <c r="B26" s="17">
        <f>INDEX(B10:M10,,MONTH('[1]Podklady QZ'!$Q$1))</f>
        <v>2903.1969999999997</v>
      </c>
      <c r="C26" s="279"/>
      <c r="D26" s="279"/>
      <c r="E26" s="279"/>
      <c r="F26" s="279"/>
      <c r="G26" s="279"/>
      <c r="H26" s="279"/>
    </row>
    <row r="27" spans="1:13" x14ac:dyDescent="0.2">
      <c r="A27" s="17" t="s">
        <v>98</v>
      </c>
      <c r="B27" s="17">
        <f>INDEX(B11:M11,,MONTH('[1]Podklady QZ'!$Q$1))</f>
        <v>604.96300000000065</v>
      </c>
      <c r="C27" s="279"/>
      <c r="D27" s="279"/>
      <c r="E27" s="279"/>
      <c r="F27" s="279"/>
      <c r="G27" s="279"/>
      <c r="H27" s="279"/>
    </row>
    <row r="28" spans="1:13" x14ac:dyDescent="0.2">
      <c r="A28" s="17" t="s">
        <v>89</v>
      </c>
      <c r="B28" s="17">
        <f>INDEX(B12:M12,,MONTH('[1]Podklady QZ'!$Q$1))</f>
        <v>1046.6734999999999</v>
      </c>
      <c r="C28" s="279"/>
      <c r="D28" s="279"/>
      <c r="E28" s="279"/>
      <c r="F28" s="279"/>
      <c r="G28" s="279"/>
      <c r="H28" s="279"/>
    </row>
    <row r="29" spans="1:13" x14ac:dyDescent="0.2">
      <c r="A29" s="17" t="s">
        <v>90</v>
      </c>
      <c r="B29" s="17">
        <f>INDEX(B13:M13,,MONTH('[1]Podklady QZ'!$Q$1))</f>
        <v>577.56500000000051</v>
      </c>
      <c r="C29" s="279"/>
      <c r="D29" s="279"/>
      <c r="E29" s="279"/>
      <c r="F29" s="279"/>
      <c r="G29" s="279"/>
      <c r="H29" s="279"/>
    </row>
    <row r="30" spans="1:13" x14ac:dyDescent="0.2">
      <c r="A30" s="17" t="s">
        <v>91</v>
      </c>
      <c r="B30" s="17">
        <f>INDEX(B14:M14,,MONTH('[1]Podklady QZ'!$Q$1))</f>
        <v>7284.3739999999971</v>
      </c>
      <c r="C30" s="279"/>
      <c r="D30" s="279"/>
      <c r="E30" s="279"/>
      <c r="F30" s="279"/>
      <c r="G30" s="279"/>
      <c r="H30" s="279"/>
    </row>
    <row r="31" spans="1:13" x14ac:dyDescent="0.2">
      <c r="A31" s="17" t="s">
        <v>92</v>
      </c>
      <c r="B31" s="17">
        <f>INDEX(B15:M15,,MONTH('[1]Podklady QZ'!$Q$1))</f>
        <v>1283.3509999999999</v>
      </c>
      <c r="C31" s="279"/>
      <c r="D31" s="279"/>
      <c r="E31" s="279"/>
      <c r="F31" s="279"/>
      <c r="G31" s="279"/>
      <c r="H31" s="279"/>
    </row>
    <row r="32" spans="1:13" x14ac:dyDescent="0.2">
      <c r="A32" s="17" t="s">
        <v>93</v>
      </c>
      <c r="B32" s="17">
        <f>INDEX(B16:M16,,MONTH('[1]Podklady QZ'!$Q$1))</f>
        <v>3690.8009999999986</v>
      </c>
      <c r="C32" s="279"/>
      <c r="D32" s="279"/>
      <c r="E32" s="279"/>
      <c r="F32" s="279"/>
      <c r="G32" s="279"/>
      <c r="H32" s="279"/>
    </row>
    <row r="33" spans="1:8" x14ac:dyDescent="0.2">
      <c r="A33" s="17" t="s">
        <v>94</v>
      </c>
      <c r="B33" s="17">
        <f>INDEX(B17:M17,,MONTH('[1]Podklady QZ'!$Q$1))</f>
        <v>1188.3759999999993</v>
      </c>
      <c r="C33" s="279"/>
      <c r="D33" s="279"/>
      <c r="E33" s="279"/>
      <c r="F33" s="279"/>
      <c r="G33" s="279"/>
      <c r="H33" s="279"/>
    </row>
    <row r="34" spans="1:8" x14ac:dyDescent="0.2">
      <c r="A34" s="17" t="s">
        <v>96</v>
      </c>
      <c r="B34" s="17">
        <f>INDEX(B18:M18,,MONTH('[1]Podklady QZ'!$Q$1))</f>
        <v>4573.898000000002</v>
      </c>
      <c r="C34" s="279"/>
      <c r="D34" s="279"/>
      <c r="E34" s="279"/>
      <c r="F34" s="279"/>
      <c r="G34" s="279"/>
      <c r="H34" s="279"/>
    </row>
    <row r="35" spans="1:8" x14ac:dyDescent="0.2">
      <c r="A35" s="17" t="s">
        <v>97</v>
      </c>
      <c r="B35" s="17">
        <f>INDEX(B19:M19,,MONTH('[1]Podklady QZ'!$Q$1))</f>
        <v>10734.840999999997</v>
      </c>
      <c r="C35" s="279"/>
      <c r="D35" s="279"/>
      <c r="E35" s="279"/>
      <c r="F35" s="279"/>
      <c r="G35" s="279"/>
      <c r="H35" s="279"/>
    </row>
    <row r="36" spans="1:8" x14ac:dyDescent="0.2">
      <c r="A36" s="17" t="s">
        <v>99</v>
      </c>
      <c r="B36" s="17">
        <f>INDEX(B20:M20,,MONTH('[1]Podklady QZ'!$Q$1))</f>
        <v>1445.3619999999999</v>
      </c>
      <c r="C36" s="279"/>
      <c r="D36" s="279"/>
      <c r="E36" s="279"/>
      <c r="F36" s="279"/>
      <c r="G36" s="279"/>
      <c r="H36" s="279"/>
    </row>
    <row r="37" spans="1:8" x14ac:dyDescent="0.2">
      <c r="A37" s="279"/>
      <c r="B37" s="279"/>
      <c r="C37" s="279"/>
      <c r="D37" s="279"/>
      <c r="E37" s="279"/>
      <c r="F37" s="279"/>
      <c r="G37" s="279"/>
      <c r="H37" s="279"/>
    </row>
    <row r="38" spans="1:8" x14ac:dyDescent="0.2">
      <c r="A38" s="279"/>
      <c r="B38" s="279"/>
      <c r="C38" s="279"/>
      <c r="D38" s="279"/>
      <c r="E38" s="279"/>
      <c r="F38" s="279"/>
      <c r="G38" s="279"/>
      <c r="H38" s="279"/>
    </row>
    <row r="39" spans="1:8" x14ac:dyDescent="0.2">
      <c r="A39" s="279"/>
      <c r="B39" s="279"/>
      <c r="C39" s="279"/>
      <c r="D39" s="279"/>
      <c r="E39" s="279"/>
      <c r="F39" s="279"/>
      <c r="G39" s="279"/>
      <c r="H39" s="279"/>
    </row>
    <row r="40" spans="1:8" x14ac:dyDescent="0.2">
      <c r="A40" s="279"/>
      <c r="B40" s="279"/>
      <c r="C40" s="279"/>
      <c r="D40" s="279"/>
      <c r="E40" s="279"/>
      <c r="F40" s="279"/>
      <c r="G40" s="279"/>
      <c r="H40" s="279"/>
    </row>
    <row r="41" spans="1:8" x14ac:dyDescent="0.2">
      <c r="A41" s="279"/>
      <c r="B41" s="279"/>
      <c r="C41" s="279"/>
      <c r="D41" s="279"/>
      <c r="E41" s="279"/>
      <c r="F41" s="279"/>
      <c r="G41" s="279"/>
      <c r="H41" s="279"/>
    </row>
    <row r="42" spans="1:8" x14ac:dyDescent="0.2">
      <c r="A42" s="279"/>
      <c r="B42" s="279"/>
      <c r="C42" s="279"/>
      <c r="D42" s="279"/>
      <c r="E42" s="279"/>
      <c r="F42" s="279"/>
      <c r="G42" s="279"/>
      <c r="H42" s="279"/>
    </row>
    <row r="43" spans="1:8" x14ac:dyDescent="0.2">
      <c r="A43" s="279"/>
      <c r="B43" s="279"/>
      <c r="C43" s="279"/>
      <c r="D43" s="279"/>
      <c r="E43" s="279"/>
      <c r="F43" s="279"/>
      <c r="G43" s="279"/>
      <c r="H43" s="279"/>
    </row>
    <row r="44" spans="1:8" x14ac:dyDescent="0.2">
      <c r="A44" s="279"/>
      <c r="B44" s="279"/>
      <c r="C44" s="279"/>
      <c r="D44" s="279"/>
      <c r="E44" s="279"/>
      <c r="F44" s="279"/>
      <c r="G44" s="279"/>
      <c r="H44" s="279"/>
    </row>
    <row r="45" spans="1:8" x14ac:dyDescent="0.2">
      <c r="A45" s="279"/>
      <c r="B45" s="279"/>
      <c r="C45" s="279"/>
      <c r="D45" s="279"/>
      <c r="E45" s="279"/>
      <c r="F45" s="279"/>
      <c r="G45" s="279"/>
      <c r="H45" s="279"/>
    </row>
    <row r="46" spans="1:8" x14ac:dyDescent="0.2">
      <c r="A46" s="279"/>
      <c r="B46" s="279"/>
      <c r="C46" s="279"/>
      <c r="D46" s="279"/>
      <c r="E46" s="279"/>
      <c r="F46" s="279"/>
      <c r="G46" s="279"/>
      <c r="H46" s="279"/>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J12" sqref="J12"/>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183</v>
      </c>
      <c r="N1" s="111" t="str">
        <f>Obsah!$A$1</f>
        <v>II. čtvrtletí 2019</v>
      </c>
    </row>
    <row r="2" spans="1:17" ht="7.5" customHeight="1" x14ac:dyDescent="0.2"/>
    <row r="3" spans="1:17" x14ac:dyDescent="0.2">
      <c r="A3" s="500"/>
      <c r="B3" s="502" t="s">
        <v>48</v>
      </c>
      <c r="C3" s="502"/>
      <c r="D3" s="502"/>
      <c r="E3" s="502" t="s">
        <v>49</v>
      </c>
      <c r="F3" s="502"/>
      <c r="G3" s="502"/>
      <c r="H3" s="502" t="s">
        <v>50</v>
      </c>
      <c r="I3" s="502"/>
      <c r="J3" s="502"/>
      <c r="K3" s="502" t="s">
        <v>51</v>
      </c>
      <c r="L3" s="502"/>
      <c r="M3" s="527"/>
      <c r="N3" s="526" t="s">
        <v>7</v>
      </c>
    </row>
    <row r="4" spans="1:17" x14ac:dyDescent="0.2">
      <c r="A4" s="501"/>
      <c r="B4" s="188" t="s">
        <v>8</v>
      </c>
      <c r="C4" s="188" t="s">
        <v>9</v>
      </c>
      <c r="D4" s="188" t="s">
        <v>10</v>
      </c>
      <c r="E4" s="188" t="s">
        <v>11</v>
      </c>
      <c r="F4" s="188" t="s">
        <v>12</v>
      </c>
      <c r="G4" s="188" t="s">
        <v>13</v>
      </c>
      <c r="H4" s="188" t="s">
        <v>14</v>
      </c>
      <c r="I4" s="188" t="s">
        <v>15</v>
      </c>
      <c r="J4" s="188" t="s">
        <v>16</v>
      </c>
      <c r="K4" s="188" t="s">
        <v>17</v>
      </c>
      <c r="L4" s="188" t="s">
        <v>18</v>
      </c>
      <c r="M4" s="59" t="s">
        <v>19</v>
      </c>
      <c r="N4" s="527"/>
    </row>
    <row r="5" spans="1:17" x14ac:dyDescent="0.2">
      <c r="A5" s="518" t="s">
        <v>240</v>
      </c>
      <c r="B5" s="520">
        <f>SUM(B6:D6)</f>
        <v>31183.904846645994</v>
      </c>
      <c r="C5" s="521"/>
      <c r="D5" s="522"/>
      <c r="E5" s="521">
        <f t="shared" ref="E5" si="0">SUM(E6:G6)</f>
        <v>13734.007990000002</v>
      </c>
      <c r="F5" s="521"/>
      <c r="G5" s="521"/>
      <c r="H5" s="523">
        <f t="shared" ref="H5" si="1">SUM(H6:J6)</f>
        <v>0</v>
      </c>
      <c r="I5" s="524"/>
      <c r="J5" s="525"/>
      <c r="K5" s="523">
        <f t="shared" ref="K5" si="2">SUM(K6:M6)</f>
        <v>0</v>
      </c>
      <c r="L5" s="524"/>
      <c r="M5" s="525"/>
      <c r="N5" s="517">
        <f>SUM(B6:M6)</f>
        <v>44917.912836645999</v>
      </c>
    </row>
    <row r="6" spans="1:17" x14ac:dyDescent="0.2">
      <c r="A6" s="519"/>
      <c r="B6" s="207">
        <f t="shared" ref="B6:M6" si="3">SUM(B7:B14)</f>
        <v>12835.946890926563</v>
      </c>
      <c r="C6" s="63">
        <f t="shared" si="3"/>
        <v>9952.8927107100262</v>
      </c>
      <c r="D6" s="208">
        <f t="shared" si="3"/>
        <v>8395.0652450094076</v>
      </c>
      <c r="E6" s="63">
        <f t="shared" si="3"/>
        <v>5900.120756000003</v>
      </c>
      <c r="F6" s="63">
        <f t="shared" si="3"/>
        <v>5262.289232000001</v>
      </c>
      <c r="G6" s="63">
        <f t="shared" si="3"/>
        <v>2571.5980019999997</v>
      </c>
      <c r="H6" s="437">
        <f t="shared" si="3"/>
        <v>0</v>
      </c>
      <c r="I6" s="436">
        <f t="shared" si="3"/>
        <v>0</v>
      </c>
      <c r="J6" s="438">
        <f t="shared" si="3"/>
        <v>0</v>
      </c>
      <c r="K6" s="437">
        <f t="shared" si="3"/>
        <v>0</v>
      </c>
      <c r="L6" s="436">
        <f t="shared" si="3"/>
        <v>0</v>
      </c>
      <c r="M6" s="438">
        <f t="shared" si="3"/>
        <v>0</v>
      </c>
      <c r="N6" s="492"/>
    </row>
    <row r="7" spans="1:17" x14ac:dyDescent="0.2">
      <c r="A7" s="28" t="s">
        <v>29</v>
      </c>
      <c r="B7" s="209">
        <f>'[1]Podklady QZ'!B217</f>
        <v>2951.5157399265577</v>
      </c>
      <c r="C7" s="35">
        <f>'[1]Podklady QZ'!C217</f>
        <v>2404.6590184386141</v>
      </c>
      <c r="D7" s="210">
        <f>'[1]Podklady QZ'!D217</f>
        <v>2158.6502075033773</v>
      </c>
      <c r="E7" s="35">
        <f>'[1]Podklady QZ'!E217</f>
        <v>1687.7566520000005</v>
      </c>
      <c r="F7" s="35">
        <f>'[1]Podklady QZ'!F217</f>
        <v>1686.4747809999999</v>
      </c>
      <c r="G7" s="35">
        <f>'[1]Podklady QZ'!G217</f>
        <v>1202.1644509999996</v>
      </c>
      <c r="H7" s="457">
        <f>'[1]Podklady QZ'!H217</f>
        <v>0</v>
      </c>
      <c r="I7" s="456">
        <f>'[1]Podklady QZ'!I217</f>
        <v>0</v>
      </c>
      <c r="J7" s="458">
        <f>'[1]Podklady QZ'!J217</f>
        <v>0</v>
      </c>
      <c r="K7" s="457">
        <f>'[1]Podklady QZ'!K217</f>
        <v>0</v>
      </c>
      <c r="L7" s="456">
        <f>'[1]Podklady QZ'!L217</f>
        <v>0</v>
      </c>
      <c r="M7" s="458">
        <f>'[1]Podklady QZ'!M217</f>
        <v>0</v>
      </c>
      <c r="N7" s="39">
        <f t="shared" ref="N7:N12" si="4">SUM(B7:M7)</f>
        <v>12091.22084986855</v>
      </c>
      <c r="P7" s="236"/>
      <c r="Q7" s="236"/>
    </row>
    <row r="8" spans="1:17" x14ac:dyDescent="0.2">
      <c r="A8" s="47" t="s">
        <v>0</v>
      </c>
      <c r="B8" s="201">
        <f>'[1]Podklady QZ'!B218</f>
        <v>249.03847800000005</v>
      </c>
      <c r="C8" s="16">
        <f>'[1]Podklady QZ'!C218</f>
        <v>192.87106199999997</v>
      </c>
      <c r="D8" s="211">
        <f>'[1]Podklady QZ'!D218</f>
        <v>171.26123899999993</v>
      </c>
      <c r="E8" s="485">
        <f>'[1]Podklady QZ'!E218</f>
        <v>128.23261200000002</v>
      </c>
      <c r="F8" s="16">
        <f>'[1]Podklady QZ'!F218</f>
        <v>99.643970999999993</v>
      </c>
      <c r="G8" s="6">
        <f>'[1]Podklady QZ'!G218</f>
        <v>57.324324999999988</v>
      </c>
      <c r="H8" s="449">
        <f>'[1]Podklady QZ'!H218</f>
        <v>0</v>
      </c>
      <c r="I8" s="447">
        <f>'[1]Podklady QZ'!I218</f>
        <v>0</v>
      </c>
      <c r="J8" s="450">
        <f>'[1]Podklady QZ'!J218</f>
        <v>0</v>
      </c>
      <c r="K8" s="449">
        <f>'[1]Podklady QZ'!K218</f>
        <v>0</v>
      </c>
      <c r="L8" s="447">
        <f>'[1]Podklady QZ'!L218</f>
        <v>0</v>
      </c>
      <c r="M8" s="450">
        <f>'[1]Podklady QZ'!M218</f>
        <v>0</v>
      </c>
      <c r="N8" s="40">
        <f t="shared" si="4"/>
        <v>898.37168699999984</v>
      </c>
      <c r="P8" s="236"/>
      <c r="Q8" s="236"/>
    </row>
    <row r="9" spans="1:17" x14ac:dyDescent="0.2">
      <c r="A9" s="47" t="s">
        <v>1</v>
      </c>
      <c r="B9" s="201">
        <f>'[1]Podklady QZ'!B219</f>
        <v>129.944526</v>
      </c>
      <c r="C9" s="16">
        <f>'[1]Podklady QZ'!C219</f>
        <v>99.983983999999978</v>
      </c>
      <c r="D9" s="211">
        <f>'[1]Podklady QZ'!D219</f>
        <v>80.364863999999983</v>
      </c>
      <c r="E9" s="485">
        <f>'[1]Podklady QZ'!E219</f>
        <v>48.900811000000019</v>
      </c>
      <c r="F9" s="16">
        <f>'[1]Podklady QZ'!F219</f>
        <v>34.690085000000003</v>
      </c>
      <c r="G9" s="6">
        <f>'[1]Podklady QZ'!G219</f>
        <v>6.6403269999999992</v>
      </c>
      <c r="H9" s="449">
        <f>'[1]Podklady QZ'!H219</f>
        <v>0</v>
      </c>
      <c r="I9" s="447">
        <f>'[1]Podklady QZ'!I219</f>
        <v>0</v>
      </c>
      <c r="J9" s="450">
        <f>'[1]Podklady QZ'!J219</f>
        <v>0</v>
      </c>
      <c r="K9" s="449">
        <f>'[1]Podklady QZ'!K219</f>
        <v>0</v>
      </c>
      <c r="L9" s="447">
        <f>'[1]Podklady QZ'!L219</f>
        <v>0</v>
      </c>
      <c r="M9" s="450">
        <f>'[1]Podklady QZ'!M219</f>
        <v>0</v>
      </c>
      <c r="N9" s="40">
        <f t="shared" si="4"/>
        <v>400.52459700000003</v>
      </c>
      <c r="P9" s="236"/>
      <c r="Q9" s="236"/>
    </row>
    <row r="10" spans="1:17" x14ac:dyDescent="0.2">
      <c r="A10" s="47" t="s">
        <v>2</v>
      </c>
      <c r="B10" s="201">
        <f>'[1]Podklady QZ'!B220</f>
        <v>64.085399000000024</v>
      </c>
      <c r="C10" s="16">
        <f>'[1]Podklady QZ'!C220</f>
        <v>45.260406000000003</v>
      </c>
      <c r="D10" s="211">
        <f>'[1]Podklady QZ'!D220</f>
        <v>34.153209999999994</v>
      </c>
      <c r="E10" s="485">
        <f>'[1]Podklady QZ'!E220</f>
        <v>31.584772000000008</v>
      </c>
      <c r="F10" s="16">
        <f>'[1]Podklady QZ'!F220</f>
        <v>29.268980000000003</v>
      </c>
      <c r="G10" s="6">
        <f>'[1]Podklady QZ'!G220</f>
        <v>10.143165000000002</v>
      </c>
      <c r="H10" s="449">
        <f>'[1]Podklady QZ'!H220</f>
        <v>0</v>
      </c>
      <c r="I10" s="447">
        <f>'[1]Podklady QZ'!I220</f>
        <v>0</v>
      </c>
      <c r="J10" s="450">
        <f>'[1]Podklady QZ'!J220</f>
        <v>0</v>
      </c>
      <c r="K10" s="449">
        <f>'[1]Podklady QZ'!K220</f>
        <v>0</v>
      </c>
      <c r="L10" s="447">
        <f>'[1]Podklady QZ'!L220</f>
        <v>0</v>
      </c>
      <c r="M10" s="450">
        <f>'[1]Podklady QZ'!M220</f>
        <v>0</v>
      </c>
      <c r="N10" s="40">
        <f t="shared" si="4"/>
        <v>214.49593200000004</v>
      </c>
      <c r="P10" s="236"/>
      <c r="Q10" s="236"/>
    </row>
    <row r="11" spans="1:17" x14ac:dyDescent="0.2">
      <c r="A11" s="47" t="s">
        <v>6</v>
      </c>
      <c r="B11" s="201">
        <f>'[1]Podklady QZ'!B221</f>
        <v>39.39667</v>
      </c>
      <c r="C11" s="16">
        <f>'[1]Podklady QZ'!C221</f>
        <v>36.807198000000007</v>
      </c>
      <c r="D11" s="211">
        <f>'[1]Podklady QZ'!D221</f>
        <v>38.629004000000009</v>
      </c>
      <c r="E11" s="485">
        <f>'[1]Podklady QZ'!E221</f>
        <v>27.403100000000006</v>
      </c>
      <c r="F11" s="16">
        <f>'[1]Podklady QZ'!F221</f>
        <v>19.839182999999998</v>
      </c>
      <c r="G11" s="6">
        <f>'[1]Podklady QZ'!G221</f>
        <v>8.7865759999999984</v>
      </c>
      <c r="H11" s="449">
        <f>'[1]Podklady QZ'!H221</f>
        <v>0</v>
      </c>
      <c r="I11" s="447">
        <f>'[1]Podklady QZ'!I221</f>
        <v>0</v>
      </c>
      <c r="J11" s="450">
        <f>'[1]Podklady QZ'!J221</f>
        <v>0</v>
      </c>
      <c r="K11" s="449">
        <f>'[1]Podklady QZ'!K221</f>
        <v>0</v>
      </c>
      <c r="L11" s="447">
        <f>'[1]Podklady QZ'!L221</f>
        <v>0</v>
      </c>
      <c r="M11" s="450">
        <f>'[1]Podklady QZ'!M221</f>
        <v>0</v>
      </c>
      <c r="N11" s="40">
        <f t="shared" si="4"/>
        <v>170.86173099999999</v>
      </c>
      <c r="P11" s="236"/>
      <c r="Q11" s="236"/>
    </row>
    <row r="12" spans="1:17" x14ac:dyDescent="0.2">
      <c r="A12" s="47" t="s">
        <v>28</v>
      </c>
      <c r="B12" s="201">
        <f>'[1]Podklady QZ'!B222</f>
        <v>5807.444301000005</v>
      </c>
      <c r="C12" s="16">
        <f>'[1]Podklady QZ'!C222</f>
        <v>4410.0976409999985</v>
      </c>
      <c r="D12" s="211">
        <f>'[1]Podklady QZ'!D222</f>
        <v>3665.726388000001</v>
      </c>
      <c r="E12" s="485">
        <f>'[1]Podklady QZ'!E222</f>
        <v>2496.3915790000024</v>
      </c>
      <c r="F12" s="16">
        <f>'[1]Podklady QZ'!F222</f>
        <v>2178.9002480000008</v>
      </c>
      <c r="G12" s="6">
        <f>'[1]Podklady QZ'!G222</f>
        <v>868.88328899999976</v>
      </c>
      <c r="H12" s="449">
        <f>'[1]Podklady QZ'!H222</f>
        <v>0</v>
      </c>
      <c r="I12" s="447">
        <f>'[1]Podklady QZ'!I222</f>
        <v>0</v>
      </c>
      <c r="J12" s="450">
        <f>'[1]Podklady QZ'!J222</f>
        <v>0</v>
      </c>
      <c r="K12" s="449">
        <f>'[1]Podklady QZ'!K222</f>
        <v>0</v>
      </c>
      <c r="L12" s="447">
        <f>'[1]Podklady QZ'!L222</f>
        <v>0</v>
      </c>
      <c r="M12" s="450">
        <f>'[1]Podklady QZ'!M222</f>
        <v>0</v>
      </c>
      <c r="N12" s="40">
        <f t="shared" si="4"/>
        <v>19427.443446000008</v>
      </c>
      <c r="P12" s="236"/>
      <c r="Q12" s="236"/>
    </row>
    <row r="13" spans="1:17" x14ac:dyDescent="0.2">
      <c r="A13" s="47" t="s">
        <v>5</v>
      </c>
      <c r="B13" s="201">
        <f>'[1]Podklady QZ'!B223</f>
        <v>3249.8154820000009</v>
      </c>
      <c r="C13" s="16">
        <f>'[1]Podklady QZ'!C223</f>
        <v>2500.3609822714134</v>
      </c>
      <c r="D13" s="211">
        <f>'[1]Podklady QZ'!D223</f>
        <v>2036.9465385060298</v>
      </c>
      <c r="E13" s="485">
        <f>'[1]Podklady QZ'!E223</f>
        <v>1348.9529929999999</v>
      </c>
      <c r="F13" s="16">
        <f>'[1]Podklady QZ'!F223</f>
        <v>1105.0539129999997</v>
      </c>
      <c r="G13" s="6">
        <f>'[1]Podklady QZ'!G223</f>
        <v>387.19460500000014</v>
      </c>
      <c r="H13" s="449">
        <f>'[1]Podklady QZ'!H223</f>
        <v>0</v>
      </c>
      <c r="I13" s="447">
        <f>'[1]Podklady QZ'!I223</f>
        <v>0</v>
      </c>
      <c r="J13" s="450">
        <f>'[1]Podklady QZ'!J223</f>
        <v>0</v>
      </c>
      <c r="K13" s="449">
        <f>'[1]Podklady QZ'!K223</f>
        <v>0</v>
      </c>
      <c r="L13" s="447">
        <f>'[1]Podklady QZ'!L223</f>
        <v>0</v>
      </c>
      <c r="M13" s="450">
        <f>'[1]Podklady QZ'!M223</f>
        <v>0</v>
      </c>
      <c r="N13" s="40">
        <f t="shared" ref="N13:N14" si="5">SUM(B13:M13)</f>
        <v>10628.324513777443</v>
      </c>
      <c r="P13" s="236"/>
      <c r="Q13" s="236"/>
    </row>
    <row r="14" spans="1:17" ht="12.75" thickBot="1" x14ac:dyDescent="0.25">
      <c r="A14" s="37" t="s">
        <v>3</v>
      </c>
      <c r="B14" s="217">
        <f>'[1]Podklady QZ'!B224</f>
        <v>344.7062949999999</v>
      </c>
      <c r="C14" s="7">
        <f>'[1]Podklady QZ'!C224</f>
        <v>262.852419</v>
      </c>
      <c r="D14" s="228">
        <f>'[1]Podklady QZ'!D224</f>
        <v>209.33379399999993</v>
      </c>
      <c r="E14" s="7">
        <f>'[1]Podklady QZ'!E224</f>
        <v>130.89823699999999</v>
      </c>
      <c r="F14" s="7">
        <f>'[1]Podklady QZ'!F224</f>
        <v>108.418071</v>
      </c>
      <c r="G14" s="7">
        <f>'[1]Podklady QZ'!G224</f>
        <v>30.461264000000003</v>
      </c>
      <c r="H14" s="460">
        <f>'[1]Podklady QZ'!H224</f>
        <v>0</v>
      </c>
      <c r="I14" s="459">
        <f>'[1]Podklady QZ'!I224</f>
        <v>0</v>
      </c>
      <c r="J14" s="461">
        <f>'[1]Podklady QZ'!J224</f>
        <v>0</v>
      </c>
      <c r="K14" s="460">
        <f>'[1]Podklady QZ'!K224</f>
        <v>0</v>
      </c>
      <c r="L14" s="459">
        <f>'[1]Podklady QZ'!L224</f>
        <v>0</v>
      </c>
      <c r="M14" s="461">
        <f>'[1]Podklady QZ'!M224</f>
        <v>0</v>
      </c>
      <c r="N14" s="41">
        <f t="shared" si="5"/>
        <v>1086.6700799999999</v>
      </c>
      <c r="P14" s="236"/>
      <c r="Q14" s="236"/>
    </row>
    <row r="15" spans="1:17" x14ac:dyDescent="0.2">
      <c r="A15" s="233" t="s">
        <v>256</v>
      </c>
      <c r="N15" s="4" t="s">
        <v>82</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M18" sqref="M18"/>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185</v>
      </c>
      <c r="B1" s="9"/>
      <c r="J1" s="111" t="str">
        <f>Obsah!$A$1</f>
        <v>II. čtvrtletí 2019</v>
      </c>
    </row>
    <row r="2" spans="1:10" ht="7.5" customHeight="1" x14ac:dyDescent="0.2">
      <c r="A2" s="9"/>
      <c r="B2" s="537"/>
      <c r="C2" s="537"/>
      <c r="D2" s="537"/>
      <c r="E2" s="537"/>
      <c r="F2" s="537"/>
      <c r="G2" s="537"/>
      <c r="H2" s="537"/>
      <c r="I2" s="537"/>
      <c r="J2" s="537"/>
    </row>
    <row r="3" spans="1:10" ht="24" x14ac:dyDescent="0.2">
      <c r="A3" s="234"/>
      <c r="B3" s="23" t="s">
        <v>29</v>
      </c>
      <c r="C3" s="23" t="s">
        <v>0</v>
      </c>
      <c r="D3" s="23" t="s">
        <v>1</v>
      </c>
      <c r="E3" s="23" t="s">
        <v>2</v>
      </c>
      <c r="F3" s="23" t="s">
        <v>6</v>
      </c>
      <c r="G3" s="23" t="s">
        <v>28</v>
      </c>
      <c r="H3" s="23" t="s">
        <v>5</v>
      </c>
      <c r="I3" s="23" t="s">
        <v>3</v>
      </c>
      <c r="J3" s="23" t="s">
        <v>4</v>
      </c>
    </row>
    <row r="4" spans="1:10" ht="12" customHeight="1" x14ac:dyDescent="0.2">
      <c r="A4" s="76" t="s">
        <v>242</v>
      </c>
      <c r="B4" s="66">
        <f>SUM(B5:B18)</f>
        <v>4576.3958840000005</v>
      </c>
      <c r="C4" s="66">
        <f t="shared" ref="C4:I4" si="0">SUM(C5:C18)</f>
        <v>285.20090800000003</v>
      </c>
      <c r="D4" s="66">
        <f t="shared" si="0"/>
        <v>90.231223</v>
      </c>
      <c r="E4" s="66">
        <f t="shared" si="0"/>
        <v>70.99691700000001</v>
      </c>
      <c r="F4" s="66">
        <f t="shared" si="0"/>
        <v>56.028858999999997</v>
      </c>
      <c r="G4" s="66">
        <f t="shared" si="0"/>
        <v>5544.1751160000003</v>
      </c>
      <c r="H4" s="66">
        <f t="shared" si="0"/>
        <v>2841.2015110000002</v>
      </c>
      <c r="I4" s="66">
        <f t="shared" si="0"/>
        <v>269.77757200000002</v>
      </c>
      <c r="J4" s="66">
        <f t="shared" ref="J4" si="1">SUM(B4:I4)</f>
        <v>13734.00799</v>
      </c>
    </row>
    <row r="5" spans="1:10" x14ac:dyDescent="0.2">
      <c r="A5" s="28" t="s">
        <v>198</v>
      </c>
      <c r="B5" s="10">
        <f>'[1]Podklady QZ'!B231</f>
        <v>63.523604999999996</v>
      </c>
      <c r="C5" s="10">
        <f>'[1]Podklady QZ'!C231</f>
        <v>3.405929</v>
      </c>
      <c r="D5" s="10">
        <f>'[1]Podklady QZ'!D231</f>
        <v>40.120675000000006</v>
      </c>
      <c r="E5" s="10">
        <f>'[1]Podklady QZ'!E231</f>
        <v>5.3668440000000004</v>
      </c>
      <c r="F5" s="10">
        <f>'[1]Podklady QZ'!F231</f>
        <v>0.55423500000000003</v>
      </c>
      <c r="G5" s="10">
        <f>'[1]Podklady QZ'!G231</f>
        <v>1098.877383</v>
      </c>
      <c r="H5" s="10">
        <f>'[1]Podklady QZ'!H231</f>
        <v>623.12186100000019</v>
      </c>
      <c r="I5" s="10">
        <f>'[1]Podklady QZ'!I231</f>
        <v>24.214000999999996</v>
      </c>
      <c r="J5" s="14">
        <f t="shared" ref="J5:J18" si="2">SUM(B5:I5)</f>
        <v>1859.1845330000003</v>
      </c>
    </row>
    <row r="6" spans="1:10" x14ac:dyDescent="0.2">
      <c r="A6" s="29" t="s">
        <v>110</v>
      </c>
      <c r="B6" s="11">
        <f>'[1]Podklady QZ'!B232</f>
        <v>208.221655</v>
      </c>
      <c r="C6" s="11">
        <f>'[1]Podklady QZ'!C232</f>
        <v>5.2781599999999997</v>
      </c>
      <c r="D6" s="11">
        <f>'[1]Podklady QZ'!D232</f>
        <v>5.7261780000000009</v>
      </c>
      <c r="E6" s="11">
        <f>'[1]Podklady QZ'!E232</f>
        <v>1.0776269999999999</v>
      </c>
      <c r="F6" s="11">
        <f>'[1]Podklady QZ'!F232</f>
        <v>2.9899140000000002</v>
      </c>
      <c r="G6" s="11">
        <f>'[1]Podklady QZ'!G232</f>
        <v>339.89003300000002</v>
      </c>
      <c r="H6" s="11">
        <f>'[1]Podklady QZ'!H232</f>
        <v>242.57526199999998</v>
      </c>
      <c r="I6" s="11">
        <f>'[1]Podklady QZ'!I232</f>
        <v>22.333610000000004</v>
      </c>
      <c r="J6" s="6">
        <f t="shared" si="2"/>
        <v>828.09243900000001</v>
      </c>
    </row>
    <row r="7" spans="1:10" x14ac:dyDescent="0.2">
      <c r="A7" s="29" t="s">
        <v>111</v>
      </c>
      <c r="B7" s="11">
        <f>'[1]Podklady QZ'!B233</f>
        <v>64.459005000000005</v>
      </c>
      <c r="C7" s="11">
        <f>'[1]Podklady QZ'!C233</f>
        <v>0.76154000000000011</v>
      </c>
      <c r="D7" s="11">
        <f>'[1]Podklady QZ'!D233</f>
        <v>7.9000000000000001E-2</v>
      </c>
      <c r="E7" s="11">
        <f>'[1]Podklady QZ'!E233</f>
        <v>0.151</v>
      </c>
      <c r="F7" s="11">
        <f>'[1]Podklady QZ'!F233</f>
        <v>4.3920029999999999</v>
      </c>
      <c r="G7" s="11">
        <f>'[1]Podklady QZ'!G233</f>
        <v>442.55368300000009</v>
      </c>
      <c r="H7" s="11">
        <f>'[1]Podklady QZ'!H233</f>
        <v>112.88805199999999</v>
      </c>
      <c r="I7" s="11">
        <f>'[1]Podklady QZ'!I233</f>
        <v>100.36383600000001</v>
      </c>
      <c r="J7" s="6">
        <f t="shared" si="2"/>
        <v>725.64811900000007</v>
      </c>
    </row>
    <row r="8" spans="1:10" x14ac:dyDescent="0.2">
      <c r="A8" s="29" t="s">
        <v>112</v>
      </c>
      <c r="B8" s="11">
        <f>'[1]Podklady QZ'!B234</f>
        <v>37.054586999999991</v>
      </c>
      <c r="C8" s="11">
        <f>'[1]Podklady QZ'!C234</f>
        <v>21.345089999999999</v>
      </c>
      <c r="D8" s="11">
        <f>'[1]Podklady QZ'!D234</f>
        <v>2.8989320000000003</v>
      </c>
      <c r="E8" s="11">
        <f>'[1]Podklady QZ'!E234</f>
        <v>3.2143000000000002</v>
      </c>
      <c r="F8" s="11">
        <f>'[1]Podklady QZ'!F234</f>
        <v>1.1541300000000001</v>
      </c>
      <c r="G8" s="11">
        <f>'[1]Podklady QZ'!G234</f>
        <v>290.1930210000001</v>
      </c>
      <c r="H8" s="11">
        <f>'[1]Podklady QZ'!H234</f>
        <v>132.21780099999998</v>
      </c>
      <c r="I8" s="11">
        <f>'[1]Podklady QZ'!I234</f>
        <v>28.467320000000001</v>
      </c>
      <c r="J8" s="6">
        <f t="shared" si="2"/>
        <v>516.54518100000007</v>
      </c>
    </row>
    <row r="9" spans="1:10" x14ac:dyDescent="0.2">
      <c r="A9" s="29" t="s">
        <v>197</v>
      </c>
      <c r="B9" s="11">
        <f>'[1]Podklady QZ'!B235</f>
        <v>10.678184000000003</v>
      </c>
      <c r="C9" s="11">
        <f>'[1]Podklady QZ'!C235</f>
        <v>7.07864</v>
      </c>
      <c r="D9" s="11">
        <f>'[1]Podklady QZ'!D235</f>
        <v>0.37874000000000002</v>
      </c>
      <c r="E9" s="11">
        <f>'[1]Podklady QZ'!E235</f>
        <v>0.39810999999999996</v>
      </c>
      <c r="F9" s="11">
        <f>'[1]Podklady QZ'!F235</f>
        <v>3.5253079999999999</v>
      </c>
      <c r="G9" s="11">
        <f>'[1]Podklady QZ'!G235</f>
        <v>145.52620899999999</v>
      </c>
      <c r="H9" s="11">
        <f>'[1]Podklady QZ'!H235</f>
        <v>46.684051999999994</v>
      </c>
      <c r="I9" s="11">
        <f>'[1]Podklady QZ'!I235</f>
        <v>4.5310000000000003E-2</v>
      </c>
      <c r="J9" s="6">
        <f t="shared" si="2"/>
        <v>214.31455300000002</v>
      </c>
    </row>
    <row r="10" spans="1:10" x14ac:dyDescent="0.2">
      <c r="A10" s="29" t="s">
        <v>113</v>
      </c>
      <c r="B10" s="11">
        <f>'[1]Podklady QZ'!B236</f>
        <v>193.90310299999993</v>
      </c>
      <c r="C10" s="11">
        <f>'[1]Podklady QZ'!C236</f>
        <v>1.47034</v>
      </c>
      <c r="D10" s="11">
        <f>'[1]Podklady QZ'!D236</f>
        <v>1.5314000000000001</v>
      </c>
      <c r="E10" s="11">
        <f>'[1]Podklady QZ'!E236</f>
        <v>0.89860000000000007</v>
      </c>
      <c r="F10" s="11">
        <f>'[1]Podklady QZ'!F236</f>
        <v>2.9000000000000001E-2</v>
      </c>
      <c r="G10" s="11">
        <f>'[1]Podklady QZ'!G236</f>
        <v>247.56882000000007</v>
      </c>
      <c r="H10" s="11">
        <f>'[1]Podklady QZ'!H236</f>
        <v>118.83707900000003</v>
      </c>
      <c r="I10" s="11">
        <f>'[1]Podklady QZ'!I236</f>
        <v>3.8364220000000002</v>
      </c>
      <c r="J10" s="6">
        <f t="shared" si="2"/>
        <v>568.07476399999996</v>
      </c>
    </row>
    <row r="11" spans="1:10" x14ac:dyDescent="0.2">
      <c r="A11" s="29" t="s">
        <v>114</v>
      </c>
      <c r="B11" s="11">
        <f>'[1]Podklady QZ'!B237</f>
        <v>31.568770999999998</v>
      </c>
      <c r="C11" s="11">
        <f>'[1]Podklady QZ'!C237</f>
        <v>0.94699999999999995</v>
      </c>
      <c r="D11" s="11">
        <f>'[1]Podklady QZ'!D237</f>
        <v>1.0640000000000001</v>
      </c>
      <c r="E11" s="11">
        <f>'[1]Podklady QZ'!E237</f>
        <v>0.10920000000000001</v>
      </c>
      <c r="F11" s="11">
        <f>'[1]Podklady QZ'!F237</f>
        <v>3.1601899999999996</v>
      </c>
      <c r="G11" s="11">
        <f>'[1]Podklady QZ'!G237</f>
        <v>175.69167299999998</v>
      </c>
      <c r="H11" s="11">
        <f>'[1]Podklady QZ'!H237</f>
        <v>84.622753000000031</v>
      </c>
      <c r="I11" s="11">
        <f>'[1]Podklady QZ'!I237</f>
        <v>10.029378000000001</v>
      </c>
      <c r="J11" s="6">
        <f t="shared" si="2"/>
        <v>307.19296500000002</v>
      </c>
    </row>
    <row r="12" spans="1:10" x14ac:dyDescent="0.2">
      <c r="A12" s="29" t="s">
        <v>115</v>
      </c>
      <c r="B12" s="11">
        <f>'[1]Podklady QZ'!B238</f>
        <v>1101.4352430000001</v>
      </c>
      <c r="C12" s="11">
        <f>'[1]Podklady QZ'!C238</f>
        <v>140.49166200000002</v>
      </c>
      <c r="D12" s="11">
        <f>'[1]Podklady QZ'!D238</f>
        <v>5.3985280000000007</v>
      </c>
      <c r="E12" s="11">
        <f>'[1]Podklady QZ'!E238</f>
        <v>13.625301</v>
      </c>
      <c r="F12" s="11">
        <f>'[1]Podklady QZ'!F238</f>
        <v>8.0800000000000011E-2</v>
      </c>
      <c r="G12" s="11">
        <f>'[1]Podklady QZ'!G238</f>
        <v>823.41158100000041</v>
      </c>
      <c r="H12" s="11">
        <f>'[1]Podklady QZ'!H238</f>
        <v>476.30384400000014</v>
      </c>
      <c r="I12" s="11">
        <f>'[1]Podklady QZ'!I238</f>
        <v>11.621861000000001</v>
      </c>
      <c r="J12" s="6">
        <f t="shared" si="2"/>
        <v>2572.3688200000006</v>
      </c>
    </row>
    <row r="13" spans="1:10" x14ac:dyDescent="0.2">
      <c r="A13" s="29" t="s">
        <v>116</v>
      </c>
      <c r="B13" s="11">
        <f>'[1]Podklady QZ'!B239</f>
        <v>86.917941000000013</v>
      </c>
      <c r="C13" s="11">
        <f>'[1]Podklady QZ'!C239</f>
        <v>0</v>
      </c>
      <c r="D13" s="11">
        <f>'[1]Podklady QZ'!D239</f>
        <v>0.17019999999999999</v>
      </c>
      <c r="E13" s="11">
        <f>'[1]Podklady QZ'!E239</f>
        <v>1.8065710000000001</v>
      </c>
      <c r="F13" s="11">
        <f>'[1]Podklady QZ'!F239</f>
        <v>1.7381820000000001</v>
      </c>
      <c r="G13" s="11">
        <f>'[1]Podklady QZ'!G239</f>
        <v>234.50445699999992</v>
      </c>
      <c r="H13" s="11">
        <f>'[1]Podklady QZ'!H239</f>
        <v>152.38984899999997</v>
      </c>
      <c r="I13" s="11">
        <f>'[1]Podklady QZ'!I239</f>
        <v>2.9269519999999996</v>
      </c>
      <c r="J13" s="6">
        <f t="shared" si="2"/>
        <v>480.45415199999985</v>
      </c>
    </row>
    <row r="14" spans="1:10" x14ac:dyDescent="0.2">
      <c r="A14" s="29" t="s">
        <v>117</v>
      </c>
      <c r="B14" s="11">
        <f>'[1]Podklady QZ'!B240</f>
        <v>64.192549</v>
      </c>
      <c r="C14" s="11">
        <f>'[1]Podklady QZ'!C240</f>
        <v>0.72030000000000005</v>
      </c>
      <c r="D14" s="11">
        <f>'[1]Podklady QZ'!D240</f>
        <v>7.4803499999999996</v>
      </c>
      <c r="E14" s="11">
        <f>'[1]Podklady QZ'!E240</f>
        <v>3.34198</v>
      </c>
      <c r="F14" s="11">
        <f>'[1]Podklady QZ'!F240</f>
        <v>10.03335</v>
      </c>
      <c r="G14" s="11">
        <f>'[1]Podklady QZ'!G240</f>
        <v>181.65684999999988</v>
      </c>
      <c r="H14" s="11">
        <f>'[1]Podklady QZ'!H240</f>
        <v>108.14959999999998</v>
      </c>
      <c r="I14" s="11">
        <f>'[1]Podklady QZ'!I240</f>
        <v>26.089762</v>
      </c>
      <c r="J14" s="6">
        <f t="shared" si="2"/>
        <v>401.66474099999988</v>
      </c>
    </row>
    <row r="15" spans="1:10" x14ac:dyDescent="0.2">
      <c r="A15" s="29" t="s">
        <v>118</v>
      </c>
      <c r="B15" s="11">
        <f>'[1]Podklady QZ'!B241</f>
        <v>63.524045000000001</v>
      </c>
      <c r="C15" s="11">
        <f>'[1]Podklady QZ'!C241</f>
        <v>4.5060000000000002</v>
      </c>
      <c r="D15" s="11">
        <f>'[1]Podklady QZ'!D241</f>
        <v>0.78744000000000003</v>
      </c>
      <c r="E15" s="11">
        <f>'[1]Podklady QZ'!E241</f>
        <v>0.36296000000000006</v>
      </c>
      <c r="F15" s="11">
        <f>'[1]Podklady QZ'!F241</f>
        <v>7.5620900000000004</v>
      </c>
      <c r="G15" s="11">
        <f>'[1]Podklady QZ'!G241</f>
        <v>318.39262699999978</v>
      </c>
      <c r="H15" s="11">
        <f>'[1]Podklady QZ'!H241</f>
        <v>190.04569399999991</v>
      </c>
      <c r="I15" s="11">
        <f>'[1]Podklady QZ'!I241</f>
        <v>9.1253709999999995</v>
      </c>
      <c r="J15" s="6">
        <f t="shared" si="2"/>
        <v>594.30622699999969</v>
      </c>
    </row>
    <row r="16" spans="1:10" x14ac:dyDescent="0.2">
      <c r="A16" s="29" t="s">
        <v>119</v>
      </c>
      <c r="B16" s="11">
        <f>'[1]Podklady QZ'!B242</f>
        <v>1342.1162879999999</v>
      </c>
      <c r="C16" s="11">
        <f>'[1]Podklady QZ'!C242</f>
        <v>24.544780000000003</v>
      </c>
      <c r="D16" s="11">
        <f>'[1]Podklady QZ'!D242</f>
        <v>3.5546700000000007</v>
      </c>
      <c r="E16" s="11">
        <f>'[1]Podklady QZ'!E242</f>
        <v>36.918759000000009</v>
      </c>
      <c r="F16" s="11">
        <f>'[1]Podklady QZ'!F242</f>
        <v>2.2098170000000001</v>
      </c>
      <c r="G16" s="11">
        <f>'[1]Podklady QZ'!G242</f>
        <v>421.70144700000014</v>
      </c>
      <c r="H16" s="11">
        <f>'[1]Podklady QZ'!H242</f>
        <v>166.72015699999997</v>
      </c>
      <c r="I16" s="11">
        <f>'[1]Podklady QZ'!I242</f>
        <v>5.6921409999999995</v>
      </c>
      <c r="J16" s="6">
        <f t="shared" si="2"/>
        <v>2003.4580589999998</v>
      </c>
    </row>
    <row r="17" spans="1:10" x14ac:dyDescent="0.2">
      <c r="A17" s="29" t="s">
        <v>120</v>
      </c>
      <c r="B17" s="11">
        <f>'[1]Podklady QZ'!B243</f>
        <v>908.0711799999998</v>
      </c>
      <c r="C17" s="11">
        <f>'[1]Podklady QZ'!C243</f>
        <v>67.930089999999993</v>
      </c>
      <c r="D17" s="11">
        <f>'[1]Podklady QZ'!D243</f>
        <v>17.987849999999998</v>
      </c>
      <c r="E17" s="11">
        <f>'[1]Podklady QZ'!E243</f>
        <v>1.3586580000000001</v>
      </c>
      <c r="F17" s="11">
        <f>'[1]Podklady QZ'!F243</f>
        <v>16.761800000000001</v>
      </c>
      <c r="G17" s="11">
        <f>'[1]Podklady QZ'!G243</f>
        <v>619.33736699999997</v>
      </c>
      <c r="H17" s="11">
        <f>'[1]Podklady QZ'!H243</f>
        <v>288.46782700000006</v>
      </c>
      <c r="I17" s="11">
        <f>'[1]Podklady QZ'!I243</f>
        <v>24.330650000000006</v>
      </c>
      <c r="J17" s="6">
        <f t="shared" si="2"/>
        <v>1944.2454219999997</v>
      </c>
    </row>
    <row r="18" spans="1:10" ht="12.75" thickBot="1" x14ac:dyDescent="0.25">
      <c r="A18" s="37" t="s">
        <v>121</v>
      </c>
      <c r="B18" s="12">
        <f>'[1]Podklady QZ'!B244</f>
        <v>400.72972800000002</v>
      </c>
      <c r="C18" s="12">
        <f>'[1]Podklady QZ'!C244</f>
        <v>6.7213770000000004</v>
      </c>
      <c r="D18" s="12">
        <f>'[1]Podklady QZ'!D244</f>
        <v>3.0532599999999999</v>
      </c>
      <c r="E18" s="12">
        <f>'[1]Podklady QZ'!E244</f>
        <v>2.3670070000000001</v>
      </c>
      <c r="F18" s="12">
        <f>'[1]Podklady QZ'!F244</f>
        <v>1.8380399999999999</v>
      </c>
      <c r="G18" s="12">
        <f>'[1]Podklady QZ'!G244</f>
        <v>204.86996500000004</v>
      </c>
      <c r="H18" s="12">
        <f>'[1]Podklady QZ'!H244</f>
        <v>98.177680000000009</v>
      </c>
      <c r="I18" s="12">
        <f>'[1]Podklady QZ'!I244</f>
        <v>0.70095800000000008</v>
      </c>
      <c r="J18" s="7">
        <f t="shared" si="2"/>
        <v>718.45801500000005</v>
      </c>
    </row>
    <row r="19" spans="1:10" x14ac:dyDescent="0.2">
      <c r="A19" s="233" t="s">
        <v>256</v>
      </c>
      <c r="J19" s="4" t="s">
        <v>82</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115" zoomScaleNormal="100" zoomScaleSheetLayoutView="115" workbookViewId="0">
      <selection activeCell="O31" sqref="O31"/>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18.140625" style="123" bestFit="1" customWidth="1"/>
    <col min="16" max="20" width="9.140625" style="123" customWidth="1"/>
    <col min="21" max="16384" width="9.140625" style="123"/>
  </cols>
  <sheetData>
    <row r="1" spans="1:15" ht="18.75" x14ac:dyDescent="0.3">
      <c r="A1" s="164" t="s">
        <v>217</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13"/>
      <c r="B4" s="245"/>
      <c r="C4" s="245"/>
      <c r="D4" s="245"/>
      <c r="E4" s="245"/>
      <c r="F4" s="184"/>
      <c r="J4" s="184"/>
      <c r="K4" s="238"/>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298" t="s">
        <v>279</v>
      </c>
      <c r="C6" s="298" t="s">
        <v>52</v>
      </c>
      <c r="D6" s="298" t="s">
        <v>279</v>
      </c>
      <c r="E6" s="298" t="s">
        <v>52</v>
      </c>
      <c r="F6" s="298" t="s">
        <v>279</v>
      </c>
      <c r="G6" s="299" t="s">
        <v>52</v>
      </c>
      <c r="H6" s="298" t="s">
        <v>279</v>
      </c>
      <c r="I6" s="299" t="s">
        <v>52</v>
      </c>
      <c r="J6" s="184"/>
      <c r="O6" s="184"/>
    </row>
    <row r="7" spans="1:15" x14ac:dyDescent="0.2">
      <c r="A7" s="243" t="s">
        <v>245</v>
      </c>
      <c r="B7" s="307">
        <f>'[1]Podklady QZ'!B252</f>
        <v>2098.4649999999988</v>
      </c>
      <c r="C7" s="304">
        <f>'[1]Podklady QZ'!C252</f>
        <v>5.0415902091814312E-2</v>
      </c>
      <c r="D7" s="305">
        <f>'[1]Podklady QZ'!D252</f>
        <v>2098.4479999999985</v>
      </c>
      <c r="E7" s="304">
        <f>'[1]Podklady QZ'!E252</f>
        <v>5.0428938367881794E-2</v>
      </c>
      <c r="F7" s="305">
        <f>'[1]Podklady QZ'!F252</f>
        <v>2098.4479999999985</v>
      </c>
      <c r="G7" s="304">
        <f>'[1]Podklady QZ'!G252</f>
        <v>5.0435457940490494E-2</v>
      </c>
      <c r="H7" s="305">
        <f>'[1]Podklady QZ'!H252</f>
        <v>2098.4479999999985</v>
      </c>
      <c r="I7" s="304">
        <f>'[1]Podklady QZ'!I252</f>
        <v>5.0435457940490494E-2</v>
      </c>
      <c r="J7" s="187"/>
      <c r="O7" s="92"/>
    </row>
    <row r="8" spans="1:15" x14ac:dyDescent="0.2">
      <c r="A8" s="240" t="s">
        <v>280</v>
      </c>
      <c r="B8" s="307">
        <f>'[1]Podklady QZ'!B253</f>
        <v>433669.62200000009</v>
      </c>
      <c r="C8" s="304">
        <f>'[1]Podklady QZ'!C253</f>
        <v>3.4387681258241834E-2</v>
      </c>
      <c r="D8" s="305">
        <f>'[1]Podklady QZ'!D253</f>
        <v>357595.10399999999</v>
      </c>
      <c r="E8" s="304">
        <f>'[1]Podklady QZ'!E253</f>
        <v>3.0129851133421266E-2</v>
      </c>
      <c r="F8" s="305">
        <f>'[1]Podklady QZ'!F253</f>
        <v>204039.05700000003</v>
      </c>
      <c r="G8" s="304">
        <f>'[1]Podklady QZ'!G253</f>
        <v>2.5364069060071444E-2</v>
      </c>
      <c r="H8" s="305">
        <f>'[1]Podklady QZ'!H253</f>
        <v>995303.78300000005</v>
      </c>
      <c r="I8" s="304">
        <f>'[1]Podklady QZ'!I253</f>
        <v>3.0602067198745669E-2</v>
      </c>
      <c r="J8" s="187"/>
      <c r="O8" s="92"/>
    </row>
    <row r="9" spans="1:15" x14ac:dyDescent="0.2">
      <c r="A9" s="241" t="s">
        <v>281</v>
      </c>
      <c r="B9" s="306">
        <f>'[1]Podklady QZ'!B254</f>
        <v>334161.3</v>
      </c>
      <c r="C9" s="303">
        <f>'[1]Podklady QZ'!C254</f>
        <v>5.0778257195694385E-2</v>
      </c>
      <c r="D9" s="300">
        <f>'[1]Podklady QZ'!D254</f>
        <v>259715.682</v>
      </c>
      <c r="E9" s="303">
        <f>'[1]Podklady QZ'!E254</f>
        <v>4.3657632547984049E-2</v>
      </c>
      <c r="F9" s="300">
        <f>'[1]Podklady QZ'!F254</f>
        <v>129808.46799999999</v>
      </c>
      <c r="G9" s="303">
        <f>'[1]Podklady QZ'!G254</f>
        <v>4.2794802140017144E-2</v>
      </c>
      <c r="H9" s="300">
        <f>'[1]Podklady QZ'!H254</f>
        <v>723685.45</v>
      </c>
      <c r="I9" s="303">
        <f>'[1]Podklady QZ'!I254</f>
        <v>4.6500413324455432E-2</v>
      </c>
      <c r="J9" s="176"/>
      <c r="K9" s="178"/>
      <c r="L9" s="178" t="str">
        <f>+B5</f>
        <v>Duben</v>
      </c>
      <c r="M9" s="178" t="str">
        <f>+D5</f>
        <v>Květen</v>
      </c>
      <c r="N9" s="178" t="str">
        <f>+F5</f>
        <v>Červen</v>
      </c>
      <c r="O9" s="179"/>
    </row>
    <row r="10" spans="1:15" x14ac:dyDescent="0.2">
      <c r="A10" s="57" t="s">
        <v>44</v>
      </c>
      <c r="B10" s="308">
        <f>'[1]Podklady QZ'!B255</f>
        <v>0</v>
      </c>
      <c r="C10" s="73">
        <f>'[1]Podklady QZ'!C255</f>
        <v>0</v>
      </c>
      <c r="D10" s="296">
        <f>'[1]Podklady QZ'!D255</f>
        <v>0</v>
      </c>
      <c r="E10" s="301">
        <f>'[1]Podklady QZ'!E255</f>
        <v>0</v>
      </c>
      <c r="F10" s="296">
        <f>'[1]Podklady QZ'!F255</f>
        <v>0</v>
      </c>
      <c r="G10" s="301">
        <f>'[1]Podklady QZ'!G255</f>
        <v>0</v>
      </c>
      <c r="H10" s="296">
        <f>'[1]Podklady QZ'!H255</f>
        <v>0</v>
      </c>
      <c r="I10" s="301">
        <f>'[1]Podklady QZ'!I255</f>
        <v>0</v>
      </c>
      <c r="J10" s="176"/>
      <c r="K10" s="178" t="str">
        <f>+A10</f>
        <v>Biomasa</v>
      </c>
      <c r="L10" s="168">
        <f>+B10</f>
        <v>0</v>
      </c>
      <c r="M10" s="168">
        <f>+D10</f>
        <v>0</v>
      </c>
      <c r="N10" s="168">
        <f>+F10</f>
        <v>0</v>
      </c>
      <c r="O10" s="246"/>
    </row>
    <row r="11" spans="1:15" x14ac:dyDescent="0.2">
      <c r="A11" s="57" t="s">
        <v>43</v>
      </c>
      <c r="B11" s="308">
        <f>'[1]Podklady QZ'!B256</f>
        <v>2931</v>
      </c>
      <c r="C11" s="462">
        <f>'[1]Podklady QZ'!C256</f>
        <v>6.4485943186453953E-2</v>
      </c>
      <c r="D11" s="314">
        <f>'[1]Podklady QZ'!D256</f>
        <v>2520</v>
      </c>
      <c r="E11" s="313">
        <f>'[1]Podklady QZ'!E256</f>
        <v>6.1886762352769673E-2</v>
      </c>
      <c r="F11" s="314">
        <f>'[1]Podklady QZ'!F256</f>
        <v>2465</v>
      </c>
      <c r="G11" s="301">
        <f>'[1]Podklady QZ'!G256</f>
        <v>9.6426281618725365E-2</v>
      </c>
      <c r="H11" s="314">
        <f>'[1]Podklady QZ'!H256</f>
        <v>7916</v>
      </c>
      <c r="I11" s="301">
        <f>'[1]Podklady QZ'!I256</f>
        <v>7.0846282290323193E-2</v>
      </c>
      <c r="J11" s="176"/>
      <c r="K11" s="178" t="str">
        <f t="shared" ref="K11:L26" si="0">+A11</f>
        <v>Bioplyn</v>
      </c>
      <c r="L11" s="168">
        <f t="shared" si="0"/>
        <v>2931</v>
      </c>
      <c r="M11" s="168">
        <f t="shared" ref="M11:M25" si="1">+D11</f>
        <v>2520</v>
      </c>
      <c r="N11" s="168">
        <f t="shared" ref="N11:N25" si="2">+F11</f>
        <v>2465</v>
      </c>
      <c r="O11" s="246"/>
    </row>
    <row r="12" spans="1:15" x14ac:dyDescent="0.2">
      <c r="A12" s="57" t="s">
        <v>42</v>
      </c>
      <c r="B12" s="308">
        <f>'[1]Podklady QZ'!B257</f>
        <v>0</v>
      </c>
      <c r="C12" s="462">
        <f>'[1]Podklady QZ'!C257</f>
        <v>0</v>
      </c>
      <c r="D12" s="314">
        <f>'[1]Podklady QZ'!D257</f>
        <v>0</v>
      </c>
      <c r="E12" s="313">
        <f>'[1]Podklady QZ'!E257</f>
        <v>0</v>
      </c>
      <c r="F12" s="314">
        <f>'[1]Podklady QZ'!F257</f>
        <v>0</v>
      </c>
      <c r="G12" s="301">
        <f>'[1]Podklady QZ'!G257</f>
        <v>0</v>
      </c>
      <c r="H12" s="314">
        <f>'[1]Podklady QZ'!H257</f>
        <v>0</v>
      </c>
      <c r="I12" s="301">
        <f>'[1]Podklady QZ'!I257</f>
        <v>0</v>
      </c>
      <c r="J12" s="176"/>
      <c r="K12" s="178" t="str">
        <f t="shared" si="0"/>
        <v>Černé uhlí</v>
      </c>
      <c r="L12" s="168">
        <f t="shared" si="0"/>
        <v>0</v>
      </c>
      <c r="M12" s="168">
        <f t="shared" si="1"/>
        <v>0</v>
      </c>
      <c r="N12" s="168">
        <f t="shared" si="2"/>
        <v>0</v>
      </c>
      <c r="O12" s="246"/>
    </row>
    <row r="13" spans="1:15" x14ac:dyDescent="0.2">
      <c r="A13" s="57" t="s">
        <v>67</v>
      </c>
      <c r="B13" s="308">
        <f>'[1]Podklady QZ'!B258</f>
        <v>89</v>
      </c>
      <c r="C13" s="462">
        <f>'[1]Podklady QZ'!C258</f>
        <v>7.5578087449791526E-2</v>
      </c>
      <c r="D13" s="314">
        <f>'[1]Podklady QZ'!D258</f>
        <v>161</v>
      </c>
      <c r="E13" s="313">
        <f>'[1]Podklady QZ'!E258</f>
        <v>0.16891200733560718</v>
      </c>
      <c r="F13" s="314">
        <f>'[1]Podklady QZ'!F258</f>
        <v>486</v>
      </c>
      <c r="G13" s="301">
        <f>'[1]Podklady QZ'!G258</f>
        <v>0.4214886354175339</v>
      </c>
      <c r="H13" s="314">
        <f>'[1]Podklady QZ'!H258</f>
        <v>736</v>
      </c>
      <c r="I13" s="301">
        <f>'[1]Podklady QZ'!I258</f>
        <v>0.22413023915853711</v>
      </c>
      <c r="J13" s="176"/>
      <c r="K13" s="178" t="str">
        <f t="shared" si="0"/>
        <v>Elektrická energie</v>
      </c>
      <c r="L13" s="168">
        <f t="shared" si="0"/>
        <v>89</v>
      </c>
      <c r="M13" s="168">
        <f t="shared" si="1"/>
        <v>161</v>
      </c>
      <c r="N13" s="168">
        <f t="shared" si="2"/>
        <v>486</v>
      </c>
      <c r="O13" s="246"/>
    </row>
    <row r="14" spans="1:15" x14ac:dyDescent="0.2">
      <c r="A14" s="57" t="s">
        <v>68</v>
      </c>
      <c r="B14" s="308">
        <f>'[1]Podklady QZ'!B259</f>
        <v>56</v>
      </c>
      <c r="C14" s="462">
        <f>'[1]Podklady QZ'!C259</f>
        <v>7.5505787653455392E-2</v>
      </c>
      <c r="D14" s="314">
        <f>'[1]Podklady QZ'!D259</f>
        <v>51</v>
      </c>
      <c r="E14" s="313">
        <f>'[1]Podklady QZ'!E259</f>
        <v>6.6521883743225527E-2</v>
      </c>
      <c r="F14" s="314">
        <f>'[1]Podklady QZ'!F259</f>
        <v>453</v>
      </c>
      <c r="G14" s="301">
        <f>'[1]Podklady QZ'!G259</f>
        <v>0.5056480778675716</v>
      </c>
      <c r="H14" s="314">
        <f>'[1]Podklady QZ'!H259</f>
        <v>560</v>
      </c>
      <c r="I14" s="301">
        <f>'[1]Podklady QZ'!I259</f>
        <v>0.23292474451067088</v>
      </c>
      <c r="J14" s="176"/>
      <c r="K14" s="178" t="str">
        <f t="shared" si="0"/>
        <v>Energie prostředí (tepelné čerpadlo)</v>
      </c>
      <c r="L14" s="168">
        <f t="shared" si="0"/>
        <v>56</v>
      </c>
      <c r="M14" s="168">
        <f t="shared" si="1"/>
        <v>51</v>
      </c>
      <c r="N14" s="168">
        <f t="shared" si="2"/>
        <v>453</v>
      </c>
      <c r="O14" s="246"/>
    </row>
    <row r="15" spans="1:15" x14ac:dyDescent="0.2">
      <c r="A15" s="57" t="s">
        <v>69</v>
      </c>
      <c r="B15" s="308">
        <f>'[1]Podklady QZ'!B260</f>
        <v>0</v>
      </c>
      <c r="C15" s="462">
        <f>'[1]Podklady QZ'!C260</f>
        <v>0</v>
      </c>
      <c r="D15" s="314">
        <f>'[1]Podklady QZ'!D260</f>
        <v>0</v>
      </c>
      <c r="E15" s="313">
        <f>'[1]Podklady QZ'!E260</f>
        <v>0</v>
      </c>
      <c r="F15" s="314">
        <f>'[1]Podklady QZ'!F260</f>
        <v>0</v>
      </c>
      <c r="G15" s="301">
        <f>'[1]Podklady QZ'!G260</f>
        <v>0</v>
      </c>
      <c r="H15" s="314">
        <f>'[1]Podklady QZ'!H260</f>
        <v>0</v>
      </c>
      <c r="I15" s="301">
        <f>'[1]Podklady QZ'!I260</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QZ'!B261</f>
        <v>0</v>
      </c>
      <c r="C16" s="462">
        <f>'[1]Podklady QZ'!C261</f>
        <v>0</v>
      </c>
      <c r="D16" s="314">
        <f>'[1]Podklady QZ'!D261</f>
        <v>0</v>
      </c>
      <c r="E16" s="313">
        <f>'[1]Podklady QZ'!E261</f>
        <v>0</v>
      </c>
      <c r="F16" s="314">
        <f>'[1]Podklady QZ'!F261</f>
        <v>0</v>
      </c>
      <c r="G16" s="301">
        <f>'[1]Podklady QZ'!G261</f>
        <v>0</v>
      </c>
      <c r="H16" s="314">
        <f>'[1]Podklady QZ'!H261</f>
        <v>0</v>
      </c>
      <c r="I16" s="301">
        <f>'[1]Podklady QZ'!I261</f>
        <v>0</v>
      </c>
      <c r="J16" s="176"/>
      <c r="K16" s="178" t="str">
        <f t="shared" si="0"/>
        <v>Hnědé uhlí</v>
      </c>
      <c r="L16" s="168">
        <f t="shared" si="0"/>
        <v>0</v>
      </c>
      <c r="M16" s="168">
        <f t="shared" si="1"/>
        <v>0</v>
      </c>
      <c r="N16" s="168">
        <f t="shared" si="2"/>
        <v>0</v>
      </c>
      <c r="O16" s="246"/>
    </row>
    <row r="17" spans="1:18" x14ac:dyDescent="0.2">
      <c r="A17" s="57" t="s">
        <v>80</v>
      </c>
      <c r="B17" s="308">
        <f>'[1]Podklady QZ'!B262</f>
        <v>0</v>
      </c>
      <c r="C17" s="462">
        <f>'[1]Podklady QZ'!C262</f>
        <v>0</v>
      </c>
      <c r="D17" s="314">
        <f>'[1]Podklady QZ'!D262</f>
        <v>0</v>
      </c>
      <c r="E17" s="313">
        <f>'[1]Podklady QZ'!E262</f>
        <v>0</v>
      </c>
      <c r="F17" s="314">
        <f>'[1]Podklady QZ'!F262</f>
        <v>0</v>
      </c>
      <c r="G17" s="301">
        <f>'[1]Podklady QZ'!G262</f>
        <v>0</v>
      </c>
      <c r="H17" s="314">
        <f>'[1]Podklady QZ'!H262</f>
        <v>0</v>
      </c>
      <c r="I17" s="301">
        <f>'[1]Podklady QZ'!I262</f>
        <v>0</v>
      </c>
      <c r="J17" s="176"/>
      <c r="K17" s="178" t="str">
        <f t="shared" si="0"/>
        <v>Jaderné palivo</v>
      </c>
      <c r="L17" s="168">
        <f t="shared" si="0"/>
        <v>0</v>
      </c>
      <c r="M17" s="168">
        <f t="shared" si="1"/>
        <v>0</v>
      </c>
      <c r="N17" s="168">
        <f t="shared" si="2"/>
        <v>0</v>
      </c>
      <c r="O17" s="246"/>
    </row>
    <row r="18" spans="1:18" x14ac:dyDescent="0.2">
      <c r="A18" s="57" t="s">
        <v>40</v>
      </c>
      <c r="B18" s="308">
        <f>'[1]Podklady QZ'!B263</f>
        <v>0</v>
      </c>
      <c r="C18" s="462">
        <f>'[1]Podklady QZ'!C263</f>
        <v>0</v>
      </c>
      <c r="D18" s="314">
        <f>'[1]Podklady QZ'!D263</f>
        <v>0</v>
      </c>
      <c r="E18" s="313">
        <f>'[1]Podklady QZ'!E263</f>
        <v>0</v>
      </c>
      <c r="F18" s="314">
        <f>'[1]Podklady QZ'!F263</f>
        <v>0</v>
      </c>
      <c r="G18" s="301">
        <f>'[1]Podklady QZ'!G263</f>
        <v>0</v>
      </c>
      <c r="H18" s="314">
        <f>'[1]Podklady QZ'!H263</f>
        <v>0</v>
      </c>
      <c r="I18" s="301">
        <f>'[1]Podklady QZ'!I263</f>
        <v>0</v>
      </c>
      <c r="J18" s="176"/>
      <c r="K18" s="178" t="str">
        <f t="shared" si="0"/>
        <v>Koks</v>
      </c>
      <c r="L18" s="168">
        <f t="shared" si="0"/>
        <v>0</v>
      </c>
      <c r="M18" s="168">
        <f t="shared" si="1"/>
        <v>0</v>
      </c>
      <c r="N18" s="168">
        <f t="shared" si="2"/>
        <v>0</v>
      </c>
      <c r="O18" s="246"/>
    </row>
    <row r="19" spans="1:18" x14ac:dyDescent="0.2">
      <c r="A19" s="57" t="s">
        <v>39</v>
      </c>
      <c r="B19" s="308">
        <f>'[1]Podklady QZ'!B264</f>
        <v>0</v>
      </c>
      <c r="C19" s="462">
        <f>'[1]Podklady QZ'!C264</f>
        <v>0</v>
      </c>
      <c r="D19" s="314">
        <f>'[1]Podklady QZ'!D264</f>
        <v>0</v>
      </c>
      <c r="E19" s="313">
        <f>'[1]Podklady QZ'!E264</f>
        <v>0</v>
      </c>
      <c r="F19" s="314">
        <f>'[1]Podklady QZ'!F264</f>
        <v>0</v>
      </c>
      <c r="G19" s="301">
        <f>'[1]Podklady QZ'!G264</f>
        <v>0</v>
      </c>
      <c r="H19" s="314">
        <f>'[1]Podklady QZ'!H264</f>
        <v>0</v>
      </c>
      <c r="I19" s="301">
        <f>'[1]Podklady QZ'!I264</f>
        <v>0</v>
      </c>
      <c r="J19" s="176"/>
      <c r="K19" s="178" t="str">
        <f t="shared" si="0"/>
        <v>Odpadní teplo</v>
      </c>
      <c r="L19" s="168">
        <f t="shared" si="0"/>
        <v>0</v>
      </c>
      <c r="M19" s="168">
        <f t="shared" si="1"/>
        <v>0</v>
      </c>
      <c r="N19" s="168">
        <f t="shared" si="2"/>
        <v>0</v>
      </c>
      <c r="O19" s="246"/>
    </row>
    <row r="20" spans="1:18" x14ac:dyDescent="0.2">
      <c r="A20" s="57" t="s">
        <v>38</v>
      </c>
      <c r="B20" s="308">
        <f>'[1]Podklady QZ'!B265</f>
        <v>0</v>
      </c>
      <c r="C20" s="462">
        <f>'[1]Podklady QZ'!C265</f>
        <v>0</v>
      </c>
      <c r="D20" s="314">
        <f>'[1]Podklady QZ'!D265</f>
        <v>0</v>
      </c>
      <c r="E20" s="313">
        <f>'[1]Podklady QZ'!E265</f>
        <v>0</v>
      </c>
      <c r="F20" s="314">
        <f>'[1]Podklady QZ'!F265</f>
        <v>0</v>
      </c>
      <c r="G20" s="301">
        <f>'[1]Podklady QZ'!G265</f>
        <v>0</v>
      </c>
      <c r="H20" s="314">
        <f>'[1]Podklady QZ'!H265</f>
        <v>0</v>
      </c>
      <c r="I20" s="301">
        <f>'[1]Podklady QZ'!I265</f>
        <v>0</v>
      </c>
      <c r="J20" s="176"/>
      <c r="K20" s="178" t="str">
        <f t="shared" si="0"/>
        <v>Ostatní kapalná paliva</v>
      </c>
      <c r="L20" s="168">
        <f t="shared" si="0"/>
        <v>0</v>
      </c>
      <c r="M20" s="168">
        <f t="shared" si="1"/>
        <v>0</v>
      </c>
      <c r="N20" s="168">
        <f t="shared" si="2"/>
        <v>0</v>
      </c>
      <c r="O20" s="246"/>
    </row>
    <row r="21" spans="1:18" x14ac:dyDescent="0.2">
      <c r="A21" s="57" t="s">
        <v>37</v>
      </c>
      <c r="B21" s="308">
        <f>'[1]Podklady QZ'!B266</f>
        <v>84152</v>
      </c>
      <c r="C21" s="462">
        <f>'[1]Podklady QZ'!C266</f>
        <v>0.31388411934282828</v>
      </c>
      <c r="D21" s="314">
        <f>'[1]Podklady QZ'!D266</f>
        <v>56036</v>
      </c>
      <c r="E21" s="313">
        <f>'[1]Podklady QZ'!E266</f>
        <v>0.23823263963780283</v>
      </c>
      <c r="F21" s="314">
        <f>'[1]Podklady QZ'!F266</f>
        <v>54398</v>
      </c>
      <c r="G21" s="301">
        <f>'[1]Podklady QZ'!G266</f>
        <v>0.2849936934467876</v>
      </c>
      <c r="H21" s="314">
        <f>'[1]Podklady QZ'!H266</f>
        <v>194586</v>
      </c>
      <c r="I21" s="301">
        <f>'[1]Podklady QZ'!I266</f>
        <v>0.28030702865660789</v>
      </c>
      <c r="J21" s="176"/>
      <c r="K21" s="178" t="str">
        <f t="shared" si="0"/>
        <v>Ostatní pevná paliva</v>
      </c>
      <c r="L21" s="168">
        <f t="shared" si="0"/>
        <v>84152</v>
      </c>
      <c r="M21" s="168">
        <f t="shared" si="1"/>
        <v>56036</v>
      </c>
      <c r="N21" s="168">
        <f t="shared" si="2"/>
        <v>54398</v>
      </c>
      <c r="O21" s="246"/>
    </row>
    <row r="22" spans="1:18" x14ac:dyDescent="0.2">
      <c r="A22" s="57" t="s">
        <v>36</v>
      </c>
      <c r="B22" s="308">
        <f>'[1]Podklady QZ'!B267</f>
        <v>0</v>
      </c>
      <c r="C22" s="462">
        <f>'[1]Podklady QZ'!C267</f>
        <v>0</v>
      </c>
      <c r="D22" s="314">
        <f>'[1]Podklady QZ'!D267</f>
        <v>0</v>
      </c>
      <c r="E22" s="313">
        <f>'[1]Podklady QZ'!E267</f>
        <v>0</v>
      </c>
      <c r="F22" s="314">
        <f>'[1]Podklady QZ'!F267</f>
        <v>0</v>
      </c>
      <c r="G22" s="301">
        <f>'[1]Podklady QZ'!G267</f>
        <v>0</v>
      </c>
      <c r="H22" s="314">
        <f>'[1]Podklady QZ'!H267</f>
        <v>0</v>
      </c>
      <c r="I22" s="301">
        <f>'[1]Podklady QZ'!I267</f>
        <v>0</v>
      </c>
      <c r="J22" s="176"/>
      <c r="K22" s="178" t="str">
        <f t="shared" si="0"/>
        <v>Ostatní plyny</v>
      </c>
      <c r="L22" s="168">
        <f t="shared" si="0"/>
        <v>0</v>
      </c>
      <c r="M22" s="168">
        <f t="shared" si="1"/>
        <v>0</v>
      </c>
      <c r="N22" s="168">
        <f t="shared" si="2"/>
        <v>0</v>
      </c>
      <c r="O22" s="246"/>
    </row>
    <row r="23" spans="1:18" x14ac:dyDescent="0.2">
      <c r="A23" s="57" t="s">
        <v>3</v>
      </c>
      <c r="B23" s="308">
        <f>'[1]Podklady QZ'!B268</f>
        <v>0</v>
      </c>
      <c r="C23" s="462">
        <f>'[1]Podklady QZ'!C268</f>
        <v>0</v>
      </c>
      <c r="D23" s="314">
        <f>'[1]Podklady QZ'!D268</f>
        <v>0</v>
      </c>
      <c r="E23" s="313">
        <f>'[1]Podklady QZ'!E268</f>
        <v>0</v>
      </c>
      <c r="F23" s="314">
        <f>'[1]Podklady QZ'!F268</f>
        <v>0</v>
      </c>
      <c r="G23" s="301">
        <f>'[1]Podklady QZ'!G268</f>
        <v>0</v>
      </c>
      <c r="H23" s="314">
        <f>'[1]Podklady QZ'!H268</f>
        <v>0</v>
      </c>
      <c r="I23" s="301">
        <f>'[1]Podklady QZ'!I268</f>
        <v>0</v>
      </c>
      <c r="J23" s="176"/>
      <c r="K23" s="178" t="str">
        <f t="shared" si="0"/>
        <v>Ostatní</v>
      </c>
      <c r="L23" s="168">
        <f t="shared" si="0"/>
        <v>0</v>
      </c>
      <c r="M23" s="168">
        <f t="shared" si="1"/>
        <v>0</v>
      </c>
      <c r="N23" s="168">
        <f t="shared" si="2"/>
        <v>0</v>
      </c>
      <c r="O23" s="246"/>
    </row>
    <row r="24" spans="1:18" x14ac:dyDescent="0.2">
      <c r="A24" s="57" t="s">
        <v>35</v>
      </c>
      <c r="B24" s="308">
        <f>'[1]Podklady QZ'!B269</f>
        <v>148.16999999999999</v>
      </c>
      <c r="C24" s="462">
        <f>'[1]Podklady QZ'!C269</f>
        <v>5.4353767199920751E-2</v>
      </c>
      <c r="D24" s="314">
        <f>'[1]Podklady QZ'!D269</f>
        <v>78.972999999999999</v>
      </c>
      <c r="E24" s="313">
        <f>'[1]Podklady QZ'!E269</f>
        <v>1.6261506890441105E-2</v>
      </c>
      <c r="F24" s="314">
        <f>'[1]Podklady QZ'!F269</f>
        <v>3.169</v>
      </c>
      <c r="G24" s="301">
        <f>'[1]Podklady QZ'!G269</f>
        <v>1.2023946206784555E-4</v>
      </c>
      <c r="H24" s="314">
        <f>'[1]Podklady QZ'!H269</f>
        <v>230.31199999999998</v>
      </c>
      <c r="I24" s="301">
        <f>'[1]Podklady QZ'!I269</f>
        <v>6.7862157011943577E-3</v>
      </c>
      <c r="J24" s="176"/>
      <c r="K24" s="178" t="str">
        <f t="shared" si="0"/>
        <v>Topné oleje</v>
      </c>
      <c r="L24" s="168">
        <f t="shared" si="0"/>
        <v>148.16999999999999</v>
      </c>
      <c r="M24" s="168">
        <f t="shared" si="1"/>
        <v>78.972999999999999</v>
      </c>
      <c r="N24" s="168">
        <f t="shared" si="2"/>
        <v>3.169</v>
      </c>
    </row>
    <row r="25" spans="1:18" x14ac:dyDescent="0.2">
      <c r="A25" s="218" t="s">
        <v>34</v>
      </c>
      <c r="B25" s="310">
        <f>'[1]Podklady QZ'!B270</f>
        <v>246785.12999999998</v>
      </c>
      <c r="C25" s="463">
        <f>'[1]Podklady QZ'!C270</f>
        <v>0.16330809595011789</v>
      </c>
      <c r="D25" s="312">
        <f>'[1]Podklady QZ'!D270</f>
        <v>200868.709</v>
      </c>
      <c r="E25" s="311">
        <f>'[1]Podklady QZ'!E270</f>
        <v>0.13387077845596357</v>
      </c>
      <c r="F25" s="312">
        <f>'[1]Podklady QZ'!F270</f>
        <v>72003.298999999999</v>
      </c>
      <c r="G25" s="311">
        <f>'[1]Podklady QZ'!G270</f>
        <v>8.5391175268854938E-2</v>
      </c>
      <c r="H25" s="312">
        <f>'[1]Podklady QZ'!H270</f>
        <v>519657.13799999998</v>
      </c>
      <c r="I25" s="311">
        <f>'[1]Podklady QZ'!I270</f>
        <v>0.13480615943894694</v>
      </c>
      <c r="J25" s="176"/>
      <c r="K25" s="178" t="str">
        <f t="shared" si="0"/>
        <v>Zemní plyn</v>
      </c>
      <c r="L25" s="168">
        <f t="shared" si="0"/>
        <v>246785.12999999998</v>
      </c>
      <c r="M25" s="168">
        <f t="shared" si="1"/>
        <v>200868.709</v>
      </c>
      <c r="N25" s="168">
        <f t="shared" si="2"/>
        <v>72003.298999999999</v>
      </c>
      <c r="O25" s="246"/>
    </row>
    <row r="26" spans="1:18" x14ac:dyDescent="0.2">
      <c r="A26" s="468" t="s">
        <v>292</v>
      </c>
      <c r="B26" s="469">
        <f>'[1]Podklady QZ'!B271</f>
        <v>710298</v>
      </c>
      <c r="C26" s="470"/>
      <c r="D26" s="471">
        <f>'[1]Podklady QZ'!D271</f>
        <v>632014</v>
      </c>
      <c r="E26" s="470"/>
      <c r="F26" s="471">
        <f>'[1]Podklady QZ'!F271</f>
        <v>258402</v>
      </c>
      <c r="G26" s="470"/>
      <c r="H26" s="471">
        <f>'[1]Podklady QZ'!H271</f>
        <v>1600714</v>
      </c>
      <c r="I26" s="470"/>
      <c r="J26" s="176"/>
      <c r="K26" s="178" t="str">
        <f t="shared" si="0"/>
        <v>Dodávka tepla ze Středočeského kraje [GJ]</v>
      </c>
      <c r="L26" s="168"/>
      <c r="M26" s="168"/>
      <c r="N26" s="168"/>
      <c r="O26" s="173"/>
      <c r="P26" s="466"/>
      <c r="Q26" s="466"/>
      <c r="R26" s="466"/>
    </row>
    <row r="27" spans="1:18" ht="13.5" customHeight="1" x14ac:dyDescent="0.2">
      <c r="A27" s="468" t="s">
        <v>282</v>
      </c>
      <c r="B27" s="469">
        <f>'[1]Podklady QZ'!B272</f>
        <v>870448.74799999991</v>
      </c>
      <c r="C27" s="470">
        <f>'[1]Podklady QZ'!C272</f>
        <v>0.1475306665740384</v>
      </c>
      <c r="D27" s="471">
        <f>'[1]Podklady QZ'!D272</f>
        <v>711701.70999999985</v>
      </c>
      <c r="E27" s="470">
        <f>'[1]Podklady QZ'!E272</f>
        <v>0.13524564664217598</v>
      </c>
      <c r="F27" s="471">
        <f>'[1]Podklady QZ'!F272</f>
        <v>277034.07500000001</v>
      </c>
      <c r="G27" s="470">
        <f>'[1]Podklady QZ'!G272</f>
        <v>0.10772837542436388</v>
      </c>
      <c r="H27" s="471">
        <f>'[1]Podklady QZ'!H272</f>
        <v>1859184.5329999996</v>
      </c>
      <c r="I27" s="470">
        <f>'[1]Podklady QZ'!I272</f>
        <v>0.13537086437940826</v>
      </c>
      <c r="J27" s="17"/>
      <c r="K27" s="178"/>
      <c r="L27" s="178" t="str">
        <f>+L9</f>
        <v>Duben</v>
      </c>
      <c r="M27" s="178" t="str">
        <f t="shared" ref="M27:N27" si="3">+M9</f>
        <v>Květen</v>
      </c>
      <c r="N27" s="178" t="str">
        <f t="shared" si="3"/>
        <v>Červen</v>
      </c>
      <c r="O27" s="127"/>
      <c r="P27" s="464"/>
      <c r="Q27" s="464"/>
      <c r="R27" s="464"/>
    </row>
    <row r="28" spans="1:18" ht="12.75" customHeight="1" x14ac:dyDescent="0.2">
      <c r="A28" s="57" t="s">
        <v>29</v>
      </c>
      <c r="B28" s="308">
        <f>'[1]Podklady QZ'!B273</f>
        <v>39586.728999999999</v>
      </c>
      <c r="C28" s="301">
        <f>'[1]Podklady QZ'!C273</f>
        <v>2.345523506193237E-2</v>
      </c>
      <c r="D28" s="296">
        <f>'[1]Podklady QZ'!D273</f>
        <v>17789.074000000001</v>
      </c>
      <c r="E28" s="301">
        <f>'[1]Podklady QZ'!E273</f>
        <v>1.0548081833427666E-2</v>
      </c>
      <c r="F28" s="296">
        <f>'[1]Podklady QZ'!F273</f>
        <v>6147.8019999999997</v>
      </c>
      <c r="G28" s="301">
        <f>'[1]Podklady QZ'!G273</f>
        <v>5.1139442651843992E-3</v>
      </c>
      <c r="H28" s="296">
        <f>'[1]Podklady QZ'!H273</f>
        <v>63523.604999999996</v>
      </c>
      <c r="I28" s="301">
        <f>'[1]Podklady QZ'!I273</f>
        <v>1.3880705824006899E-2</v>
      </c>
      <c r="J28" s="176"/>
      <c r="K28" s="178" t="str">
        <f>+A28</f>
        <v>Průmysl</v>
      </c>
      <c r="L28" s="168">
        <f t="shared" ref="L28:L35" si="4">+B28</f>
        <v>39586.728999999999</v>
      </c>
      <c r="M28" s="168">
        <f t="shared" ref="M28:M35" si="5">+D28</f>
        <v>17789.074000000001</v>
      </c>
      <c r="N28" s="168">
        <f t="shared" ref="N28:N35" si="6">+F28</f>
        <v>6147.8019999999997</v>
      </c>
      <c r="O28" s="127"/>
      <c r="P28" s="464"/>
      <c r="Q28" s="464"/>
      <c r="R28" s="464"/>
    </row>
    <row r="29" spans="1:18" ht="12.75" customHeight="1" x14ac:dyDescent="0.2">
      <c r="A29" s="57" t="s">
        <v>0</v>
      </c>
      <c r="B29" s="308">
        <f>'[1]Podklady QZ'!B274</f>
        <v>1658.7719999999999</v>
      </c>
      <c r="C29" s="313">
        <f>'[1]Podklady QZ'!C274</f>
        <v>1.2935648538454475E-2</v>
      </c>
      <c r="D29" s="314">
        <f>'[1]Podklady QZ'!D274</f>
        <v>1438.538</v>
      </c>
      <c r="E29" s="313">
        <f>'[1]Podklady QZ'!E274</f>
        <v>1.4436779120334337E-2</v>
      </c>
      <c r="F29" s="314">
        <f>'[1]Podklady QZ'!F274</f>
        <v>308.61900000000003</v>
      </c>
      <c r="G29" s="301">
        <f>'[1]Podklady QZ'!G274</f>
        <v>5.3837354386641291E-3</v>
      </c>
      <c r="H29" s="314">
        <f>'[1]Podklady QZ'!H274</f>
        <v>3405.9290000000001</v>
      </c>
      <c r="I29" s="301">
        <f>'[1]Podklady QZ'!I274</f>
        <v>1.1942209524802773E-2</v>
      </c>
      <c r="J29" s="176"/>
      <c r="K29" s="178" t="str">
        <f t="shared" ref="K29:K35" si="7">+A29</f>
        <v>Energetika</v>
      </c>
      <c r="L29" s="168">
        <f t="shared" si="4"/>
        <v>1658.7719999999999</v>
      </c>
      <c r="M29" s="168">
        <f t="shared" si="5"/>
        <v>1438.538</v>
      </c>
      <c r="N29" s="168">
        <f t="shared" si="6"/>
        <v>308.61900000000003</v>
      </c>
      <c r="O29" s="127"/>
      <c r="P29" s="465"/>
      <c r="Q29" s="465"/>
      <c r="R29" s="465"/>
    </row>
    <row r="30" spans="1:18" ht="12.75" customHeight="1" x14ac:dyDescent="0.2">
      <c r="A30" s="57" t="s">
        <v>1</v>
      </c>
      <c r="B30" s="308">
        <f>'[1]Podklady QZ'!B275</f>
        <v>21524.905999999999</v>
      </c>
      <c r="C30" s="313">
        <f>'[1]Podklady QZ'!C275</f>
        <v>0.44017482654837747</v>
      </c>
      <c r="D30" s="314">
        <f>'[1]Podklady QZ'!D275</f>
        <v>15876.142</v>
      </c>
      <c r="E30" s="313">
        <f>'[1]Podklady QZ'!E275</f>
        <v>0.45765647446525426</v>
      </c>
      <c r="F30" s="314">
        <f>'[1]Podklady QZ'!F275</f>
        <v>2719.627</v>
      </c>
      <c r="G30" s="301">
        <f>'[1]Podklady QZ'!G275</f>
        <v>0.40956220981286012</v>
      </c>
      <c r="H30" s="314">
        <f>'[1]Podklady QZ'!H275</f>
        <v>40120.674999999996</v>
      </c>
      <c r="I30" s="301">
        <f>'[1]Podklady QZ'!I275</f>
        <v>0.44464292587500437</v>
      </c>
      <c r="J30" s="176"/>
      <c r="K30" s="178" t="str">
        <f t="shared" si="7"/>
        <v>Doprava</v>
      </c>
      <c r="L30" s="168">
        <f t="shared" si="4"/>
        <v>21524.905999999999</v>
      </c>
      <c r="M30" s="168">
        <f t="shared" si="5"/>
        <v>15876.142</v>
      </c>
      <c r="N30" s="168">
        <f t="shared" si="6"/>
        <v>2719.627</v>
      </c>
      <c r="O30" s="127"/>
      <c r="P30" s="246"/>
      <c r="Q30" s="246"/>
      <c r="R30" s="246"/>
    </row>
    <row r="31" spans="1:18" ht="12.75" customHeight="1" x14ac:dyDescent="0.2">
      <c r="A31" s="57" t="s">
        <v>2</v>
      </c>
      <c r="B31" s="308">
        <f>'[1]Podklady QZ'!B276</f>
        <v>2926.52</v>
      </c>
      <c r="C31" s="313">
        <f>'[1]Podklady QZ'!C276</f>
        <v>9.2656043235012087E-2</v>
      </c>
      <c r="D31" s="314">
        <f>'[1]Podklady QZ'!D276</f>
        <v>1969.2560000000001</v>
      </c>
      <c r="E31" s="313">
        <f>'[1]Podklady QZ'!E276</f>
        <v>6.7281333343355315E-2</v>
      </c>
      <c r="F31" s="314">
        <f>'[1]Podklady QZ'!F276</f>
        <v>471.06799999999998</v>
      </c>
      <c r="G31" s="301">
        <f>'[1]Podklady QZ'!G276</f>
        <v>4.6441914333445224E-2</v>
      </c>
      <c r="H31" s="314">
        <f>'[1]Podklady QZ'!H276</f>
        <v>5366.8440000000001</v>
      </c>
      <c r="I31" s="301">
        <f>'[1]Podklady QZ'!I276</f>
        <v>7.5592634536510911E-2</v>
      </c>
      <c r="J31" s="176"/>
      <c r="K31" s="178" t="str">
        <f t="shared" si="7"/>
        <v>Stavebnictví</v>
      </c>
      <c r="L31" s="168">
        <f t="shared" si="4"/>
        <v>2926.52</v>
      </c>
      <c r="M31" s="168">
        <f t="shared" si="5"/>
        <v>1969.2560000000001</v>
      </c>
      <c r="N31" s="168">
        <f t="shared" si="6"/>
        <v>471.06799999999998</v>
      </c>
    </row>
    <row r="32" spans="1:18" x14ac:dyDescent="0.2">
      <c r="A32" s="57" t="s">
        <v>6</v>
      </c>
      <c r="B32" s="308">
        <f>'[1]Podklady QZ'!B277</f>
        <v>265.01</v>
      </c>
      <c r="C32" s="313">
        <f>'[1]Podklady QZ'!C277</f>
        <v>9.6708036681981222E-3</v>
      </c>
      <c r="D32" s="314">
        <f>'[1]Podklady QZ'!D277</f>
        <v>229.00299999999999</v>
      </c>
      <c r="E32" s="313">
        <f>'[1]Podklady QZ'!E277</f>
        <v>1.1542965252147732E-2</v>
      </c>
      <c r="F32" s="314">
        <f>'[1]Podklady QZ'!F277</f>
        <v>60.222000000000001</v>
      </c>
      <c r="G32" s="301">
        <f>'[1]Podklady QZ'!G277</f>
        <v>6.8538643494348668E-3</v>
      </c>
      <c r="H32" s="314">
        <f>'[1]Podklady QZ'!H277</f>
        <v>554.23500000000001</v>
      </c>
      <c r="I32" s="301">
        <f>'[1]Podklady QZ'!I277</f>
        <v>9.8919558579624138E-3</v>
      </c>
      <c r="J32" s="176"/>
      <c r="K32" s="178" t="str">
        <f t="shared" si="7"/>
        <v>Zemědělství a lesnictví</v>
      </c>
      <c r="L32" s="168">
        <f t="shared" si="4"/>
        <v>265.01</v>
      </c>
      <c r="M32" s="168">
        <f t="shared" si="5"/>
        <v>229.00299999999999</v>
      </c>
      <c r="N32" s="168">
        <f t="shared" si="6"/>
        <v>60.222000000000001</v>
      </c>
    </row>
    <row r="33" spans="1:14" x14ac:dyDescent="0.2">
      <c r="A33" s="57" t="s">
        <v>28</v>
      </c>
      <c r="B33" s="308">
        <f>'[1]Podklady QZ'!B278</f>
        <v>490630.58299999993</v>
      </c>
      <c r="C33" s="313">
        <f>'[1]Podklady QZ'!C278</f>
        <v>0.19653590691750986</v>
      </c>
      <c r="D33" s="314">
        <f>'[1]Podklady QZ'!D278</f>
        <v>420325.17599999992</v>
      </c>
      <c r="E33" s="313">
        <f>'[1]Podklady QZ'!E278</f>
        <v>0.19290703022582784</v>
      </c>
      <c r="F33" s="314">
        <f>'[1]Podklady QZ'!F278</f>
        <v>187921.62400000001</v>
      </c>
      <c r="G33" s="301">
        <f>'[1]Podklady QZ'!G278</f>
        <v>0.21627947778381093</v>
      </c>
      <c r="H33" s="314">
        <f>'[1]Podklady QZ'!H278</f>
        <v>1098877.3829999999</v>
      </c>
      <c r="I33" s="301">
        <f>'[1]Podklady QZ'!I278</f>
        <v>0.1982039455840304</v>
      </c>
      <c r="J33" s="176"/>
      <c r="K33" s="178" t="str">
        <f t="shared" si="7"/>
        <v>Domácnosti</v>
      </c>
      <c r="L33" s="168">
        <f t="shared" si="4"/>
        <v>490630.58299999993</v>
      </c>
      <c r="M33" s="168">
        <f t="shared" si="5"/>
        <v>420325.17599999992</v>
      </c>
      <c r="N33" s="168">
        <f t="shared" si="6"/>
        <v>187921.62400000001</v>
      </c>
    </row>
    <row r="34" spans="1:14" x14ac:dyDescent="0.2">
      <c r="A34" s="57" t="s">
        <v>5</v>
      </c>
      <c r="B34" s="308">
        <f>'[1]Podklady QZ'!B279</f>
        <v>301929.36</v>
      </c>
      <c r="C34" s="313">
        <f>'[1]Podklady QZ'!C279</f>
        <v>0.22382496763547344</v>
      </c>
      <c r="D34" s="314">
        <f>'[1]Podklady QZ'!D279</f>
        <v>244125.27299999999</v>
      </c>
      <c r="E34" s="313">
        <f>'[1]Podklady QZ'!E279</f>
        <v>0.22091707031492142</v>
      </c>
      <c r="F34" s="314">
        <f>'[1]Podklady QZ'!F279</f>
        <v>77067.228000000017</v>
      </c>
      <c r="G34" s="301">
        <f>'[1]Podklady QZ'!G279</f>
        <v>0.19904003569471221</v>
      </c>
      <c r="H34" s="314">
        <f>'[1]Podklady QZ'!H279</f>
        <v>623121.86099999992</v>
      </c>
      <c r="I34" s="301">
        <f>'[1]Podklady QZ'!I279</f>
        <v>0.21931632043257773</v>
      </c>
      <c r="J34" s="176"/>
      <c r="K34" s="178" t="str">
        <f t="shared" si="7"/>
        <v>Obchod, služby, školství, zdravotnictví</v>
      </c>
      <c r="L34" s="168">
        <f t="shared" si="4"/>
        <v>301929.36</v>
      </c>
      <c r="M34" s="168">
        <f t="shared" si="5"/>
        <v>244125.27299999999</v>
      </c>
      <c r="N34" s="168">
        <f t="shared" si="6"/>
        <v>77067.228000000017</v>
      </c>
    </row>
    <row r="35" spans="1:14" ht="12.75" thickBot="1" x14ac:dyDescent="0.25">
      <c r="A35" s="58" t="s">
        <v>3</v>
      </c>
      <c r="B35" s="309">
        <f>'[1]Podklady QZ'!B280</f>
        <v>11926.868</v>
      </c>
      <c r="C35" s="302">
        <f>'[1]Podklady QZ'!C280</f>
        <v>9.1115574001199115E-2</v>
      </c>
      <c r="D35" s="297">
        <f>'[1]Podklady QZ'!D280</f>
        <v>9949.2479999999996</v>
      </c>
      <c r="E35" s="302">
        <f>'[1]Podklady QZ'!E280</f>
        <v>9.1767432386802017E-2</v>
      </c>
      <c r="F35" s="297">
        <f>'[1]Podklady QZ'!F280</f>
        <v>2337.8849999999998</v>
      </c>
      <c r="G35" s="302">
        <f>'[1]Podklady QZ'!G280</f>
        <v>7.6749441520220549E-2</v>
      </c>
      <c r="H35" s="297">
        <f>'[1]Podklady QZ'!H280</f>
        <v>24214.001</v>
      </c>
      <c r="I35" s="302">
        <f>'[1]Podklady QZ'!I280</f>
        <v>8.9755426370284025E-2</v>
      </c>
      <c r="J35" s="176"/>
      <c r="K35" s="178" t="str">
        <f t="shared" si="7"/>
        <v>Ostatní</v>
      </c>
      <c r="L35" s="168">
        <f t="shared" si="4"/>
        <v>11926.868</v>
      </c>
      <c r="M35" s="168">
        <f t="shared" si="5"/>
        <v>9949.2479999999996</v>
      </c>
      <c r="N35" s="168">
        <f t="shared" si="6"/>
        <v>2337.8849999999998</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QZ'!L248</f>
        <v>5.0435457940490494E-2</v>
      </c>
    </row>
    <row r="41" spans="1:14" x14ac:dyDescent="0.2">
      <c r="B41" s="226"/>
      <c r="C41" s="226"/>
      <c r="D41" s="226"/>
      <c r="L41" s="184" t="s">
        <v>66</v>
      </c>
      <c r="M41" s="219">
        <f>+'[1]Podklady QZ'!L249</f>
        <v>3.0602067198745669E-2</v>
      </c>
    </row>
    <row r="42" spans="1:14" x14ac:dyDescent="0.2">
      <c r="B42" s="127"/>
      <c r="C42" s="127"/>
      <c r="D42" s="127"/>
      <c r="L42" s="184" t="s">
        <v>182</v>
      </c>
      <c r="M42" s="219">
        <f>+'[1]Podklady QZ'!L250</f>
        <v>4.6500413324455432E-2</v>
      </c>
    </row>
  </sheetData>
  <mergeCells count="4">
    <mergeCell ref="D5:E5"/>
    <mergeCell ref="H5:I5"/>
    <mergeCell ref="B5:C5"/>
    <mergeCell ref="F5:G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7:N27"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topLeftCell="A4" zoomScaleNormal="100" zoomScaleSheetLayoutView="100" workbookViewId="0">
      <selection activeCell="O44" sqref="O44"/>
    </sheetView>
  </sheetViews>
  <sheetFormatPr defaultRowHeight="12" x14ac:dyDescent="0.2"/>
  <cols>
    <col min="1" max="1" width="43" style="123" customWidth="1"/>
    <col min="2" max="9" width="11.42578125" style="123" customWidth="1"/>
    <col min="10" max="12" width="8" style="123" customWidth="1"/>
    <col min="13" max="13" width="8.42578125" style="123" customWidth="1"/>
    <col min="14" max="14" width="7.85546875" style="123" customWidth="1"/>
    <col min="15" max="15" width="12.5703125" style="123" bestFit="1" customWidth="1"/>
    <col min="16" max="20" width="9.140625" style="123" customWidth="1"/>
    <col min="21" max="16384" width="9.140625" style="123"/>
  </cols>
  <sheetData>
    <row r="1" spans="1:15" ht="18.75" x14ac:dyDescent="0.3">
      <c r="A1" s="164" t="s">
        <v>218</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298" t="s">
        <v>279</v>
      </c>
      <c r="C6" s="298" t="s">
        <v>52</v>
      </c>
      <c r="D6" s="298" t="s">
        <v>279</v>
      </c>
      <c r="E6" s="298" t="s">
        <v>52</v>
      </c>
      <c r="F6" s="298" t="s">
        <v>279</v>
      </c>
      <c r="G6" s="299" t="s">
        <v>52</v>
      </c>
      <c r="H6" s="298" t="s">
        <v>279</v>
      </c>
      <c r="I6" s="299" t="s">
        <v>52</v>
      </c>
      <c r="J6" s="184"/>
      <c r="O6" s="184"/>
    </row>
    <row r="7" spans="1:15" x14ac:dyDescent="0.2">
      <c r="A7" s="243" t="s">
        <v>245</v>
      </c>
      <c r="B7" s="307">
        <f>+'[1]Podklady QZ'!B288</f>
        <v>2262.6060000000007</v>
      </c>
      <c r="C7" s="304">
        <f>+'[1]Podklady QZ'!C288</f>
        <v>5.435941155480397E-2</v>
      </c>
      <c r="D7" s="305">
        <f>+'[1]Podklady QZ'!D288</f>
        <v>2255.6080000000006</v>
      </c>
      <c r="E7" s="304">
        <f>+'[1]Podklady QZ'!E288</f>
        <v>5.4205735292988548E-2</v>
      </c>
      <c r="F7" s="305">
        <f>+'[1]Podklady QZ'!F288</f>
        <v>2255.6680000000006</v>
      </c>
      <c r="G7" s="304">
        <f>+'[1]Podklady QZ'!G288</f>
        <v>5.4214185217699183E-2</v>
      </c>
      <c r="H7" s="305">
        <f>+'[1]Podklady QZ'!H288</f>
        <v>2255.6680000000006</v>
      </c>
      <c r="I7" s="304">
        <f>+'[1]Podklady QZ'!I288</f>
        <v>5.4214185217699183E-2</v>
      </c>
      <c r="J7" s="187"/>
      <c r="O7" s="92"/>
    </row>
    <row r="8" spans="1:15" x14ac:dyDescent="0.2">
      <c r="A8" s="240" t="s">
        <v>280</v>
      </c>
      <c r="B8" s="307">
        <f>+'[1]Podklady QZ'!B289</f>
        <v>560002.29499999981</v>
      </c>
      <c r="C8" s="304">
        <f>+'[1]Podklady QZ'!C289</f>
        <v>4.4405186453995854E-2</v>
      </c>
      <c r="D8" s="305">
        <f>+'[1]Podklady QZ'!D289</f>
        <v>523820.30699999997</v>
      </c>
      <c r="E8" s="304">
        <f>+'[1]Podklady QZ'!E289</f>
        <v>4.4135469680739878E-2</v>
      </c>
      <c r="F8" s="305">
        <f>+'[1]Podklady QZ'!F289</f>
        <v>299239.84299999999</v>
      </c>
      <c r="G8" s="304">
        <f>+'[1]Podklady QZ'!G289</f>
        <v>3.7198466582684386E-2</v>
      </c>
      <c r="H8" s="305">
        <f>+'[1]Podklady QZ'!H289</f>
        <v>1383062.4449999998</v>
      </c>
      <c r="I8" s="304">
        <f>+'[1]Podklady QZ'!I289</f>
        <v>4.25242730961784E-2</v>
      </c>
      <c r="J8" s="187"/>
      <c r="O8" s="92"/>
    </row>
    <row r="9" spans="1:15" x14ac:dyDescent="0.2">
      <c r="A9" s="241" t="s">
        <v>281</v>
      </c>
      <c r="B9" s="306">
        <f>+'[1]Podklady QZ'!B290</f>
        <v>366051.11200000002</v>
      </c>
      <c r="C9" s="303">
        <f>+'[1]Podklady QZ'!C290</f>
        <v>5.5624147715207996E-2</v>
      </c>
      <c r="D9" s="300">
        <f>+'[1]Podklady QZ'!D290</f>
        <v>339287.01500000001</v>
      </c>
      <c r="E9" s="303">
        <f>+'[1]Podklady QZ'!E290</f>
        <v>5.7033397887665309E-2</v>
      </c>
      <c r="F9" s="300">
        <f>+'[1]Podklady QZ'!F290</f>
        <v>167630.25700000001</v>
      </c>
      <c r="G9" s="303">
        <f>+'[1]Podklady QZ'!G290</f>
        <v>5.5263757376716176E-2</v>
      </c>
      <c r="H9" s="300">
        <f>+'[1]Podklady QZ'!H290</f>
        <v>872968.38400000008</v>
      </c>
      <c r="I9" s="303">
        <f>+'[1]Podklady QZ'!I290</f>
        <v>5.609258922530766E-2</v>
      </c>
      <c r="J9" s="176"/>
      <c r="K9" s="178"/>
      <c r="L9" s="178" t="str">
        <f>+B5</f>
        <v>Duben</v>
      </c>
      <c r="M9" s="178" t="str">
        <f>+D5</f>
        <v>Květen</v>
      </c>
      <c r="N9" s="178" t="str">
        <f>+F5</f>
        <v>Červen</v>
      </c>
      <c r="O9" s="179"/>
    </row>
    <row r="10" spans="1:15" x14ac:dyDescent="0.2">
      <c r="A10" s="57" t="s">
        <v>44</v>
      </c>
      <c r="B10" s="308">
        <f>+'[1]Podklady QZ'!B291</f>
        <v>68677.854999999996</v>
      </c>
      <c r="C10" s="73">
        <f>+'[1]Podklady QZ'!C291</f>
        <v>0.13008311898512165</v>
      </c>
      <c r="D10" s="363">
        <f>+'[1]Podklady QZ'!D291</f>
        <v>71816.14499999999</v>
      </c>
      <c r="E10" s="368">
        <f>+'[1]Podklady QZ'!E291</f>
        <v>0.1431626891785833</v>
      </c>
      <c r="F10" s="363">
        <f>+'[1]Podklady QZ'!F291</f>
        <v>53888.904999999999</v>
      </c>
      <c r="G10" s="368">
        <f>+'[1]Podklady QZ'!G291</f>
        <v>0.20106372070479558</v>
      </c>
      <c r="H10" s="363">
        <f>+'[1]Podklady QZ'!H291</f>
        <v>194382.905</v>
      </c>
      <c r="I10" s="368">
        <f>+'[1]Podklady QZ'!I291</f>
        <v>0.14980039530498948</v>
      </c>
      <c r="J10" s="176"/>
      <c r="K10" s="178" t="str">
        <f>+A10</f>
        <v>Biomasa</v>
      </c>
      <c r="L10" s="168">
        <f>+B10</f>
        <v>68677.854999999996</v>
      </c>
      <c r="M10" s="168">
        <f>+D10</f>
        <v>71816.14499999999</v>
      </c>
      <c r="N10" s="168">
        <f>+F10</f>
        <v>53888.904999999999</v>
      </c>
      <c r="O10" s="246"/>
    </row>
    <row r="11" spans="1:15" x14ac:dyDescent="0.2">
      <c r="A11" s="57" t="s">
        <v>43</v>
      </c>
      <c r="B11" s="308">
        <f>+'[1]Podklady QZ'!B292</f>
        <v>5730.7310000000007</v>
      </c>
      <c r="C11" s="462">
        <f>+'[1]Podklady QZ'!C292</f>
        <v>0.12608379177169926</v>
      </c>
      <c r="D11" s="381">
        <f>+'[1]Podklady QZ'!D292</f>
        <v>4769.2559999999994</v>
      </c>
      <c r="E11" s="380">
        <f>+'[1]Podklady QZ'!E292</f>
        <v>0.11712452883790508</v>
      </c>
      <c r="F11" s="381">
        <f>+'[1]Podklady QZ'!F292</f>
        <v>3139.8470000000002</v>
      </c>
      <c r="G11" s="368">
        <f>+'[1]Podklady QZ'!G292</f>
        <v>0.12282505925424343</v>
      </c>
      <c r="H11" s="381">
        <f>+'[1]Podklady QZ'!H292</f>
        <v>13639.834000000001</v>
      </c>
      <c r="I11" s="368">
        <f>+'[1]Podklady QZ'!I292</f>
        <v>0.12207320994910917</v>
      </c>
      <c r="J11" s="176"/>
      <c r="K11" s="178" t="str">
        <f t="shared" ref="K11:L25" si="0">+A11</f>
        <v>Bioplyn</v>
      </c>
      <c r="L11" s="168">
        <f t="shared" si="0"/>
        <v>5730.7310000000007</v>
      </c>
      <c r="M11" s="168">
        <f t="shared" ref="M11:M25" si="1">+D11</f>
        <v>4769.2559999999994</v>
      </c>
      <c r="N11" s="168">
        <f t="shared" ref="N11:N25" si="2">+F11</f>
        <v>3139.8470000000002</v>
      </c>
      <c r="O11" s="246"/>
    </row>
    <row r="12" spans="1:15" x14ac:dyDescent="0.2">
      <c r="A12" s="57" t="s">
        <v>42</v>
      </c>
      <c r="B12" s="308">
        <f>+'[1]Podklady QZ'!B293</f>
        <v>0</v>
      </c>
      <c r="C12" s="462">
        <f>+'[1]Podklady QZ'!C293</f>
        <v>0</v>
      </c>
      <c r="D12" s="381">
        <f>+'[1]Podklady QZ'!D293</f>
        <v>0</v>
      </c>
      <c r="E12" s="380">
        <f>+'[1]Podklady QZ'!E293</f>
        <v>0</v>
      </c>
      <c r="F12" s="381">
        <f>+'[1]Podklady QZ'!F293</f>
        <v>0</v>
      </c>
      <c r="G12" s="368">
        <f>+'[1]Podklady QZ'!G293</f>
        <v>0</v>
      </c>
      <c r="H12" s="381">
        <f>+'[1]Podklady QZ'!H293</f>
        <v>0</v>
      </c>
      <c r="I12" s="368">
        <f>+'[1]Podklady QZ'!I293</f>
        <v>0</v>
      </c>
      <c r="J12" s="176"/>
      <c r="K12" s="178" t="str">
        <f t="shared" si="0"/>
        <v>Černé uhlí</v>
      </c>
      <c r="L12" s="168">
        <f t="shared" si="0"/>
        <v>0</v>
      </c>
      <c r="M12" s="168">
        <f t="shared" si="1"/>
        <v>0</v>
      </c>
      <c r="N12" s="168">
        <f t="shared" si="2"/>
        <v>0</v>
      </c>
      <c r="O12" s="246"/>
    </row>
    <row r="13" spans="1:15" x14ac:dyDescent="0.2">
      <c r="A13" s="57" t="s">
        <v>67</v>
      </c>
      <c r="B13" s="308">
        <f>+'[1]Podklady QZ'!B294</f>
        <v>36.19</v>
      </c>
      <c r="C13" s="462">
        <f>+'[1]Podklady QZ'!C294</f>
        <v>3.0732258256269157E-2</v>
      </c>
      <c r="D13" s="381">
        <f>+'[1]Podklady QZ'!D294</f>
        <v>56.499000000000002</v>
      </c>
      <c r="E13" s="380">
        <f>+'[1]Podklady QZ'!E294</f>
        <v>5.9275524859965657E-2</v>
      </c>
      <c r="F13" s="381">
        <f>+'[1]Podklady QZ'!F294</f>
        <v>59</v>
      </c>
      <c r="G13" s="368">
        <f>+'[1]Podklady QZ'!G294</f>
        <v>5.116837343546194E-2</v>
      </c>
      <c r="H13" s="381">
        <f>+'[1]Podklady QZ'!H294</f>
        <v>151.68899999999999</v>
      </c>
      <c r="I13" s="368">
        <f>+'[1]Podklady QZ'!I294</f>
        <v>4.6193059575705617E-2</v>
      </c>
      <c r="J13" s="176"/>
      <c r="K13" s="178" t="str">
        <f t="shared" si="0"/>
        <v>Elektrická energie</v>
      </c>
      <c r="L13" s="168">
        <f t="shared" si="0"/>
        <v>36.19</v>
      </c>
      <c r="M13" s="168">
        <f t="shared" si="1"/>
        <v>56.499000000000002</v>
      </c>
      <c r="N13" s="168">
        <f t="shared" si="2"/>
        <v>59</v>
      </c>
      <c r="O13" s="246"/>
    </row>
    <row r="14" spans="1:15" x14ac:dyDescent="0.2">
      <c r="A14" s="57" t="s">
        <v>68</v>
      </c>
      <c r="B14" s="308">
        <f>+'[1]Podklady QZ'!B295</f>
        <v>0.82499999999999996</v>
      </c>
      <c r="C14" s="462">
        <f>+'[1]Podklady QZ'!C295</f>
        <v>1.1123620502517982E-3</v>
      </c>
      <c r="D14" s="381">
        <f>+'[1]Podklady QZ'!D295</f>
        <v>0.68500000000000005</v>
      </c>
      <c r="E14" s="380">
        <f>+'[1]Podklady QZ'!E295</f>
        <v>8.9348020321783328E-4</v>
      </c>
      <c r="F14" s="381">
        <f>+'[1]Podklady QZ'!F295</f>
        <v>0</v>
      </c>
      <c r="G14" s="368">
        <f>+'[1]Podklady QZ'!G295</f>
        <v>0</v>
      </c>
      <c r="H14" s="381">
        <f>+'[1]Podklady QZ'!H295</f>
        <v>1.51</v>
      </c>
      <c r="I14" s="368">
        <f>+'[1]Podklady QZ'!I295</f>
        <v>6.2806493609127319E-4</v>
      </c>
      <c r="J14" s="176"/>
      <c r="K14" s="178" t="str">
        <f t="shared" si="0"/>
        <v>Energie prostředí (tepelné čerpadlo)</v>
      </c>
      <c r="L14" s="168">
        <f t="shared" si="0"/>
        <v>0.82499999999999996</v>
      </c>
      <c r="M14" s="168">
        <f t="shared" si="1"/>
        <v>0.68500000000000005</v>
      </c>
      <c r="N14" s="168">
        <f t="shared" si="2"/>
        <v>0</v>
      </c>
      <c r="O14" s="246"/>
    </row>
    <row r="15" spans="1:15" x14ac:dyDescent="0.2">
      <c r="A15" s="57" t="s">
        <v>69</v>
      </c>
      <c r="B15" s="308">
        <f>+'[1]Podklady QZ'!B296</f>
        <v>0</v>
      </c>
      <c r="C15" s="462">
        <f>+'[1]Podklady QZ'!C296</f>
        <v>0</v>
      </c>
      <c r="D15" s="381">
        <f>+'[1]Podklady QZ'!D296</f>
        <v>0</v>
      </c>
      <c r="E15" s="380">
        <f>+'[1]Podklady QZ'!E296</f>
        <v>0</v>
      </c>
      <c r="F15" s="381">
        <f>+'[1]Podklady QZ'!F296</f>
        <v>0</v>
      </c>
      <c r="G15" s="368">
        <f>+'[1]Podklady QZ'!G296</f>
        <v>0</v>
      </c>
      <c r="H15" s="381">
        <f>+'[1]Podklady QZ'!H296</f>
        <v>0</v>
      </c>
      <c r="I15" s="368">
        <f>+'[1]Podklady QZ'!I296</f>
        <v>0</v>
      </c>
      <c r="J15" s="176"/>
      <c r="K15" s="178" t="str">
        <f t="shared" si="0"/>
        <v>Energie Slunce (solární kolektor)</v>
      </c>
      <c r="L15" s="168">
        <f t="shared" si="0"/>
        <v>0</v>
      </c>
      <c r="M15" s="168">
        <f t="shared" si="1"/>
        <v>0</v>
      </c>
      <c r="N15" s="168">
        <f t="shared" si="2"/>
        <v>0</v>
      </c>
      <c r="O15" s="246"/>
    </row>
    <row r="16" spans="1:15" x14ac:dyDescent="0.2">
      <c r="A16" s="57" t="s">
        <v>41</v>
      </c>
      <c r="B16" s="308">
        <f>+'[1]Podklady QZ'!B297</f>
        <v>244236.326</v>
      </c>
      <c r="C16" s="462">
        <f>+'[1]Podklady QZ'!C297</f>
        <v>7.8270672941977024E-2</v>
      </c>
      <c r="D16" s="381">
        <f>+'[1]Podklady QZ'!D297</f>
        <v>214796.405</v>
      </c>
      <c r="E16" s="380">
        <f>+'[1]Podklady QZ'!E297</f>
        <v>7.8201788157501853E-2</v>
      </c>
      <c r="F16" s="381">
        <f>+'[1]Podklady QZ'!F297</f>
        <v>77199.748999999996</v>
      </c>
      <c r="G16" s="368">
        <f>+'[1]Podklady QZ'!G297</f>
        <v>6.7586883816956544E-2</v>
      </c>
      <c r="H16" s="381">
        <f>+'[1]Podklady QZ'!H297</f>
        <v>536232.48</v>
      </c>
      <c r="I16" s="368">
        <f>+'[1]Podklady QZ'!I297</f>
        <v>7.6502665728002031E-2</v>
      </c>
      <c r="J16" s="176"/>
      <c r="K16" s="178" t="str">
        <f t="shared" si="0"/>
        <v>Hnědé uhlí</v>
      </c>
      <c r="L16" s="168">
        <f t="shared" si="0"/>
        <v>244236.326</v>
      </c>
      <c r="M16" s="168">
        <f t="shared" si="1"/>
        <v>214796.405</v>
      </c>
      <c r="N16" s="168">
        <f t="shared" si="2"/>
        <v>77199.748999999996</v>
      </c>
      <c r="O16" s="246"/>
    </row>
    <row r="17" spans="1:18" x14ac:dyDescent="0.2">
      <c r="A17" s="57" t="s">
        <v>80</v>
      </c>
      <c r="B17" s="308">
        <f>+'[1]Podklady QZ'!B298</f>
        <v>14970.61</v>
      </c>
      <c r="C17" s="462">
        <f>+'[1]Podklady QZ'!C298</f>
        <v>0.80109087328724982</v>
      </c>
      <c r="D17" s="381">
        <f>+'[1]Podklady QZ'!D298</f>
        <v>12388.82</v>
      </c>
      <c r="E17" s="380">
        <f>+'[1]Podklady QZ'!E298</f>
        <v>0.86408810492800314</v>
      </c>
      <c r="F17" s="381">
        <f>+'[1]Podklady QZ'!F298</f>
        <v>5064.8500000000004</v>
      </c>
      <c r="G17" s="368">
        <f>+'[1]Podklady QZ'!G298</f>
        <v>0.78189138411995629</v>
      </c>
      <c r="H17" s="381">
        <f>+'[1]Podklady QZ'!H298</f>
        <v>32424.28</v>
      </c>
      <c r="I17" s="368">
        <f>+'[1]Podklady QZ'!I298</f>
        <v>0.82080717071041831</v>
      </c>
      <c r="J17" s="176"/>
      <c r="K17" s="178" t="str">
        <f t="shared" si="0"/>
        <v>Jaderné palivo</v>
      </c>
      <c r="L17" s="168">
        <f t="shared" si="0"/>
        <v>14970.61</v>
      </c>
      <c r="M17" s="168">
        <f t="shared" si="1"/>
        <v>12388.82</v>
      </c>
      <c r="N17" s="168">
        <f t="shared" si="2"/>
        <v>5064.8500000000004</v>
      </c>
      <c r="O17" s="246"/>
    </row>
    <row r="18" spans="1:18" x14ac:dyDescent="0.2">
      <c r="A18" s="57" t="s">
        <v>40</v>
      </c>
      <c r="B18" s="308">
        <f>+'[1]Podklady QZ'!B299</f>
        <v>0</v>
      </c>
      <c r="C18" s="462">
        <f>+'[1]Podklady QZ'!C299</f>
        <v>0</v>
      </c>
      <c r="D18" s="381">
        <f>+'[1]Podklady QZ'!D299</f>
        <v>0</v>
      </c>
      <c r="E18" s="380">
        <f>+'[1]Podklady QZ'!E299</f>
        <v>0</v>
      </c>
      <c r="F18" s="381">
        <f>+'[1]Podklady QZ'!F299</f>
        <v>0</v>
      </c>
      <c r="G18" s="368">
        <f>+'[1]Podklady QZ'!G299</f>
        <v>0</v>
      </c>
      <c r="H18" s="381">
        <f>+'[1]Podklady QZ'!H299</f>
        <v>0</v>
      </c>
      <c r="I18" s="368">
        <f>+'[1]Podklady QZ'!I299</f>
        <v>0</v>
      </c>
      <c r="J18" s="176"/>
      <c r="K18" s="178" t="str">
        <f t="shared" si="0"/>
        <v>Koks</v>
      </c>
      <c r="L18" s="168">
        <f t="shared" si="0"/>
        <v>0</v>
      </c>
      <c r="M18" s="168">
        <f t="shared" si="1"/>
        <v>0</v>
      </c>
      <c r="N18" s="168">
        <f t="shared" si="2"/>
        <v>0</v>
      </c>
      <c r="O18" s="246"/>
    </row>
    <row r="19" spans="1:18" x14ac:dyDescent="0.2">
      <c r="A19" s="57" t="s">
        <v>39</v>
      </c>
      <c r="B19" s="308">
        <f>+'[1]Podklady QZ'!B300</f>
        <v>0</v>
      </c>
      <c r="C19" s="462">
        <f>+'[1]Podklady QZ'!C300</f>
        <v>0</v>
      </c>
      <c r="D19" s="381">
        <f>+'[1]Podklady QZ'!D300</f>
        <v>0</v>
      </c>
      <c r="E19" s="380">
        <f>+'[1]Podklady QZ'!E300</f>
        <v>0</v>
      </c>
      <c r="F19" s="381">
        <f>+'[1]Podklady QZ'!F300</f>
        <v>0</v>
      </c>
      <c r="G19" s="368">
        <f>+'[1]Podklady QZ'!G300</f>
        <v>0</v>
      </c>
      <c r="H19" s="381">
        <f>+'[1]Podklady QZ'!H300</f>
        <v>0</v>
      </c>
      <c r="I19" s="368">
        <f>+'[1]Podklady QZ'!I300</f>
        <v>0</v>
      </c>
      <c r="J19" s="176"/>
      <c r="K19" s="178" t="str">
        <f t="shared" si="0"/>
        <v>Odpadní teplo</v>
      </c>
      <c r="L19" s="168">
        <f t="shared" si="0"/>
        <v>0</v>
      </c>
      <c r="M19" s="168">
        <f t="shared" si="1"/>
        <v>0</v>
      </c>
      <c r="N19" s="168">
        <f t="shared" si="2"/>
        <v>0</v>
      </c>
      <c r="O19" s="246"/>
    </row>
    <row r="20" spans="1:18" x14ac:dyDescent="0.2">
      <c r="A20" s="57" t="s">
        <v>38</v>
      </c>
      <c r="B20" s="308">
        <f>+'[1]Podklady QZ'!B301</f>
        <v>0</v>
      </c>
      <c r="C20" s="462">
        <f>+'[1]Podklady QZ'!C301</f>
        <v>0</v>
      </c>
      <c r="D20" s="381">
        <f>+'[1]Podklady QZ'!D301</f>
        <v>412</v>
      </c>
      <c r="E20" s="380">
        <f>+'[1]Podklady QZ'!E301</f>
        <v>7.2198926969733929E-2</v>
      </c>
      <c r="F20" s="381">
        <f>+'[1]Podklady QZ'!F301</f>
        <v>7561</v>
      </c>
      <c r="G20" s="368">
        <f>+'[1]Podklady QZ'!G301</f>
        <v>0.85357868593361919</v>
      </c>
      <c r="H20" s="381">
        <f>+'[1]Podklady QZ'!H301</f>
        <v>7973</v>
      </c>
      <c r="I20" s="368">
        <f>+'[1]Podklady QZ'!I301</f>
        <v>0.36642994333319251</v>
      </c>
      <c r="J20" s="176"/>
      <c r="K20" s="178" t="str">
        <f t="shared" si="0"/>
        <v>Ostatní kapalná paliva</v>
      </c>
      <c r="L20" s="168">
        <f t="shared" si="0"/>
        <v>0</v>
      </c>
      <c r="M20" s="168">
        <f t="shared" si="1"/>
        <v>412</v>
      </c>
      <c r="N20" s="168">
        <f t="shared" si="2"/>
        <v>7561</v>
      </c>
      <c r="O20" s="246"/>
    </row>
    <row r="21" spans="1:18" x14ac:dyDescent="0.2">
      <c r="A21" s="57" t="s">
        <v>37</v>
      </c>
      <c r="B21" s="308">
        <f>+'[1]Podklady QZ'!B302</f>
        <v>792</v>
      </c>
      <c r="C21" s="462">
        <f>+'[1]Podklady QZ'!C302</f>
        <v>2.9541332650385014E-3</v>
      </c>
      <c r="D21" s="381">
        <f>+'[1]Podklady QZ'!D302</f>
        <v>802</v>
      </c>
      <c r="E21" s="380">
        <f>+'[1]Podklady QZ'!E302</f>
        <v>3.4096398206424064E-3</v>
      </c>
      <c r="F21" s="381">
        <f>+'[1]Podklady QZ'!F302</f>
        <v>589</v>
      </c>
      <c r="G21" s="368">
        <f>+'[1]Podklady QZ'!G302</f>
        <v>3.0857988426074099E-3</v>
      </c>
      <c r="H21" s="381">
        <f>+'[1]Podklady QZ'!H302</f>
        <v>2183</v>
      </c>
      <c r="I21" s="368">
        <f>+'[1]Podklady QZ'!I302</f>
        <v>3.1446776415434562E-3</v>
      </c>
      <c r="J21" s="176"/>
      <c r="K21" s="178" t="str">
        <f t="shared" si="0"/>
        <v>Ostatní pevná paliva</v>
      </c>
      <c r="L21" s="168">
        <f t="shared" si="0"/>
        <v>792</v>
      </c>
      <c r="M21" s="168">
        <f t="shared" si="1"/>
        <v>802</v>
      </c>
      <c r="N21" s="168">
        <f t="shared" si="2"/>
        <v>589</v>
      </c>
      <c r="O21" s="246"/>
    </row>
    <row r="22" spans="1:18" x14ac:dyDescent="0.2">
      <c r="A22" s="57" t="s">
        <v>36</v>
      </c>
      <c r="B22" s="308">
        <f>+'[1]Podklady QZ'!B303</f>
        <v>64.25</v>
      </c>
      <c r="C22" s="462">
        <f>+'[1]Podklady QZ'!C303</f>
        <v>1.8772716246694902E-4</v>
      </c>
      <c r="D22" s="381">
        <f>+'[1]Podklady QZ'!D303</f>
        <v>59.161000000000001</v>
      </c>
      <c r="E22" s="380">
        <f>+'[1]Podklady QZ'!E303</f>
        <v>1.8299558423282009E-4</v>
      </c>
      <c r="F22" s="381">
        <f>+'[1]Podklady QZ'!F303</f>
        <v>34.741</v>
      </c>
      <c r="G22" s="368">
        <f>+'[1]Podklady QZ'!G303</f>
        <v>1.5311928907164966E-4</v>
      </c>
      <c r="H22" s="381">
        <f>+'[1]Podklady QZ'!H303</f>
        <v>158.15199999999999</v>
      </c>
      <c r="I22" s="368">
        <f>+'[1]Podklady QZ'!I303</f>
        <v>1.772145365317533E-4</v>
      </c>
      <c r="J22" s="176"/>
      <c r="K22" s="178" t="str">
        <f t="shared" si="0"/>
        <v>Ostatní plyny</v>
      </c>
      <c r="L22" s="168">
        <f t="shared" si="0"/>
        <v>64.25</v>
      </c>
      <c r="M22" s="168">
        <f t="shared" si="1"/>
        <v>59.161000000000001</v>
      </c>
      <c r="N22" s="168">
        <f t="shared" si="2"/>
        <v>34.741</v>
      </c>
      <c r="O22" s="246"/>
    </row>
    <row r="23" spans="1:18" x14ac:dyDescent="0.2">
      <c r="A23" s="57" t="s">
        <v>3</v>
      </c>
      <c r="B23" s="308">
        <f>+'[1]Podklady QZ'!B304</f>
        <v>0</v>
      </c>
      <c r="C23" s="462">
        <f>+'[1]Podklady QZ'!C304</f>
        <v>0</v>
      </c>
      <c r="D23" s="381">
        <f>+'[1]Podklady QZ'!D304</f>
        <v>0</v>
      </c>
      <c r="E23" s="380">
        <f>+'[1]Podklady QZ'!E304</f>
        <v>0</v>
      </c>
      <c r="F23" s="381">
        <f>+'[1]Podklady QZ'!F304</f>
        <v>0</v>
      </c>
      <c r="G23" s="368">
        <f>+'[1]Podklady QZ'!G304</f>
        <v>0</v>
      </c>
      <c r="H23" s="381">
        <f>+'[1]Podklady QZ'!H304</f>
        <v>0</v>
      </c>
      <c r="I23" s="368">
        <f>+'[1]Podklady QZ'!I304</f>
        <v>0</v>
      </c>
      <c r="J23" s="176"/>
      <c r="K23" s="178" t="str">
        <f t="shared" si="0"/>
        <v>Ostatní</v>
      </c>
      <c r="L23" s="168">
        <f t="shared" si="0"/>
        <v>0</v>
      </c>
      <c r="M23" s="168">
        <f t="shared" si="1"/>
        <v>0</v>
      </c>
      <c r="N23" s="168">
        <f t="shared" si="2"/>
        <v>0</v>
      </c>
      <c r="O23" s="246"/>
    </row>
    <row r="24" spans="1:18" x14ac:dyDescent="0.2">
      <c r="A24" s="57" t="s">
        <v>35</v>
      </c>
      <c r="B24" s="308">
        <f>+'[1]Podklady QZ'!B305</f>
        <v>131.49199999999999</v>
      </c>
      <c r="C24" s="462">
        <f>+'[1]Podklady QZ'!C305</f>
        <v>4.8235712739771751E-2</v>
      </c>
      <c r="D24" s="381">
        <f>+'[1]Podklady QZ'!D305</f>
        <v>78.254000000000005</v>
      </c>
      <c r="E24" s="380">
        <f>+'[1]Podklady QZ'!E305</f>
        <v>1.6113455993878645E-2</v>
      </c>
      <c r="F24" s="381">
        <f>+'[1]Podklady QZ'!F305</f>
        <v>56.859000000000002</v>
      </c>
      <c r="G24" s="368">
        <f>+'[1]Podklady QZ'!G305</f>
        <v>2.157366858225191E-3</v>
      </c>
      <c r="H24" s="381">
        <f>+'[1]Podklady QZ'!H305</f>
        <v>266.60499999999996</v>
      </c>
      <c r="I24" s="368">
        <f>+'[1]Podklady QZ'!I305</f>
        <v>7.8556003899793395E-3</v>
      </c>
      <c r="J24" s="176"/>
      <c r="K24" s="178" t="str">
        <f t="shared" si="0"/>
        <v>Topné oleje</v>
      </c>
      <c r="L24" s="168">
        <f t="shared" si="0"/>
        <v>131.49199999999999</v>
      </c>
      <c r="M24" s="168">
        <f t="shared" si="1"/>
        <v>78.254000000000005</v>
      </c>
      <c r="N24" s="168">
        <f t="shared" si="2"/>
        <v>56.859000000000002</v>
      </c>
      <c r="O24" s="246"/>
    </row>
    <row r="25" spans="1:18" x14ac:dyDescent="0.2">
      <c r="A25" s="218" t="s">
        <v>34</v>
      </c>
      <c r="B25" s="310">
        <f>+'[1]Podklady QZ'!B306</f>
        <v>31410.832999999999</v>
      </c>
      <c r="C25" s="463">
        <f>+'[1]Podklady QZ'!C306</f>
        <v>2.0785868781628494E-2</v>
      </c>
      <c r="D25" s="379">
        <f>+'[1]Podklady QZ'!D306</f>
        <v>34107.79</v>
      </c>
      <c r="E25" s="378">
        <f>+'[1]Podklady QZ'!E306</f>
        <v>2.2731446930903162E-2</v>
      </c>
      <c r="F25" s="379">
        <f>+'[1]Podklady QZ'!F306</f>
        <v>20036.306000000004</v>
      </c>
      <c r="G25" s="378">
        <f>+'[1]Podklady QZ'!G306</f>
        <v>2.3761740658388583E-2</v>
      </c>
      <c r="H25" s="379">
        <f>+'[1]Podklady QZ'!H306</f>
        <v>85554.929000000004</v>
      </c>
      <c r="I25" s="378">
        <f>+'[1]Podklady QZ'!I306</f>
        <v>2.2194117151839804E-2</v>
      </c>
      <c r="J25" s="176"/>
      <c r="K25" s="178" t="str">
        <f t="shared" si="0"/>
        <v>Zemní plyn</v>
      </c>
      <c r="L25" s="168">
        <f t="shared" si="0"/>
        <v>31410.832999999999</v>
      </c>
      <c r="M25" s="168">
        <f t="shared" si="1"/>
        <v>34107.79</v>
      </c>
      <c r="N25" s="168">
        <f t="shared" si="2"/>
        <v>20036.306000000004</v>
      </c>
      <c r="O25" s="173"/>
    </row>
    <row r="26" spans="1:18" ht="13.5" customHeight="1" x14ac:dyDescent="0.2">
      <c r="A26" s="242" t="s">
        <v>282</v>
      </c>
      <c r="B26" s="306">
        <f>+'[1]Podklady QZ'!B307</f>
        <v>345193.86</v>
      </c>
      <c r="C26" s="370">
        <f>+'[1]Podklady QZ'!C307</f>
        <v>5.8506236444222329E-2</v>
      </c>
      <c r="D26" s="367">
        <f>+'[1]Podklady QZ'!D307</f>
        <v>323688.12599999999</v>
      </c>
      <c r="E26" s="370">
        <f>+'[1]Podklady QZ'!E307</f>
        <v>6.1510896062430633E-2</v>
      </c>
      <c r="F26" s="367">
        <f>+'[1]Podklady QZ'!F307</f>
        <v>159210.45300000001</v>
      </c>
      <c r="G26" s="370">
        <f>+'[1]Podklady QZ'!G307</f>
        <v>6.1911096865131264E-2</v>
      </c>
      <c r="H26" s="367">
        <f>+'[1]Podklady QZ'!H307</f>
        <v>828092.43900000001</v>
      </c>
      <c r="I26" s="370">
        <f>+'[1]Podklady QZ'!I307</f>
        <v>6.0295031108395319E-2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08">
        <f>+'[1]Podklady QZ'!B308</f>
        <v>79584.517999999982</v>
      </c>
      <c r="C27" s="368">
        <f>+'[1]Podklady QZ'!C308</f>
        <v>4.7154024192819451E-2</v>
      </c>
      <c r="D27" s="363">
        <f>+'[1]Podklady QZ'!D308</f>
        <v>75061.964000000007</v>
      </c>
      <c r="E27" s="368">
        <f>+'[1]Podklady QZ'!E308</f>
        <v>4.450820424097407E-2</v>
      </c>
      <c r="F27" s="363">
        <f>+'[1]Podklady QZ'!F308</f>
        <v>53575.172999999995</v>
      </c>
      <c r="G27" s="368">
        <f>+'[1]Podklady QZ'!G308</f>
        <v>4.4565594129350954E-2</v>
      </c>
      <c r="H27" s="363">
        <f>+'[1]Podklady QZ'!H308</f>
        <v>208221.65499999997</v>
      </c>
      <c r="I27" s="368">
        <f>+'[1]Podklady QZ'!I308</f>
        <v>4.5499047782991138E-2</v>
      </c>
      <c r="J27" s="176"/>
      <c r="K27" s="178" t="str">
        <f>+A27</f>
        <v>Průmysl</v>
      </c>
      <c r="L27" s="168">
        <f t="shared" ref="L27:L34" si="4">+B27</f>
        <v>79584.517999999982</v>
      </c>
      <c r="M27" s="168">
        <f t="shared" ref="M27:M34" si="5">+D27</f>
        <v>75061.964000000007</v>
      </c>
      <c r="N27" s="168">
        <f t="shared" ref="N27:N34" si="6">+F27</f>
        <v>53575.172999999995</v>
      </c>
      <c r="O27" s="127"/>
      <c r="P27" s="246"/>
      <c r="Q27" s="246"/>
      <c r="R27" s="246"/>
    </row>
    <row r="28" spans="1:18" ht="12.75" customHeight="1" x14ac:dyDescent="0.2">
      <c r="A28" s="57" t="s">
        <v>0</v>
      </c>
      <c r="B28" s="308">
        <f>+'[1]Podklady QZ'!B309</f>
        <v>2535.1800000000003</v>
      </c>
      <c r="C28" s="380">
        <f>+'[1]Podklady QZ'!C309</f>
        <v>1.9770165798385204E-2</v>
      </c>
      <c r="D28" s="381">
        <f>+'[1]Podklady QZ'!D309</f>
        <v>2084.5500000000002</v>
      </c>
      <c r="E28" s="380">
        <f>+'[1]Podklady QZ'!E309</f>
        <v>2.0919981199866076E-2</v>
      </c>
      <c r="F28" s="381">
        <f>+'[1]Podklady QZ'!F309</f>
        <v>658.43</v>
      </c>
      <c r="G28" s="368">
        <f>+'[1]Podklady QZ'!G309</f>
        <v>1.148604889808995E-2</v>
      </c>
      <c r="H28" s="381">
        <f>+'[1]Podklady QZ'!H309</f>
        <v>5278.1600000000008</v>
      </c>
      <c r="I28" s="368">
        <f>+'[1]Podklady QZ'!I309</f>
        <v>1.8506813449556059E-2</v>
      </c>
      <c r="J28" s="176"/>
      <c r="K28" s="178" t="str">
        <f t="shared" ref="K28:K34" si="7">+A28</f>
        <v>Energetika</v>
      </c>
      <c r="L28" s="168">
        <f t="shared" si="4"/>
        <v>2535.1800000000003</v>
      </c>
      <c r="M28" s="168">
        <f t="shared" si="5"/>
        <v>2084.5500000000002</v>
      </c>
      <c r="N28" s="168">
        <f t="shared" si="6"/>
        <v>658.43</v>
      </c>
    </row>
    <row r="29" spans="1:18" ht="12.75" customHeight="1" x14ac:dyDescent="0.2">
      <c r="A29" s="57" t="s">
        <v>1</v>
      </c>
      <c r="B29" s="308">
        <f>+'[1]Podklady QZ'!B310</f>
        <v>3393.9349999999999</v>
      </c>
      <c r="C29" s="380">
        <f>+'[1]Podklady QZ'!C310</f>
        <v>6.9404472657927874E-2</v>
      </c>
      <c r="D29" s="381">
        <f>+'[1]Podklady QZ'!D310</f>
        <v>2127.6800000000003</v>
      </c>
      <c r="E29" s="380">
        <f>+'[1]Podklady QZ'!E310</f>
        <v>6.1333951761720969E-2</v>
      </c>
      <c r="F29" s="381">
        <f>+'[1]Podklady QZ'!F310</f>
        <v>204.56299999999999</v>
      </c>
      <c r="G29" s="368">
        <f>+'[1]Podklady QZ'!G310</f>
        <v>3.0806163612123322E-2</v>
      </c>
      <c r="H29" s="381">
        <f>+'[1]Podklady QZ'!H310</f>
        <v>5726.1779999999999</v>
      </c>
      <c r="I29" s="368">
        <f>+'[1]Podklady QZ'!I310</f>
        <v>6.3461159115620086E-2</v>
      </c>
      <c r="J29" s="176"/>
      <c r="K29" s="178" t="str">
        <f t="shared" si="7"/>
        <v>Doprava</v>
      </c>
      <c r="L29" s="168">
        <f t="shared" si="4"/>
        <v>3393.9349999999999</v>
      </c>
      <c r="M29" s="168">
        <f t="shared" si="5"/>
        <v>2127.6800000000003</v>
      </c>
      <c r="N29" s="168">
        <f t="shared" si="6"/>
        <v>204.56299999999999</v>
      </c>
      <c r="O29" s="127"/>
    </row>
    <row r="30" spans="1:18" ht="12.75" customHeight="1" x14ac:dyDescent="0.2">
      <c r="A30" s="57" t="s">
        <v>2</v>
      </c>
      <c r="B30" s="308">
        <f>+'[1]Podklady QZ'!B311</f>
        <v>545.476</v>
      </c>
      <c r="C30" s="380">
        <f>+'[1]Podklady QZ'!C311</f>
        <v>1.7270221231927837E-2</v>
      </c>
      <c r="D30" s="381">
        <f>+'[1]Podklady QZ'!D311</f>
        <v>449.71800000000002</v>
      </c>
      <c r="E30" s="380">
        <f>+'[1]Podklady QZ'!E311</f>
        <v>1.5365004178485207E-2</v>
      </c>
      <c r="F30" s="381">
        <f>+'[1]Podklady QZ'!F311</f>
        <v>82.433000000000007</v>
      </c>
      <c r="G30" s="368">
        <f>+'[1]Podklady QZ'!G311</f>
        <v>8.1269505129809086E-3</v>
      </c>
      <c r="H30" s="381">
        <f>+'[1]Podklady QZ'!H311</f>
        <v>1077.627</v>
      </c>
      <c r="I30" s="368">
        <f>+'[1]Podklady QZ'!I311</f>
        <v>1.5178504159553855E-2</v>
      </c>
      <c r="J30" s="176"/>
      <c r="K30" s="178" t="str">
        <f t="shared" si="7"/>
        <v>Stavebnictví</v>
      </c>
      <c r="L30" s="168">
        <f t="shared" si="4"/>
        <v>545.476</v>
      </c>
      <c r="M30" s="168">
        <f t="shared" si="5"/>
        <v>449.71800000000002</v>
      </c>
      <c r="N30" s="168">
        <f t="shared" si="6"/>
        <v>82.433000000000007</v>
      </c>
    </row>
    <row r="31" spans="1:18" x14ac:dyDescent="0.2">
      <c r="A31" s="57" t="s">
        <v>6</v>
      </c>
      <c r="B31" s="308">
        <f>+'[1]Podklady QZ'!B312</f>
        <v>1259.6410000000001</v>
      </c>
      <c r="C31" s="380">
        <f>+'[1]Podklady QZ'!C312</f>
        <v>4.5967098612930649E-2</v>
      </c>
      <c r="D31" s="381">
        <f>+'[1]Podklady QZ'!D312</f>
        <v>1149.213</v>
      </c>
      <c r="E31" s="380">
        <f>+'[1]Podklady QZ'!E312</f>
        <v>5.7926427716302631E-2</v>
      </c>
      <c r="F31" s="381">
        <f>+'[1]Podklady QZ'!F312</f>
        <v>581.05999999999995</v>
      </c>
      <c r="G31" s="368">
        <f>+'[1]Podklady QZ'!G312</f>
        <v>6.6130424411056141E-2</v>
      </c>
      <c r="H31" s="381">
        <f>+'[1]Podklady QZ'!H312</f>
        <v>2989.9140000000002</v>
      </c>
      <c r="I31" s="368">
        <f>+'[1]Podklady QZ'!I312</f>
        <v>5.33638209551974E-2</v>
      </c>
      <c r="J31" s="176"/>
      <c r="K31" s="178" t="str">
        <f t="shared" si="7"/>
        <v>Zemědělství a lesnictví</v>
      </c>
      <c r="L31" s="168">
        <f t="shared" si="4"/>
        <v>1259.6410000000001</v>
      </c>
      <c r="M31" s="168">
        <f t="shared" si="5"/>
        <v>1149.213</v>
      </c>
      <c r="N31" s="168">
        <f t="shared" si="6"/>
        <v>581.05999999999995</v>
      </c>
    </row>
    <row r="32" spans="1:18" x14ac:dyDescent="0.2">
      <c r="A32" s="57" t="s">
        <v>28</v>
      </c>
      <c r="B32" s="308">
        <f>+'[1]Podklady QZ'!B313</f>
        <v>150286.29399999997</v>
      </c>
      <c r="C32" s="380">
        <f>+'[1]Podklady QZ'!C313</f>
        <v>6.0201410413426096E-2</v>
      </c>
      <c r="D32" s="381">
        <f>+'[1]Podklady QZ'!D313</f>
        <v>139066.13399999999</v>
      </c>
      <c r="E32" s="380">
        <f>+'[1]Podklady QZ'!E313</f>
        <v>6.3824002098144664E-2</v>
      </c>
      <c r="F32" s="381">
        <f>+'[1]Podklady QZ'!F313</f>
        <v>50537.605000000003</v>
      </c>
      <c r="G32" s="368">
        <f>+'[1]Podklady QZ'!G313</f>
        <v>5.8163858874721683E-2</v>
      </c>
      <c r="H32" s="381">
        <f>+'[1]Podklady QZ'!H313</f>
        <v>339890.03299999994</v>
      </c>
      <c r="I32" s="368">
        <f>+'[1]Podklady QZ'!I313</f>
        <v>6.1305789569868957E-2</v>
      </c>
      <c r="J32" s="176"/>
      <c r="K32" s="178" t="str">
        <f t="shared" si="7"/>
        <v>Domácnosti</v>
      </c>
      <c r="L32" s="168">
        <f t="shared" si="4"/>
        <v>150286.29399999997</v>
      </c>
      <c r="M32" s="168">
        <f t="shared" si="5"/>
        <v>139066.13399999999</v>
      </c>
      <c r="N32" s="168">
        <f t="shared" si="6"/>
        <v>50537.605000000003</v>
      </c>
    </row>
    <row r="33" spans="1:14" x14ac:dyDescent="0.2">
      <c r="A33" s="57" t="s">
        <v>5</v>
      </c>
      <c r="B33" s="308">
        <f>+'[1]Podklady QZ'!B314</f>
        <v>97160.312999999995</v>
      </c>
      <c r="C33" s="380">
        <f>+'[1]Podklady QZ'!C314</f>
        <v>7.2026463119311976E-2</v>
      </c>
      <c r="D33" s="381">
        <f>+'[1]Podklady QZ'!D314</f>
        <v>94496.131999999998</v>
      </c>
      <c r="E33" s="380">
        <f>+'[1]Podklady QZ'!E314</f>
        <v>8.5512689370477818E-2</v>
      </c>
      <c r="F33" s="381">
        <f>+'[1]Podklady QZ'!F314</f>
        <v>50918.817000000003</v>
      </c>
      <c r="G33" s="368">
        <f>+'[1]Podklady QZ'!G314</f>
        <v>0.13150704153018863</v>
      </c>
      <c r="H33" s="381">
        <f>+'[1]Podklady QZ'!H314</f>
        <v>242575.26200000002</v>
      </c>
      <c r="I33" s="368">
        <f>+'[1]Podklady QZ'!I314</f>
        <v>8.5377704137086133E-2</v>
      </c>
      <c r="J33" s="176"/>
      <c r="K33" s="178" t="str">
        <f t="shared" si="7"/>
        <v>Obchod, služby, školství, zdravotnictví</v>
      </c>
      <c r="L33" s="168">
        <f t="shared" si="4"/>
        <v>97160.312999999995</v>
      </c>
      <c r="M33" s="168">
        <f t="shared" si="5"/>
        <v>94496.131999999998</v>
      </c>
      <c r="N33" s="168">
        <f t="shared" si="6"/>
        <v>50918.817000000003</v>
      </c>
    </row>
    <row r="34" spans="1:14" ht="12.75" thickBot="1" x14ac:dyDescent="0.25">
      <c r="A34" s="58" t="s">
        <v>3</v>
      </c>
      <c r="B34" s="309">
        <f>+'[1]Podklady QZ'!B315</f>
        <v>10428.503000000001</v>
      </c>
      <c r="C34" s="369">
        <f>+'[1]Podklady QZ'!C315</f>
        <v>7.9668781176938236E-2</v>
      </c>
      <c r="D34" s="364">
        <f>+'[1]Podklady QZ'!D315</f>
        <v>9252.7350000000006</v>
      </c>
      <c r="E34" s="369">
        <f>+'[1]Podklady QZ'!E315</f>
        <v>8.5343106685600412E-2</v>
      </c>
      <c r="F34" s="364">
        <f>+'[1]Podklady QZ'!F315</f>
        <v>2652.3719999999998</v>
      </c>
      <c r="G34" s="369">
        <f>+'[1]Podklady QZ'!G315</f>
        <v>8.7073602723774013E-2</v>
      </c>
      <c r="H34" s="364">
        <f>+'[1]Podklady QZ'!H315</f>
        <v>22333.61</v>
      </c>
      <c r="I34" s="369">
        <f>+'[1]Podklady QZ'!I315</f>
        <v>8.2785273195356654E-2</v>
      </c>
      <c r="J34" s="176"/>
      <c r="K34" s="178" t="str">
        <f t="shared" si="7"/>
        <v>Ostatní</v>
      </c>
      <c r="L34" s="168">
        <f t="shared" si="4"/>
        <v>10428.503000000001</v>
      </c>
      <c r="M34" s="168">
        <f t="shared" si="5"/>
        <v>9252.7350000000006</v>
      </c>
      <c r="N34" s="168">
        <f t="shared" si="6"/>
        <v>2652.3719999999998</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QZ'!L284</f>
        <v>5.4214185217699183E-2</v>
      </c>
    </row>
    <row r="40" spans="1:14" x14ac:dyDescent="0.2">
      <c r="B40" s="226"/>
      <c r="C40" s="226"/>
      <c r="D40" s="226"/>
      <c r="L40" s="184" t="s">
        <v>66</v>
      </c>
      <c r="M40" s="219">
        <f>+'[1]Podklady QZ'!L285</f>
        <v>4.25242730961784E-2</v>
      </c>
    </row>
    <row r="41" spans="1:14" x14ac:dyDescent="0.2">
      <c r="B41" s="127"/>
      <c r="C41" s="127"/>
      <c r="D41" s="127"/>
      <c r="L41" s="184" t="s">
        <v>182</v>
      </c>
      <c r="M41" s="219">
        <f>+'[1]Podklady QZ'!L286</f>
        <v>5.609258922530766E-2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{8DF12F87-A012-442F-9A6C-FAFF94B6B04F}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customWidth="1"/>
    <col min="4" max="4" width="14.42578125" style="123" customWidth="1"/>
    <col min="5" max="5" width="8" style="123" customWidth="1"/>
    <col min="6" max="6" width="14.42578125" style="123" customWidth="1"/>
    <col min="7" max="7" width="8" style="123" customWidth="1"/>
    <col min="8" max="8" width="14.42578125" style="123" customWidth="1"/>
    <col min="9" max="9" width="8" style="123"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1" ht="18.75" x14ac:dyDescent="0.3">
      <c r="A1" s="164" t="s">
        <v>53</v>
      </c>
      <c r="B1" s="173"/>
      <c r="C1" s="173"/>
      <c r="D1" s="173"/>
      <c r="E1" s="173"/>
      <c r="F1" s="173"/>
      <c r="G1" s="173"/>
      <c r="H1" s="173"/>
      <c r="I1" s="173"/>
      <c r="J1" s="173"/>
      <c r="K1" s="173"/>
      <c r="L1" s="173"/>
      <c r="M1" s="165" t="str">
        <f>Obsah!$A$1</f>
        <v>II. čtvrtletí 2019</v>
      </c>
      <c r="N1" s="176"/>
      <c r="O1" s="173"/>
    </row>
    <row r="2" spans="1:21" ht="7.5" customHeight="1" x14ac:dyDescent="0.3">
      <c r="A2" s="164"/>
      <c r="B2" s="173"/>
      <c r="C2" s="173"/>
      <c r="D2" s="173"/>
      <c r="E2" s="173"/>
      <c r="F2" s="173"/>
      <c r="G2" s="173"/>
      <c r="H2" s="173"/>
      <c r="I2" s="173"/>
      <c r="J2" s="173"/>
      <c r="K2" s="173"/>
      <c r="L2" s="173"/>
      <c r="M2" s="173"/>
      <c r="N2" s="176"/>
      <c r="O2" s="173"/>
    </row>
    <row r="3" spans="1:21" x14ac:dyDescent="0.2">
      <c r="A3" s="55"/>
      <c r="B3" s="547"/>
      <c r="C3" s="547"/>
      <c r="D3" s="547"/>
      <c r="E3" s="547"/>
      <c r="F3" s="547"/>
      <c r="G3" s="548"/>
      <c r="H3" s="554"/>
      <c r="I3" s="547"/>
      <c r="J3" s="547"/>
      <c r="K3" s="547"/>
      <c r="L3" s="547"/>
      <c r="M3" s="547"/>
      <c r="N3" s="83"/>
    </row>
    <row r="4" spans="1:21" ht="13.5" customHeight="1" x14ac:dyDescent="0.2">
      <c r="A4" s="55"/>
      <c r="B4" s="555"/>
      <c r="C4" s="556"/>
      <c r="D4" s="556"/>
      <c r="E4" s="556"/>
      <c r="F4" s="556"/>
      <c r="G4" s="557"/>
      <c r="H4" s="555"/>
      <c r="I4" s="556"/>
      <c r="J4" s="556"/>
      <c r="K4" s="556"/>
      <c r="L4" s="556"/>
      <c r="M4" s="556"/>
      <c r="N4" s="84"/>
    </row>
    <row r="5" spans="1:21" x14ac:dyDescent="0.2">
      <c r="A5" s="26"/>
      <c r="B5" s="553"/>
      <c r="C5" s="552"/>
      <c r="D5" s="553"/>
      <c r="E5" s="552"/>
      <c r="F5" s="553"/>
      <c r="G5" s="552"/>
      <c r="H5" s="553"/>
      <c r="I5" s="552"/>
      <c r="J5" s="553"/>
      <c r="K5" s="552"/>
      <c r="L5" s="553"/>
      <c r="M5" s="551"/>
      <c r="N5" s="85"/>
    </row>
    <row r="6" spans="1:21" x14ac:dyDescent="0.2">
      <c r="A6" s="24"/>
      <c r="B6" s="95"/>
      <c r="C6" s="60"/>
      <c r="D6" s="60"/>
      <c r="E6" s="60"/>
      <c r="F6" s="60"/>
      <c r="G6" s="60"/>
      <c r="H6" s="60"/>
      <c r="I6" s="60"/>
      <c r="J6" s="60"/>
      <c r="K6" s="60"/>
      <c r="L6" s="60"/>
      <c r="M6" s="80"/>
      <c r="N6" s="85"/>
    </row>
    <row r="7" spans="1:21" x14ac:dyDescent="0.2">
      <c r="A7" s="533"/>
      <c r="B7" s="543"/>
      <c r="C7" s="544"/>
      <c r="D7" s="544"/>
      <c r="E7" s="544"/>
      <c r="F7" s="544"/>
      <c r="G7" s="546"/>
      <c r="H7" s="543"/>
      <c r="I7" s="544"/>
      <c r="J7" s="544"/>
      <c r="K7" s="544"/>
      <c r="L7" s="544"/>
      <c r="M7" s="544"/>
      <c r="N7" s="86"/>
    </row>
    <row r="8" spans="1:21" x14ac:dyDescent="0.2">
      <c r="A8" s="545"/>
      <c r="B8" s="62"/>
      <c r="C8" s="77"/>
      <c r="D8" s="63"/>
      <c r="E8" s="77"/>
      <c r="F8" s="63"/>
      <c r="G8" s="77"/>
      <c r="H8" s="62"/>
      <c r="I8" s="77"/>
      <c r="J8" s="63"/>
      <c r="K8" s="77"/>
      <c r="L8" s="63"/>
      <c r="M8" s="77"/>
      <c r="N8" s="87"/>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54</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24"/>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9"/>
  <sheetViews>
    <sheetView showGridLines="0" zoomScaleNormal="100" workbookViewId="0">
      <selection activeCell="B10" sqref="B10"/>
    </sheetView>
  </sheetViews>
  <sheetFormatPr defaultRowHeight="12" x14ac:dyDescent="0.2"/>
  <cols>
    <col min="1" max="1" width="8" style="123" customWidth="1"/>
    <col min="2" max="6" width="9.140625" style="123"/>
    <col min="7" max="7" width="9.140625" style="123" customWidth="1"/>
    <col min="8" max="8" width="9.140625" style="130" customWidth="1"/>
    <col min="9" max="9" width="9.140625" style="123" customWidth="1"/>
    <col min="10" max="10" width="9" style="123" customWidth="1"/>
    <col min="11" max="11" width="9.140625" style="123" customWidth="1"/>
    <col min="12" max="16384" width="9.140625" style="123"/>
  </cols>
  <sheetData>
    <row r="1" spans="1:11" ht="12.75" x14ac:dyDescent="0.2">
      <c r="A1" s="129" t="str">
        <f>Titulní!A30</f>
        <v>II. čtvrtletí 2019</v>
      </c>
    </row>
    <row r="3" spans="1:11" x14ac:dyDescent="0.2">
      <c r="A3" s="131"/>
      <c r="B3" s="131"/>
      <c r="C3" s="131"/>
      <c r="D3" s="131"/>
      <c r="E3" s="131"/>
      <c r="F3" s="131"/>
      <c r="G3" s="131"/>
      <c r="H3" s="132"/>
      <c r="I3" s="131"/>
    </row>
    <row r="4" spans="1:11" x14ac:dyDescent="0.2">
      <c r="C4" s="133"/>
      <c r="D4" s="134"/>
      <c r="E4" s="134"/>
      <c r="F4" s="134"/>
      <c r="I4" s="135"/>
      <c r="J4" s="135"/>
      <c r="K4" s="135"/>
    </row>
    <row r="5" spans="1:11" x14ac:dyDescent="0.2">
      <c r="J5" s="135"/>
      <c r="K5" s="135"/>
    </row>
    <row r="6" spans="1:11" x14ac:dyDescent="0.2">
      <c r="J6" s="135"/>
      <c r="K6" s="135"/>
    </row>
    <row r="7" spans="1:11" ht="18.75" x14ac:dyDescent="0.2">
      <c r="A7" s="136" t="s">
        <v>46</v>
      </c>
      <c r="J7" s="135"/>
      <c r="K7" s="135"/>
    </row>
    <row r="8" spans="1:11" ht="12.75" x14ac:dyDescent="0.2">
      <c r="A8" s="137"/>
      <c r="B8" s="138"/>
      <c r="C8" s="138"/>
      <c r="D8" s="138"/>
      <c r="E8" s="138"/>
      <c r="F8" s="138"/>
      <c r="G8" s="138"/>
      <c r="H8" s="139"/>
      <c r="I8" s="138"/>
      <c r="J8" s="140"/>
      <c r="K8" s="140"/>
    </row>
    <row r="9" spans="1:11" s="138" customFormat="1" ht="15.95" customHeight="1" x14ac:dyDescent="0.2">
      <c r="A9" s="141">
        <v>1</v>
      </c>
      <c r="B9" s="142" t="s">
        <v>33</v>
      </c>
      <c r="C9" s="143"/>
      <c r="D9" s="143"/>
      <c r="E9" s="143"/>
      <c r="F9" s="143"/>
      <c r="G9" s="143"/>
      <c r="H9" s="144"/>
      <c r="I9" s="145"/>
      <c r="J9" s="146"/>
      <c r="K9" s="147" t="s">
        <v>25</v>
      </c>
    </row>
    <row r="10" spans="1:11" s="138" customFormat="1" ht="15.95" customHeight="1" x14ac:dyDescent="0.2">
      <c r="A10" s="141">
        <v>2</v>
      </c>
      <c r="B10" s="142" t="s">
        <v>302</v>
      </c>
      <c r="C10" s="143"/>
      <c r="D10" s="143"/>
      <c r="E10" s="143"/>
      <c r="F10" s="143"/>
      <c r="G10" s="143"/>
      <c r="H10" s="144"/>
      <c r="I10" s="145"/>
      <c r="J10" s="146"/>
      <c r="K10" s="147" t="s">
        <v>26</v>
      </c>
    </row>
    <row r="11" spans="1:11" s="138" customFormat="1" ht="15.95" customHeight="1" x14ac:dyDescent="0.2">
      <c r="A11" s="141">
        <v>3</v>
      </c>
      <c r="B11" s="148" t="s">
        <v>78</v>
      </c>
      <c r="C11" s="149"/>
      <c r="D11" s="149"/>
      <c r="E11" s="150"/>
      <c r="F11" s="150"/>
      <c r="G11" s="150"/>
      <c r="H11" s="149"/>
      <c r="I11" s="150"/>
      <c r="J11" s="149"/>
      <c r="K11" s="147" t="s">
        <v>27</v>
      </c>
    </row>
    <row r="12" spans="1:11" s="138" customFormat="1" ht="15.95" customHeight="1" x14ac:dyDescent="0.2">
      <c r="A12" s="141" t="s">
        <v>122</v>
      </c>
      <c r="B12" s="148" t="s">
        <v>148</v>
      </c>
      <c r="C12" s="149"/>
      <c r="D12" s="149"/>
      <c r="E12" s="150"/>
      <c r="F12" s="150"/>
      <c r="G12" s="150"/>
      <c r="H12" s="149"/>
      <c r="I12" s="150"/>
      <c r="J12" s="149"/>
      <c r="K12" s="147" t="s">
        <v>151</v>
      </c>
    </row>
    <row r="13" spans="1:11" s="138" customFormat="1" ht="15.95" customHeight="1" x14ac:dyDescent="0.2">
      <c r="A13" s="141" t="s">
        <v>123</v>
      </c>
      <c r="B13" s="148" t="s">
        <v>145</v>
      </c>
      <c r="C13" s="149"/>
      <c r="D13" s="149"/>
      <c r="E13" s="150"/>
      <c r="F13" s="150"/>
      <c r="G13" s="150"/>
      <c r="H13" s="149"/>
      <c r="I13" s="150"/>
      <c r="J13" s="149"/>
      <c r="K13" s="147" t="s">
        <v>152</v>
      </c>
    </row>
    <row r="14" spans="1:11" s="138" customFormat="1" ht="15.95" customHeight="1" x14ac:dyDescent="0.2">
      <c r="A14" s="141" t="s">
        <v>124</v>
      </c>
      <c r="B14" s="148" t="s">
        <v>149</v>
      </c>
      <c r="C14" s="149"/>
      <c r="D14" s="149"/>
      <c r="E14" s="150"/>
      <c r="F14" s="150"/>
      <c r="G14" s="150"/>
      <c r="H14" s="149"/>
      <c r="I14" s="150"/>
      <c r="J14" s="149"/>
      <c r="K14" s="147" t="s">
        <v>153</v>
      </c>
    </row>
    <row r="15" spans="1:11" s="138" customFormat="1" ht="15.95" customHeight="1" x14ac:dyDescent="0.2">
      <c r="A15" s="141" t="s">
        <v>125</v>
      </c>
      <c r="B15" s="148" t="s">
        <v>187</v>
      </c>
      <c r="C15" s="149"/>
      <c r="D15" s="149"/>
      <c r="E15" s="150"/>
      <c r="F15" s="150"/>
      <c r="G15" s="150"/>
      <c r="H15" s="149"/>
      <c r="I15" s="150"/>
      <c r="J15" s="149"/>
      <c r="K15" s="147" t="s">
        <v>154</v>
      </c>
    </row>
    <row r="16" spans="1:11" s="138" customFormat="1" ht="15.95" customHeight="1" x14ac:dyDescent="0.2">
      <c r="A16" s="141" t="s">
        <v>126</v>
      </c>
      <c r="B16" s="148" t="s">
        <v>188</v>
      </c>
      <c r="C16" s="149"/>
      <c r="D16" s="149"/>
      <c r="E16" s="150"/>
      <c r="F16" s="150"/>
      <c r="G16" s="150"/>
      <c r="H16" s="149"/>
      <c r="I16" s="150"/>
      <c r="J16" s="149"/>
      <c r="K16" s="147" t="s">
        <v>155</v>
      </c>
    </row>
    <row r="17" spans="1:11" s="138" customFormat="1" ht="15.95" customHeight="1" x14ac:dyDescent="0.2">
      <c r="A17" s="141" t="s">
        <v>127</v>
      </c>
      <c r="B17" s="148" t="s">
        <v>189</v>
      </c>
      <c r="C17" s="149"/>
      <c r="D17" s="151"/>
      <c r="E17" s="150"/>
      <c r="F17" s="150"/>
      <c r="G17" s="150"/>
      <c r="H17" s="149"/>
      <c r="I17" s="150"/>
      <c r="J17" s="149"/>
      <c r="K17" s="147" t="s">
        <v>156</v>
      </c>
    </row>
    <row r="18" spans="1:11" s="138" customFormat="1" ht="15.95" customHeight="1" x14ac:dyDescent="0.2">
      <c r="A18" s="141" t="s">
        <v>128</v>
      </c>
      <c r="B18" s="148" t="s">
        <v>192</v>
      </c>
      <c r="C18" s="149"/>
      <c r="D18" s="149"/>
      <c r="E18" s="150"/>
      <c r="F18" s="150"/>
      <c r="G18" s="150"/>
      <c r="H18" s="149"/>
      <c r="I18" s="150"/>
      <c r="J18" s="149"/>
      <c r="K18" s="147" t="s">
        <v>157</v>
      </c>
    </row>
    <row r="19" spans="1:11" s="138" customFormat="1" ht="15.95" customHeight="1" x14ac:dyDescent="0.2">
      <c r="A19" s="141">
        <v>6</v>
      </c>
      <c r="B19" s="148" t="s">
        <v>150</v>
      </c>
      <c r="C19" s="149"/>
      <c r="D19" s="149"/>
      <c r="E19" s="150"/>
      <c r="F19" s="150"/>
      <c r="G19" s="150"/>
      <c r="H19" s="149"/>
      <c r="I19" s="150"/>
      <c r="J19" s="149"/>
      <c r="K19" s="147" t="s">
        <v>158</v>
      </c>
    </row>
    <row r="20" spans="1:11" s="138" customFormat="1" ht="15.95" customHeight="1" x14ac:dyDescent="0.2">
      <c r="A20" s="141" t="s">
        <v>129</v>
      </c>
      <c r="B20" s="148" t="s">
        <v>184</v>
      </c>
      <c r="C20" s="149"/>
      <c r="D20" s="149"/>
      <c r="E20" s="150"/>
      <c r="F20" s="150"/>
      <c r="G20" s="150"/>
      <c r="H20" s="149"/>
      <c r="I20" s="150"/>
      <c r="J20" s="149"/>
      <c r="K20" s="147" t="s">
        <v>159</v>
      </c>
    </row>
    <row r="21" spans="1:11" s="138" customFormat="1" ht="15.95" customHeight="1" x14ac:dyDescent="0.2">
      <c r="A21" s="141" t="s">
        <v>130</v>
      </c>
      <c r="B21" s="148" t="s">
        <v>186</v>
      </c>
      <c r="C21" s="149"/>
      <c r="D21" s="149"/>
      <c r="E21" s="150"/>
      <c r="F21" s="150"/>
      <c r="G21" s="150"/>
      <c r="H21" s="149"/>
      <c r="I21" s="150"/>
      <c r="J21" s="149"/>
      <c r="K21" s="147" t="s">
        <v>160</v>
      </c>
    </row>
    <row r="22" spans="1:11" s="138" customFormat="1" ht="15.95" customHeight="1" x14ac:dyDescent="0.2">
      <c r="A22" s="141" t="s">
        <v>131</v>
      </c>
      <c r="B22" s="148" t="s">
        <v>212</v>
      </c>
      <c r="C22" s="149"/>
      <c r="D22" s="149"/>
      <c r="E22" s="150"/>
      <c r="F22" s="150"/>
      <c r="G22" s="150"/>
      <c r="H22" s="149"/>
      <c r="I22" s="150"/>
      <c r="J22" s="149"/>
      <c r="K22" s="147" t="s">
        <v>161</v>
      </c>
    </row>
    <row r="23" spans="1:11" s="138" customFormat="1" ht="15.95" customHeight="1" x14ac:dyDescent="0.2">
      <c r="A23" s="141" t="s">
        <v>132</v>
      </c>
      <c r="B23" s="148" t="s">
        <v>213</v>
      </c>
      <c r="C23" s="149"/>
      <c r="D23" s="149"/>
      <c r="E23" s="150"/>
      <c r="F23" s="150"/>
      <c r="G23" s="150"/>
      <c r="H23" s="149"/>
      <c r="I23" s="150"/>
      <c r="J23" s="149"/>
      <c r="K23" s="147" t="s">
        <v>162</v>
      </c>
    </row>
    <row r="24" spans="1:11" s="138" customFormat="1" ht="15.95" customHeight="1" x14ac:dyDescent="0.2">
      <c r="A24" s="141" t="s">
        <v>133</v>
      </c>
      <c r="B24" s="148" t="s">
        <v>200</v>
      </c>
      <c r="C24" s="149"/>
      <c r="D24" s="149"/>
      <c r="E24" s="150"/>
      <c r="F24" s="150"/>
      <c r="G24" s="150"/>
      <c r="H24" s="149"/>
      <c r="I24" s="150"/>
      <c r="J24" s="149"/>
      <c r="K24" s="147" t="s">
        <v>163</v>
      </c>
    </row>
    <row r="25" spans="1:11" s="138" customFormat="1" ht="15.95" customHeight="1" x14ac:dyDescent="0.2">
      <c r="A25" s="141" t="s">
        <v>134</v>
      </c>
      <c r="B25" s="148" t="s">
        <v>201</v>
      </c>
      <c r="C25" s="149"/>
      <c r="D25" s="149"/>
      <c r="E25" s="150"/>
      <c r="F25" s="150"/>
      <c r="G25" s="150"/>
      <c r="H25" s="149"/>
      <c r="I25" s="150"/>
      <c r="J25" s="149"/>
      <c r="K25" s="147" t="s">
        <v>164</v>
      </c>
    </row>
    <row r="26" spans="1:11" s="138" customFormat="1" ht="15.95" customHeight="1" x14ac:dyDescent="0.2">
      <c r="A26" s="141" t="s">
        <v>135</v>
      </c>
      <c r="B26" s="148" t="s">
        <v>210</v>
      </c>
      <c r="C26" s="149"/>
      <c r="D26" s="149"/>
      <c r="E26" s="150"/>
      <c r="F26" s="150"/>
      <c r="G26" s="150"/>
      <c r="H26" s="149"/>
      <c r="I26" s="150"/>
      <c r="J26" s="149"/>
      <c r="K26" s="147" t="s">
        <v>165</v>
      </c>
    </row>
    <row r="27" spans="1:11" s="138" customFormat="1" ht="15.95" customHeight="1" x14ac:dyDescent="0.2">
      <c r="A27" s="141" t="s">
        <v>136</v>
      </c>
      <c r="B27" s="148" t="s">
        <v>202</v>
      </c>
      <c r="C27" s="149"/>
      <c r="D27" s="149"/>
      <c r="E27" s="150"/>
      <c r="F27" s="150"/>
      <c r="G27" s="150"/>
      <c r="H27" s="149"/>
      <c r="I27" s="150"/>
      <c r="J27" s="149"/>
      <c r="K27" s="147" t="s">
        <v>166</v>
      </c>
    </row>
    <row r="28" spans="1:11" s="138" customFormat="1" ht="15.95" customHeight="1" x14ac:dyDescent="0.2">
      <c r="A28" s="141" t="s">
        <v>137</v>
      </c>
      <c r="B28" s="148" t="s">
        <v>203</v>
      </c>
      <c r="C28" s="149"/>
      <c r="D28" s="149"/>
      <c r="E28" s="150"/>
      <c r="F28" s="150"/>
      <c r="G28" s="150"/>
      <c r="H28" s="149"/>
      <c r="I28" s="150"/>
      <c r="J28" s="149"/>
      <c r="K28" s="147" t="s">
        <v>167</v>
      </c>
    </row>
    <row r="29" spans="1:11" s="138" customFormat="1" ht="15.95" customHeight="1" x14ac:dyDescent="0.2">
      <c r="A29" s="141" t="s">
        <v>138</v>
      </c>
      <c r="B29" s="148" t="s">
        <v>204</v>
      </c>
      <c r="C29" s="149"/>
      <c r="D29" s="149"/>
      <c r="E29" s="150"/>
      <c r="F29" s="150"/>
      <c r="G29" s="150"/>
      <c r="H29" s="149"/>
      <c r="I29" s="150"/>
      <c r="J29" s="149"/>
      <c r="K29" s="147" t="s">
        <v>168</v>
      </c>
    </row>
    <row r="30" spans="1:11" s="138" customFormat="1" ht="15.95" customHeight="1" x14ac:dyDescent="0.2">
      <c r="A30" s="141" t="s">
        <v>139</v>
      </c>
      <c r="B30" s="148" t="s">
        <v>205</v>
      </c>
      <c r="C30" s="149"/>
      <c r="D30" s="149"/>
      <c r="E30" s="150"/>
      <c r="F30" s="150"/>
      <c r="G30" s="150"/>
      <c r="H30" s="149"/>
      <c r="I30" s="150"/>
      <c r="J30" s="149"/>
      <c r="K30" s="147" t="s">
        <v>169</v>
      </c>
    </row>
    <row r="31" spans="1:11" s="138" customFormat="1" ht="15.95" customHeight="1" x14ac:dyDescent="0.2">
      <c r="A31" s="141" t="s">
        <v>140</v>
      </c>
      <c r="B31" s="148" t="s">
        <v>206</v>
      </c>
      <c r="C31" s="149"/>
      <c r="D31" s="149"/>
      <c r="E31" s="150"/>
      <c r="F31" s="150"/>
      <c r="G31" s="150"/>
      <c r="H31" s="149"/>
      <c r="I31" s="150"/>
      <c r="J31" s="149"/>
      <c r="K31" s="147" t="s">
        <v>170</v>
      </c>
    </row>
    <row r="32" spans="1:11" s="138" customFormat="1" ht="15.95" customHeight="1" x14ac:dyDescent="0.2">
      <c r="A32" s="141" t="s">
        <v>141</v>
      </c>
      <c r="B32" s="148" t="s">
        <v>207</v>
      </c>
      <c r="C32" s="149"/>
      <c r="D32" s="149"/>
      <c r="E32" s="150"/>
      <c r="F32" s="150"/>
      <c r="G32" s="150"/>
      <c r="H32" s="149"/>
      <c r="I32" s="150"/>
      <c r="J32" s="149"/>
      <c r="K32" s="147" t="s">
        <v>171</v>
      </c>
    </row>
    <row r="33" spans="1:11" s="138" customFormat="1" ht="15.95" customHeight="1" x14ac:dyDescent="0.2">
      <c r="A33" s="141" t="s">
        <v>142</v>
      </c>
      <c r="B33" s="148" t="s">
        <v>208</v>
      </c>
      <c r="C33" s="149"/>
      <c r="D33" s="149"/>
      <c r="E33" s="150"/>
      <c r="F33" s="150"/>
      <c r="G33" s="150"/>
      <c r="H33" s="149"/>
      <c r="I33" s="150"/>
      <c r="J33" s="149"/>
      <c r="K33" s="147" t="s">
        <v>172</v>
      </c>
    </row>
    <row r="34" spans="1:11" s="138" customFormat="1" ht="15.95" customHeight="1" x14ac:dyDescent="0.2">
      <c r="A34" s="141" t="s">
        <v>143</v>
      </c>
      <c r="B34" s="148" t="s">
        <v>209</v>
      </c>
      <c r="C34" s="149"/>
      <c r="D34" s="149"/>
      <c r="E34" s="150"/>
      <c r="F34" s="150"/>
      <c r="G34" s="150"/>
      <c r="H34" s="149"/>
      <c r="I34" s="150"/>
      <c r="J34" s="149"/>
      <c r="K34" s="147" t="s">
        <v>173</v>
      </c>
    </row>
    <row r="35" spans="1:11" s="138" customFormat="1" ht="15.95" customHeight="1" x14ac:dyDescent="0.2">
      <c r="A35" s="141" t="s">
        <v>144</v>
      </c>
      <c r="B35" s="148" t="s">
        <v>211</v>
      </c>
      <c r="C35" s="149"/>
      <c r="D35" s="149"/>
      <c r="E35" s="150"/>
      <c r="F35" s="150"/>
      <c r="G35" s="150"/>
      <c r="H35" s="149"/>
      <c r="I35" s="150"/>
      <c r="J35" s="149"/>
      <c r="K35" s="147" t="s">
        <v>174</v>
      </c>
    </row>
    <row r="36" spans="1:11" ht="15.75" customHeight="1" x14ac:dyDescent="0.2">
      <c r="A36" s="141" t="s">
        <v>246</v>
      </c>
      <c r="B36" s="148" t="s">
        <v>254</v>
      </c>
      <c r="C36" s="149"/>
      <c r="D36" s="149"/>
      <c r="E36" s="150"/>
      <c r="F36" s="150"/>
      <c r="G36" s="150"/>
      <c r="H36" s="149"/>
      <c r="I36" s="150"/>
      <c r="J36" s="149"/>
      <c r="K36" s="147" t="s">
        <v>247</v>
      </c>
    </row>
    <row r="37" spans="1:11" ht="15.75" customHeight="1" x14ac:dyDescent="0.2">
      <c r="A37" s="141" t="s">
        <v>294</v>
      </c>
      <c r="B37" s="148" t="s">
        <v>264</v>
      </c>
      <c r="C37" s="149"/>
      <c r="D37" s="149"/>
      <c r="E37" s="150"/>
      <c r="F37" s="150"/>
      <c r="G37" s="150"/>
      <c r="H37" s="149"/>
      <c r="I37" s="150"/>
      <c r="J37" s="149"/>
      <c r="K37" s="147" t="s">
        <v>263</v>
      </c>
    </row>
    <row r="38" spans="1:11" ht="15.75" customHeight="1" x14ac:dyDescent="0.2">
      <c r="A38" s="141" t="s">
        <v>266</v>
      </c>
      <c r="B38" s="148" t="s">
        <v>267</v>
      </c>
      <c r="C38" s="149"/>
      <c r="D38" s="149"/>
      <c r="E38" s="150"/>
      <c r="F38" s="150"/>
      <c r="G38" s="150"/>
      <c r="H38" s="149"/>
      <c r="I38" s="150"/>
      <c r="J38" s="149"/>
      <c r="K38" s="147" t="s">
        <v>265</v>
      </c>
    </row>
    <row r="39" spans="1:11" ht="15.75" customHeight="1" x14ac:dyDescent="0.2">
      <c r="A39" s="141" t="s">
        <v>269</v>
      </c>
      <c r="B39" s="148" t="s">
        <v>270</v>
      </c>
      <c r="C39" s="149"/>
      <c r="D39" s="149"/>
      <c r="E39" s="150"/>
      <c r="F39" s="150"/>
      <c r="G39" s="150"/>
      <c r="H39" s="149"/>
      <c r="I39" s="150"/>
      <c r="J39" s="149"/>
      <c r="K39" s="147" t="s">
        <v>268</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55</v>
      </c>
      <c r="B1" s="173"/>
      <c r="C1" s="173"/>
      <c r="D1" s="173"/>
      <c r="E1" s="173"/>
      <c r="F1" s="173"/>
      <c r="G1" s="173"/>
      <c r="H1" s="173"/>
      <c r="I1" s="173"/>
      <c r="J1" s="173"/>
      <c r="K1" s="173"/>
      <c r="L1" s="173"/>
      <c r="M1" s="165" t="str">
        <f>Obsah!$A$1</f>
        <v>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7"/>
      <c r="C3" s="547"/>
      <c r="D3" s="547"/>
      <c r="E3" s="547"/>
      <c r="F3" s="547"/>
      <c r="G3" s="548"/>
      <c r="H3" s="554"/>
      <c r="I3" s="547"/>
      <c r="J3" s="547"/>
      <c r="K3" s="547"/>
      <c r="L3" s="547"/>
      <c r="M3" s="547"/>
      <c r="N3" s="15"/>
    </row>
    <row r="4" spans="1:21" ht="13.5" customHeight="1" x14ac:dyDescent="0.2">
      <c r="A4" s="55"/>
      <c r="B4" s="555"/>
      <c r="C4" s="556"/>
      <c r="D4" s="556"/>
      <c r="E4" s="556"/>
      <c r="F4" s="556"/>
      <c r="G4" s="557"/>
      <c r="H4" s="555"/>
      <c r="I4" s="556"/>
      <c r="J4" s="556"/>
      <c r="K4" s="556"/>
      <c r="L4" s="556"/>
      <c r="M4" s="556"/>
      <c r="N4" s="70"/>
    </row>
    <row r="5" spans="1:21" x14ac:dyDescent="0.2">
      <c r="A5" s="26"/>
      <c r="B5" s="553"/>
      <c r="C5" s="552"/>
      <c r="D5" s="553"/>
      <c r="E5" s="552"/>
      <c r="F5" s="553"/>
      <c r="G5" s="552"/>
      <c r="H5" s="553"/>
      <c r="I5" s="552"/>
      <c r="J5" s="553"/>
      <c r="K5" s="552"/>
      <c r="L5" s="553"/>
      <c r="M5" s="551"/>
      <c r="N5" s="90"/>
    </row>
    <row r="6" spans="1:21" x14ac:dyDescent="0.2">
      <c r="A6" s="24"/>
      <c r="B6" s="95"/>
      <c r="C6" s="60"/>
      <c r="D6" s="60"/>
      <c r="E6" s="60"/>
      <c r="F6" s="60"/>
      <c r="G6" s="60"/>
      <c r="H6" s="60"/>
      <c r="I6" s="60"/>
      <c r="J6" s="60"/>
      <c r="K6" s="60"/>
      <c r="L6" s="60"/>
      <c r="M6" s="80"/>
      <c r="N6" s="90"/>
    </row>
    <row r="7" spans="1:21" x14ac:dyDescent="0.2">
      <c r="A7" s="533"/>
      <c r="B7" s="543"/>
      <c r="C7" s="544"/>
      <c r="D7" s="544"/>
      <c r="E7" s="544"/>
      <c r="F7" s="544"/>
      <c r="G7" s="546"/>
      <c r="H7" s="543"/>
      <c r="I7" s="544"/>
      <c r="J7" s="544"/>
      <c r="K7" s="544"/>
      <c r="L7" s="544"/>
      <c r="M7" s="544"/>
      <c r="N7" s="71"/>
    </row>
    <row r="8" spans="1:21" x14ac:dyDescent="0.2">
      <c r="A8" s="54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56</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24"/>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57</v>
      </c>
      <c r="B1" s="173"/>
      <c r="C1" s="173"/>
      <c r="D1" s="173"/>
      <c r="E1" s="173"/>
      <c r="F1" s="173"/>
      <c r="G1" s="173"/>
      <c r="H1" s="173"/>
      <c r="I1" s="173"/>
      <c r="J1" s="173"/>
      <c r="K1" s="173"/>
      <c r="L1" s="173"/>
      <c r="M1" s="165" t="str">
        <f>Obsah!$A$1</f>
        <v>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7"/>
      <c r="C3" s="547"/>
      <c r="D3" s="547"/>
      <c r="E3" s="547"/>
      <c r="F3" s="547"/>
      <c r="G3" s="548"/>
      <c r="H3" s="554"/>
      <c r="I3" s="547"/>
      <c r="J3" s="547"/>
      <c r="K3" s="547"/>
      <c r="L3" s="547"/>
      <c r="M3" s="547"/>
      <c r="N3" s="15"/>
    </row>
    <row r="4" spans="1:21" ht="13.5" customHeight="1" x14ac:dyDescent="0.2">
      <c r="A4" s="55"/>
      <c r="B4" s="555"/>
      <c r="C4" s="556"/>
      <c r="D4" s="556"/>
      <c r="E4" s="556"/>
      <c r="F4" s="556"/>
      <c r="G4" s="557"/>
      <c r="H4" s="555"/>
      <c r="I4" s="556"/>
      <c r="J4" s="556"/>
      <c r="K4" s="556"/>
      <c r="L4" s="556"/>
      <c r="M4" s="556"/>
      <c r="N4" s="70"/>
    </row>
    <row r="5" spans="1:21" x14ac:dyDescent="0.2">
      <c r="A5" s="26"/>
      <c r="B5" s="553"/>
      <c r="C5" s="552"/>
      <c r="D5" s="553"/>
      <c r="E5" s="552"/>
      <c r="F5" s="553"/>
      <c r="G5" s="552"/>
      <c r="H5" s="553"/>
      <c r="I5" s="552"/>
      <c r="J5" s="553"/>
      <c r="K5" s="552"/>
      <c r="L5" s="553"/>
      <c r="M5" s="551"/>
      <c r="N5" s="90"/>
    </row>
    <row r="6" spans="1:21" x14ac:dyDescent="0.2">
      <c r="A6" s="24"/>
      <c r="B6" s="95"/>
      <c r="C6" s="60"/>
      <c r="D6" s="60"/>
      <c r="E6" s="60"/>
      <c r="F6" s="60"/>
      <c r="G6" s="60"/>
      <c r="H6" s="60"/>
      <c r="I6" s="60"/>
      <c r="J6" s="60"/>
      <c r="K6" s="60"/>
      <c r="L6" s="60"/>
      <c r="M6" s="80"/>
      <c r="N6" s="90"/>
    </row>
    <row r="7" spans="1:21" x14ac:dyDescent="0.2">
      <c r="A7" s="533"/>
      <c r="B7" s="543"/>
      <c r="C7" s="544"/>
      <c r="D7" s="544"/>
      <c r="E7" s="544"/>
      <c r="F7" s="544"/>
      <c r="G7" s="546"/>
      <c r="H7" s="543"/>
      <c r="I7" s="544"/>
      <c r="J7" s="544"/>
      <c r="K7" s="544"/>
      <c r="L7" s="544"/>
      <c r="M7" s="544"/>
      <c r="N7" s="71"/>
    </row>
    <row r="8" spans="1:21" x14ac:dyDescent="0.2">
      <c r="A8" s="54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58</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24"/>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59</v>
      </c>
      <c r="B1" s="173"/>
      <c r="C1" s="173"/>
      <c r="D1" s="173"/>
      <c r="E1" s="173"/>
      <c r="F1" s="173"/>
      <c r="G1" s="173"/>
      <c r="H1" s="173"/>
      <c r="I1" s="173"/>
      <c r="J1" s="173"/>
      <c r="K1" s="173"/>
      <c r="L1" s="173"/>
      <c r="M1" s="165" t="str">
        <f>Obsah!$A$1</f>
        <v>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7"/>
      <c r="C3" s="547"/>
      <c r="D3" s="547"/>
      <c r="E3" s="547"/>
      <c r="F3" s="547"/>
      <c r="G3" s="548"/>
      <c r="H3" s="554"/>
      <c r="I3" s="547"/>
      <c r="J3" s="547"/>
      <c r="K3" s="547"/>
      <c r="L3" s="547"/>
      <c r="M3" s="547"/>
      <c r="N3" s="15"/>
    </row>
    <row r="4" spans="1:21" ht="13.5" customHeight="1" x14ac:dyDescent="0.2">
      <c r="A4" s="55"/>
      <c r="B4" s="555"/>
      <c r="C4" s="556"/>
      <c r="D4" s="556"/>
      <c r="E4" s="556"/>
      <c r="F4" s="556"/>
      <c r="G4" s="557"/>
      <c r="H4" s="555"/>
      <c r="I4" s="556"/>
      <c r="J4" s="556"/>
      <c r="K4" s="556"/>
      <c r="L4" s="556"/>
      <c r="M4" s="556"/>
      <c r="N4" s="70"/>
    </row>
    <row r="5" spans="1:21" x14ac:dyDescent="0.2">
      <c r="A5" s="26"/>
      <c r="B5" s="553"/>
      <c r="C5" s="552"/>
      <c r="D5" s="553"/>
      <c r="E5" s="552"/>
      <c r="F5" s="553"/>
      <c r="G5" s="552"/>
      <c r="H5" s="553"/>
      <c r="I5" s="552"/>
      <c r="J5" s="553"/>
      <c r="K5" s="552"/>
      <c r="L5" s="553"/>
      <c r="M5" s="551"/>
      <c r="N5" s="90"/>
    </row>
    <row r="6" spans="1:21" x14ac:dyDescent="0.2">
      <c r="A6" s="24"/>
      <c r="B6" s="95"/>
      <c r="C6" s="60"/>
      <c r="D6" s="60"/>
      <c r="E6" s="60"/>
      <c r="F6" s="60"/>
      <c r="G6" s="60"/>
      <c r="H6" s="60"/>
      <c r="I6" s="60"/>
      <c r="J6" s="60"/>
      <c r="K6" s="60"/>
      <c r="L6" s="60"/>
      <c r="M6" s="80"/>
      <c r="N6" s="90"/>
    </row>
    <row r="7" spans="1:21" x14ac:dyDescent="0.2">
      <c r="A7" s="533"/>
      <c r="B7" s="543"/>
      <c r="C7" s="544"/>
      <c r="D7" s="544"/>
      <c r="E7" s="544"/>
      <c r="F7" s="544"/>
      <c r="G7" s="546"/>
      <c r="H7" s="543"/>
      <c r="I7" s="544"/>
      <c r="J7" s="544"/>
      <c r="K7" s="544"/>
      <c r="L7" s="544"/>
      <c r="M7" s="544"/>
      <c r="N7" s="71"/>
    </row>
    <row r="8" spans="1:21" x14ac:dyDescent="0.2">
      <c r="A8" s="54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60</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79"/>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61</v>
      </c>
      <c r="B1" s="173"/>
      <c r="C1" s="173"/>
      <c r="D1" s="173"/>
      <c r="E1" s="173"/>
      <c r="F1" s="173"/>
      <c r="G1" s="173"/>
      <c r="H1" s="173"/>
      <c r="I1" s="173"/>
      <c r="J1" s="173"/>
      <c r="K1" s="173"/>
      <c r="L1" s="173"/>
      <c r="M1" s="165" t="str">
        <f>Obsah!$A$1</f>
        <v>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7"/>
      <c r="C3" s="547"/>
      <c r="D3" s="547"/>
      <c r="E3" s="547"/>
      <c r="F3" s="547"/>
      <c r="G3" s="548"/>
      <c r="H3" s="554"/>
      <c r="I3" s="547"/>
      <c r="J3" s="547"/>
      <c r="K3" s="547"/>
      <c r="L3" s="547"/>
      <c r="M3" s="547"/>
      <c r="N3" s="15"/>
    </row>
    <row r="4" spans="1:21" ht="13.5" customHeight="1" x14ac:dyDescent="0.2">
      <c r="A4" s="55"/>
      <c r="B4" s="555"/>
      <c r="C4" s="556"/>
      <c r="D4" s="556"/>
      <c r="E4" s="556"/>
      <c r="F4" s="556"/>
      <c r="G4" s="557"/>
      <c r="H4" s="555"/>
      <c r="I4" s="556"/>
      <c r="J4" s="556"/>
      <c r="K4" s="556"/>
      <c r="L4" s="556"/>
      <c r="M4" s="556"/>
      <c r="N4" s="70"/>
    </row>
    <row r="5" spans="1:21" x14ac:dyDescent="0.2">
      <c r="A5" s="26"/>
      <c r="B5" s="553"/>
      <c r="C5" s="552"/>
      <c r="D5" s="553"/>
      <c r="E5" s="552"/>
      <c r="F5" s="553"/>
      <c r="G5" s="552"/>
      <c r="H5" s="553"/>
      <c r="I5" s="552"/>
      <c r="J5" s="553"/>
      <c r="K5" s="552"/>
      <c r="L5" s="553"/>
      <c r="M5" s="551"/>
      <c r="N5" s="90"/>
    </row>
    <row r="6" spans="1:21" x14ac:dyDescent="0.2">
      <c r="A6" s="24"/>
      <c r="B6" s="95"/>
      <c r="C6" s="60"/>
      <c r="D6" s="60"/>
      <c r="E6" s="60"/>
      <c r="F6" s="60"/>
      <c r="G6" s="60"/>
      <c r="H6" s="60"/>
      <c r="I6" s="60"/>
      <c r="J6" s="60"/>
      <c r="K6" s="60"/>
      <c r="L6" s="60"/>
      <c r="M6" s="80"/>
      <c r="N6" s="90"/>
    </row>
    <row r="7" spans="1:21" x14ac:dyDescent="0.2">
      <c r="A7" s="533"/>
      <c r="B7" s="543"/>
      <c r="C7" s="544"/>
      <c r="D7" s="544"/>
      <c r="E7" s="544"/>
      <c r="F7" s="544"/>
      <c r="G7" s="546"/>
      <c r="H7" s="543"/>
      <c r="I7" s="544"/>
      <c r="J7" s="544"/>
      <c r="K7" s="544"/>
      <c r="L7" s="544"/>
      <c r="M7" s="544"/>
      <c r="N7" s="71"/>
    </row>
    <row r="8" spans="1:21" x14ac:dyDescent="0.2">
      <c r="A8" s="54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62</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24"/>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63</v>
      </c>
      <c r="B1" s="173"/>
      <c r="C1" s="173"/>
      <c r="D1" s="173"/>
      <c r="E1" s="173"/>
      <c r="F1" s="173"/>
      <c r="G1" s="173"/>
      <c r="H1" s="173"/>
      <c r="I1" s="173"/>
      <c r="J1" s="173"/>
      <c r="K1" s="173"/>
      <c r="L1" s="173"/>
      <c r="M1" s="165" t="str">
        <f>Obsah!$A$1</f>
        <v>II.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7"/>
      <c r="C3" s="547"/>
      <c r="D3" s="547"/>
      <c r="E3" s="547"/>
      <c r="F3" s="547"/>
      <c r="G3" s="548"/>
      <c r="H3" s="554"/>
      <c r="I3" s="547"/>
      <c r="J3" s="547"/>
      <c r="K3" s="547"/>
      <c r="L3" s="547"/>
      <c r="M3" s="547"/>
      <c r="N3" s="15"/>
    </row>
    <row r="4" spans="1:21" ht="13.5" customHeight="1" x14ac:dyDescent="0.2">
      <c r="A4" s="55"/>
      <c r="B4" s="555"/>
      <c r="C4" s="556"/>
      <c r="D4" s="556"/>
      <c r="E4" s="556"/>
      <c r="F4" s="556"/>
      <c r="G4" s="557"/>
      <c r="H4" s="555"/>
      <c r="I4" s="556"/>
      <c r="J4" s="556"/>
      <c r="K4" s="556"/>
      <c r="L4" s="556"/>
      <c r="M4" s="556"/>
      <c r="N4" s="70"/>
    </row>
    <row r="5" spans="1:21" x14ac:dyDescent="0.2">
      <c r="A5" s="26"/>
      <c r="B5" s="553"/>
      <c r="C5" s="552"/>
      <c r="D5" s="553"/>
      <c r="E5" s="552"/>
      <c r="F5" s="553"/>
      <c r="G5" s="552"/>
      <c r="H5" s="553"/>
      <c r="I5" s="552"/>
      <c r="J5" s="553"/>
      <c r="K5" s="552"/>
      <c r="L5" s="553"/>
      <c r="M5" s="551"/>
      <c r="N5" s="90"/>
    </row>
    <row r="6" spans="1:21" x14ac:dyDescent="0.2">
      <c r="A6" s="24"/>
      <c r="B6" s="95"/>
      <c r="C6" s="60"/>
      <c r="D6" s="60"/>
      <c r="E6" s="60"/>
      <c r="F6" s="60"/>
      <c r="G6" s="60"/>
      <c r="H6" s="60"/>
      <c r="I6" s="60"/>
      <c r="J6" s="60"/>
      <c r="K6" s="60"/>
      <c r="L6" s="60"/>
      <c r="M6" s="80"/>
      <c r="N6" s="90"/>
    </row>
    <row r="7" spans="1:21" x14ac:dyDescent="0.2">
      <c r="A7" s="533"/>
      <c r="B7" s="543"/>
      <c r="C7" s="544"/>
      <c r="D7" s="544"/>
      <c r="E7" s="544"/>
      <c r="F7" s="544"/>
      <c r="G7" s="546"/>
      <c r="H7" s="543"/>
      <c r="I7" s="544"/>
      <c r="J7" s="544"/>
      <c r="K7" s="544"/>
      <c r="L7" s="544"/>
      <c r="M7" s="544"/>
      <c r="N7" s="71"/>
    </row>
    <row r="8" spans="1:21" x14ac:dyDescent="0.2">
      <c r="A8" s="545"/>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7"/>
      <c r="C18" s="547"/>
      <c r="D18" s="547"/>
      <c r="E18" s="547"/>
      <c r="F18" s="547"/>
      <c r="G18" s="548"/>
      <c r="H18" s="13"/>
      <c r="I18" s="13"/>
      <c r="J18" s="13"/>
      <c r="K18" s="13"/>
      <c r="L18" s="13"/>
      <c r="M18" s="13"/>
      <c r="N18" s="176"/>
      <c r="O18" s="173"/>
      <c r="P18" s="91"/>
      <c r="Q18" s="69"/>
      <c r="R18" s="14"/>
      <c r="S18" s="14"/>
      <c r="T18" s="14"/>
    </row>
    <row r="19" spans="1:20" x14ac:dyDescent="0.2">
      <c r="A19" s="67"/>
      <c r="B19" s="549"/>
      <c r="C19" s="550"/>
      <c r="D19" s="550"/>
      <c r="E19" s="550"/>
      <c r="F19" s="550"/>
      <c r="G19" s="550"/>
      <c r="H19" s="176"/>
      <c r="I19" s="177"/>
      <c r="J19" s="178"/>
      <c r="K19" s="82"/>
      <c r="L19" s="178"/>
      <c r="M19" s="179"/>
      <c r="N19" s="176"/>
      <c r="O19" s="173"/>
      <c r="P19" s="91"/>
      <c r="Q19" s="69"/>
      <c r="R19" s="14"/>
      <c r="S19" s="14"/>
      <c r="T19" s="14"/>
    </row>
    <row r="20" spans="1:20" x14ac:dyDescent="0.2">
      <c r="A20" s="68"/>
      <c r="B20" s="551"/>
      <c r="C20" s="552"/>
      <c r="D20" s="551"/>
      <c r="E20" s="552"/>
      <c r="F20" s="551"/>
      <c r="G20" s="552"/>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1"/>
      <c r="B22" s="543"/>
      <c r="C22" s="544"/>
      <c r="D22" s="544"/>
      <c r="E22" s="544"/>
      <c r="F22" s="544"/>
      <c r="G22" s="544"/>
      <c r="H22" s="176"/>
      <c r="I22" s="177"/>
      <c r="J22" s="178"/>
      <c r="K22" s="82"/>
      <c r="L22" s="178"/>
      <c r="M22" s="179"/>
      <c r="N22" s="176"/>
      <c r="O22" s="173"/>
      <c r="P22" s="91"/>
      <c r="Q22" s="69"/>
      <c r="R22" s="14"/>
      <c r="S22" s="14"/>
      <c r="T22" s="14"/>
    </row>
    <row r="23" spans="1:20" x14ac:dyDescent="0.2">
      <c r="A23" s="542"/>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customWidth="1"/>
    <col min="8" max="8" width="14.42578125" style="123" customWidth="1"/>
    <col min="9" max="9" width="8" style="123" bestFit="1"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4" ht="18.75" x14ac:dyDescent="0.3">
      <c r="A1" s="164" t="s">
        <v>64</v>
      </c>
      <c r="M1" s="165" t="str">
        <f>Obsah!$A$1</f>
        <v>II. čtvrtletí 2019</v>
      </c>
    </row>
    <row r="2" spans="1:24" ht="7.5" customHeight="1" x14ac:dyDescent="0.2"/>
    <row r="3" spans="1:24" x14ac:dyDescent="0.2">
      <c r="A3" s="55"/>
      <c r="B3" s="547"/>
      <c r="C3" s="547"/>
      <c r="D3" s="547"/>
      <c r="E3" s="547"/>
      <c r="F3" s="547"/>
      <c r="G3" s="548"/>
      <c r="H3" s="554"/>
      <c r="I3" s="547"/>
      <c r="J3" s="547"/>
      <c r="K3" s="547"/>
      <c r="L3" s="547"/>
      <c r="M3" s="547"/>
      <c r="N3" s="15"/>
    </row>
    <row r="4" spans="1:24" x14ac:dyDescent="0.2">
      <c r="A4" s="55"/>
      <c r="B4" s="555"/>
      <c r="C4" s="556"/>
      <c r="D4" s="556"/>
      <c r="E4" s="556"/>
      <c r="F4" s="556"/>
      <c r="G4" s="557"/>
      <c r="H4" s="555"/>
      <c r="I4" s="556"/>
      <c r="J4" s="556"/>
      <c r="K4" s="556"/>
      <c r="L4" s="556"/>
      <c r="M4" s="556"/>
      <c r="N4" s="70"/>
    </row>
    <row r="5" spans="1:24" x14ac:dyDescent="0.2">
      <c r="A5" s="26"/>
      <c r="B5" s="553"/>
      <c r="C5" s="552"/>
      <c r="D5" s="553"/>
      <c r="E5" s="552"/>
      <c r="F5" s="553"/>
      <c r="G5" s="552"/>
      <c r="H5" s="553"/>
      <c r="I5" s="552"/>
      <c r="J5" s="553"/>
      <c r="K5" s="552"/>
      <c r="L5" s="553"/>
      <c r="M5" s="551"/>
      <c r="N5" s="90"/>
    </row>
    <row r="6" spans="1:24" x14ac:dyDescent="0.2">
      <c r="A6" s="24"/>
      <c r="B6" s="95"/>
      <c r="C6" s="60"/>
      <c r="D6" s="60"/>
      <c r="E6" s="60"/>
      <c r="F6" s="60"/>
      <c r="G6" s="60"/>
      <c r="H6" s="60"/>
      <c r="I6" s="60"/>
      <c r="J6" s="60"/>
      <c r="K6" s="60"/>
      <c r="L6" s="60"/>
      <c r="M6" s="61"/>
      <c r="N6" s="90"/>
    </row>
    <row r="7" spans="1:24" x14ac:dyDescent="0.2">
      <c r="A7" s="533"/>
      <c r="B7" s="543"/>
      <c r="C7" s="544"/>
      <c r="D7" s="544"/>
      <c r="E7" s="544"/>
      <c r="F7" s="544"/>
      <c r="G7" s="546"/>
      <c r="H7" s="543"/>
      <c r="I7" s="544"/>
      <c r="J7" s="544"/>
      <c r="K7" s="544"/>
      <c r="L7" s="544"/>
      <c r="M7" s="544"/>
      <c r="N7" s="71"/>
    </row>
    <row r="8" spans="1:24" x14ac:dyDescent="0.2">
      <c r="A8" s="545"/>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7"/>
      <c r="C18" s="547"/>
      <c r="D18" s="547"/>
      <c r="E18" s="547"/>
      <c r="F18" s="547"/>
      <c r="G18" s="548"/>
      <c r="H18" s="173"/>
      <c r="I18" s="173"/>
      <c r="J18" s="173"/>
      <c r="K18" s="173"/>
      <c r="L18" s="173"/>
      <c r="M18" s="173"/>
      <c r="N18" s="176"/>
      <c r="O18" s="173"/>
    </row>
    <row r="19" spans="1:15" x14ac:dyDescent="0.2">
      <c r="A19" s="67"/>
      <c r="B19" s="549"/>
      <c r="C19" s="550"/>
      <c r="D19" s="550"/>
      <c r="E19" s="550"/>
      <c r="F19" s="550"/>
      <c r="G19" s="550"/>
      <c r="H19" s="176"/>
      <c r="I19" s="177"/>
      <c r="J19" s="178"/>
      <c r="K19" s="82"/>
      <c r="L19" s="178"/>
      <c r="M19" s="179"/>
      <c r="N19" s="176"/>
      <c r="O19" s="173"/>
    </row>
    <row r="20" spans="1:15" x14ac:dyDescent="0.2">
      <c r="A20" s="68"/>
      <c r="B20" s="551"/>
      <c r="C20" s="552"/>
      <c r="D20" s="551"/>
      <c r="E20" s="552"/>
      <c r="F20" s="551"/>
      <c r="G20" s="552"/>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1"/>
      <c r="B22" s="543"/>
      <c r="C22" s="544"/>
      <c r="D22" s="544"/>
      <c r="E22" s="544"/>
      <c r="F22" s="544"/>
      <c r="G22" s="544"/>
      <c r="H22" s="176"/>
      <c r="I22" s="177"/>
      <c r="J22" s="178"/>
      <c r="K22" s="82"/>
      <c r="L22" s="178"/>
      <c r="M22" s="179"/>
      <c r="N22" s="176"/>
      <c r="O22" s="173"/>
    </row>
    <row r="23" spans="1:15" x14ac:dyDescent="0.2">
      <c r="A23" s="542"/>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48"/>
  <sheetViews>
    <sheetView showGridLines="0" zoomScaleNormal="100" workbookViewId="0">
      <selection activeCell="A34" sqref="A34"/>
    </sheetView>
  </sheetViews>
  <sheetFormatPr defaultRowHeight="12" x14ac:dyDescent="0.2"/>
  <cols>
    <col min="1" max="1" width="4.7109375" style="123" customWidth="1"/>
    <col min="2" max="2" width="2.5703125" style="123" customWidth="1"/>
    <col min="3" max="8" width="11.7109375" style="123" customWidth="1"/>
    <col min="9" max="9" width="21.85546875" style="123" customWidth="1"/>
    <col min="10" max="10" width="11.5703125" style="123" customWidth="1"/>
    <col min="11" max="13" width="9.140625" style="123" customWidth="1"/>
    <col min="14" max="16384" width="9.140625" style="123"/>
  </cols>
  <sheetData>
    <row r="1" spans="1:12" s="153" customFormat="1" ht="18.75" x14ac:dyDescent="0.3">
      <c r="A1" s="152" t="s">
        <v>45</v>
      </c>
    </row>
    <row r="2" spans="1:12" ht="4.5" customHeight="1" x14ac:dyDescent="0.2"/>
    <row r="3" spans="1:12" ht="12.75" customHeight="1" x14ac:dyDescent="0.2">
      <c r="A3" s="154" t="s">
        <v>176</v>
      </c>
      <c r="B3" s="154"/>
      <c r="C3" s="155" t="s">
        <v>177</v>
      </c>
    </row>
    <row r="4" spans="1:12" ht="12.75" customHeight="1" x14ac:dyDescent="0.2">
      <c r="A4" s="154" t="s">
        <v>193</v>
      </c>
      <c r="B4" s="154"/>
      <c r="C4" s="155" t="s">
        <v>194</v>
      </c>
    </row>
    <row r="5" spans="1:12" s="156" customFormat="1" ht="13.15" customHeight="1" x14ac:dyDescent="0.25">
      <c r="A5" s="154" t="s">
        <v>102</v>
      </c>
      <c r="B5" s="154"/>
      <c r="C5" s="155" t="s">
        <v>103</v>
      </c>
      <c r="D5" s="22"/>
      <c r="E5" s="22"/>
      <c r="F5" s="22"/>
      <c r="G5" s="22"/>
      <c r="H5" s="22"/>
      <c r="I5" s="22"/>
      <c r="J5" s="135"/>
      <c r="K5" s="157"/>
      <c r="L5" s="157"/>
    </row>
    <row r="6" spans="1:12" s="156" customFormat="1" ht="7.5" customHeight="1" x14ac:dyDescent="0.25">
      <c r="A6" s="154"/>
      <c r="B6" s="154"/>
      <c r="C6" s="155"/>
      <c r="D6" s="22"/>
      <c r="E6" s="22"/>
      <c r="F6" s="22"/>
      <c r="G6" s="22"/>
      <c r="H6" s="22"/>
      <c r="I6" s="22"/>
      <c r="J6" s="135"/>
      <c r="K6" s="157"/>
      <c r="L6" s="157"/>
    </row>
    <row r="7" spans="1:12" s="156" customFormat="1" ht="13.15" customHeight="1" x14ac:dyDescent="0.25">
      <c r="A7" s="154" t="s">
        <v>249</v>
      </c>
      <c r="B7" s="154"/>
      <c r="C7" s="155" t="s">
        <v>248</v>
      </c>
      <c r="D7" s="22"/>
      <c r="E7" s="22"/>
      <c r="F7" s="22"/>
      <c r="G7" s="22"/>
      <c r="H7" s="22"/>
      <c r="I7" s="22"/>
      <c r="J7" s="13"/>
    </row>
    <row r="8" spans="1:12" s="156" customFormat="1" ht="13.15" customHeight="1" x14ac:dyDescent="0.25">
      <c r="A8" s="154" t="s">
        <v>253</v>
      </c>
      <c r="B8" s="154"/>
      <c r="C8" s="155" t="s">
        <v>250</v>
      </c>
      <c r="D8" s="22"/>
      <c r="E8" s="22"/>
      <c r="F8" s="22"/>
      <c r="G8" s="22"/>
      <c r="H8" s="22"/>
      <c r="I8" s="22"/>
      <c r="J8" s="13"/>
    </row>
    <row r="9" spans="1:12" s="156" customFormat="1" ht="7.5" customHeight="1" x14ac:dyDescent="0.25">
      <c r="A9" s="154"/>
      <c r="B9" s="154"/>
      <c r="C9" s="155"/>
      <c r="D9" s="22"/>
      <c r="E9" s="22"/>
      <c r="F9" s="22"/>
      <c r="G9" s="22"/>
      <c r="H9" s="22"/>
      <c r="I9" s="22"/>
      <c r="J9" s="135"/>
      <c r="K9" s="157"/>
      <c r="L9" s="157"/>
    </row>
    <row r="10" spans="1:12" s="156" customFormat="1" ht="13.15" customHeight="1" x14ac:dyDescent="0.25">
      <c r="A10" s="154" t="s">
        <v>95</v>
      </c>
      <c r="B10" s="154"/>
      <c r="C10" s="155" t="s">
        <v>198</v>
      </c>
      <c r="D10" s="22"/>
      <c r="E10" s="22"/>
      <c r="F10" s="22"/>
      <c r="G10" s="22"/>
      <c r="H10" s="22"/>
      <c r="I10" s="22"/>
      <c r="J10" s="13"/>
    </row>
    <row r="11" spans="1:12" s="156" customFormat="1" ht="13.15" customHeight="1" x14ac:dyDescent="0.25">
      <c r="A11" s="154" t="s">
        <v>86</v>
      </c>
      <c r="B11" s="154"/>
      <c r="C11" s="155" t="s">
        <v>110</v>
      </c>
      <c r="D11" s="22"/>
      <c r="E11" s="22"/>
      <c r="F11" s="22"/>
      <c r="G11" s="22"/>
      <c r="H11" s="22"/>
      <c r="I11" s="22"/>
      <c r="J11" s="123"/>
    </row>
    <row r="12" spans="1:12" s="156" customFormat="1" ht="13.15" customHeight="1" x14ac:dyDescent="0.25">
      <c r="A12" s="154" t="s">
        <v>87</v>
      </c>
      <c r="B12" s="154"/>
      <c r="C12" s="155" t="s">
        <v>111</v>
      </c>
      <c r="D12" s="22"/>
      <c r="E12" s="22"/>
      <c r="F12" s="22"/>
      <c r="G12" s="22"/>
      <c r="H12" s="22"/>
      <c r="I12" s="22"/>
      <c r="J12" s="123"/>
    </row>
    <row r="13" spans="1:12" s="156" customFormat="1" ht="13.15" customHeight="1" x14ac:dyDescent="0.25">
      <c r="A13" s="154" t="s">
        <v>88</v>
      </c>
      <c r="B13" s="154"/>
      <c r="C13" s="155" t="s">
        <v>112</v>
      </c>
      <c r="D13" s="22"/>
      <c r="E13" s="22"/>
      <c r="F13" s="22"/>
      <c r="G13" s="22"/>
      <c r="H13" s="22"/>
      <c r="I13" s="22"/>
      <c r="J13" s="123"/>
    </row>
    <row r="14" spans="1:12" s="156" customFormat="1" ht="13.15" customHeight="1" x14ac:dyDescent="0.25">
      <c r="A14" s="154" t="s">
        <v>98</v>
      </c>
      <c r="B14" s="154"/>
      <c r="C14" s="155" t="s">
        <v>197</v>
      </c>
      <c r="D14" s="22"/>
      <c r="E14" s="22"/>
      <c r="F14" s="22"/>
      <c r="G14" s="22"/>
      <c r="H14" s="22"/>
      <c r="I14" s="22"/>
      <c r="J14" s="123"/>
    </row>
    <row r="15" spans="1:12" s="156" customFormat="1" ht="13.15" customHeight="1" x14ac:dyDescent="0.25">
      <c r="A15" s="154" t="s">
        <v>89</v>
      </c>
      <c r="B15" s="154"/>
      <c r="C15" s="155" t="s">
        <v>113</v>
      </c>
      <c r="D15" s="22"/>
      <c r="E15" s="22"/>
      <c r="F15" s="22"/>
      <c r="G15" s="22"/>
      <c r="H15" s="22"/>
      <c r="I15" s="22"/>
      <c r="J15" s="123"/>
    </row>
    <row r="16" spans="1:12" s="156" customFormat="1" ht="13.15" customHeight="1" x14ac:dyDescent="0.25">
      <c r="A16" s="154" t="s">
        <v>90</v>
      </c>
      <c r="B16" s="154"/>
      <c r="C16" s="155" t="s">
        <v>114</v>
      </c>
      <c r="D16" s="22"/>
      <c r="E16" s="22"/>
      <c r="F16" s="22"/>
      <c r="G16" s="22"/>
      <c r="H16" s="22"/>
      <c r="I16" s="22"/>
      <c r="J16" s="123"/>
    </row>
    <row r="17" spans="1:16" s="156" customFormat="1" ht="13.15" customHeight="1" x14ac:dyDescent="0.25">
      <c r="A17" s="154" t="s">
        <v>91</v>
      </c>
      <c r="B17" s="154"/>
      <c r="C17" s="155" t="s">
        <v>115</v>
      </c>
      <c r="D17" s="22"/>
      <c r="E17" s="22"/>
      <c r="F17" s="22"/>
      <c r="G17" s="22"/>
      <c r="H17" s="22"/>
      <c r="I17" s="22"/>
      <c r="J17" s="123"/>
      <c r="L17" s="158"/>
      <c r="M17" s="158"/>
      <c r="N17" s="158"/>
      <c r="O17" s="158"/>
      <c r="P17" s="158"/>
    </row>
    <row r="18" spans="1:16" s="156" customFormat="1" ht="13.15" customHeight="1" x14ac:dyDescent="0.25">
      <c r="A18" s="154" t="s">
        <v>92</v>
      </c>
      <c r="B18" s="154"/>
      <c r="C18" s="155" t="s">
        <v>116</v>
      </c>
      <c r="D18" s="22"/>
      <c r="E18" s="22"/>
      <c r="F18" s="22"/>
      <c r="G18" s="22"/>
      <c r="H18" s="22"/>
      <c r="I18" s="22"/>
      <c r="J18" s="123"/>
      <c r="L18" s="158"/>
      <c r="M18" s="158"/>
      <c r="N18" s="158"/>
      <c r="O18" s="158"/>
      <c r="P18" s="158"/>
    </row>
    <row r="19" spans="1:16" s="156" customFormat="1" ht="13.15" customHeight="1" x14ac:dyDescent="0.25">
      <c r="A19" s="154" t="s">
        <v>93</v>
      </c>
      <c r="B19" s="154"/>
      <c r="C19" s="155" t="s">
        <v>117</v>
      </c>
      <c r="D19" s="22"/>
      <c r="E19" s="22"/>
      <c r="F19" s="22"/>
      <c r="G19" s="22"/>
      <c r="H19" s="22"/>
      <c r="I19" s="22"/>
      <c r="J19" s="123"/>
      <c r="L19" s="158"/>
      <c r="M19" s="158"/>
      <c r="N19" s="158"/>
      <c r="O19" s="158"/>
      <c r="P19" s="158"/>
    </row>
    <row r="20" spans="1:16" s="156" customFormat="1" ht="13.15" customHeight="1" x14ac:dyDescent="0.25">
      <c r="A20" s="154" t="s">
        <v>94</v>
      </c>
      <c r="B20" s="154"/>
      <c r="C20" s="155" t="s">
        <v>118</v>
      </c>
      <c r="D20" s="22"/>
      <c r="E20" s="22"/>
      <c r="F20" s="22"/>
      <c r="G20" s="22"/>
      <c r="H20" s="22"/>
      <c r="I20" s="22"/>
      <c r="J20" s="123"/>
      <c r="L20" s="158"/>
      <c r="M20" s="158"/>
      <c r="N20" s="158"/>
      <c r="O20" s="158"/>
      <c r="P20" s="158"/>
    </row>
    <row r="21" spans="1:16" s="156" customFormat="1" ht="13.15" customHeight="1" x14ac:dyDescent="0.25">
      <c r="A21" s="154" t="s">
        <v>96</v>
      </c>
      <c r="B21" s="154"/>
      <c r="C21" s="155" t="s">
        <v>119</v>
      </c>
      <c r="D21" s="22"/>
      <c r="E21" s="22"/>
      <c r="F21" s="22"/>
      <c r="G21" s="22"/>
      <c r="H21" s="22"/>
      <c r="I21" s="22"/>
      <c r="J21" s="123"/>
      <c r="L21" s="158"/>
      <c r="M21" s="158"/>
      <c r="N21" s="158"/>
      <c r="O21" s="158"/>
      <c r="P21" s="158"/>
    </row>
    <row r="22" spans="1:16" s="156" customFormat="1" ht="13.15" customHeight="1" x14ac:dyDescent="0.25">
      <c r="A22" s="154" t="s">
        <v>97</v>
      </c>
      <c r="B22" s="154"/>
      <c r="C22" s="155" t="s">
        <v>120</v>
      </c>
      <c r="D22" s="22"/>
      <c r="E22" s="22"/>
      <c r="F22" s="22"/>
      <c r="G22" s="22"/>
      <c r="H22" s="22"/>
      <c r="I22" s="22"/>
      <c r="J22" s="123"/>
      <c r="L22" s="158"/>
      <c r="M22" s="158"/>
      <c r="N22" s="158"/>
      <c r="O22" s="158"/>
      <c r="P22" s="158"/>
    </row>
    <row r="23" spans="1:16" s="156" customFormat="1" ht="13.15" customHeight="1" x14ac:dyDescent="0.25">
      <c r="A23" s="154" t="s">
        <v>99</v>
      </c>
      <c r="B23" s="154"/>
      <c r="C23" s="155" t="s">
        <v>121</v>
      </c>
      <c r="D23" s="22"/>
      <c r="E23" s="22"/>
      <c r="F23" s="22"/>
      <c r="G23" s="22"/>
      <c r="H23" s="22"/>
      <c r="I23" s="22"/>
      <c r="J23" s="123"/>
      <c r="L23" s="158"/>
      <c r="M23" s="158"/>
      <c r="N23" s="158"/>
      <c r="O23" s="158"/>
      <c r="P23" s="158"/>
    </row>
    <row r="24" spans="1:16" s="156" customFormat="1" ht="7.5" customHeight="1" x14ac:dyDescent="0.25">
      <c r="B24" s="123"/>
      <c r="C24" s="123"/>
      <c r="D24" s="123"/>
      <c r="E24" s="123"/>
      <c r="F24" s="123"/>
      <c r="G24" s="123"/>
      <c r="H24" s="123"/>
      <c r="I24" s="123"/>
      <c r="J24" s="123"/>
    </row>
    <row r="25" spans="1:16" s="156" customFormat="1" ht="14.1" customHeight="1" x14ac:dyDescent="0.25">
      <c r="A25" s="154" t="s">
        <v>104</v>
      </c>
      <c r="B25" s="154"/>
      <c r="C25" s="155"/>
      <c r="D25" s="123"/>
      <c r="E25" s="123"/>
      <c r="F25" s="123"/>
      <c r="G25" s="123"/>
      <c r="H25" s="123"/>
      <c r="I25" s="123"/>
      <c r="J25" s="123"/>
    </row>
    <row r="26" spans="1:16" s="161" customFormat="1" ht="13.15" customHeight="1" x14ac:dyDescent="0.2">
      <c r="A26" s="155" t="s">
        <v>243</v>
      </c>
      <c r="B26" s="160"/>
      <c r="C26" s="160"/>
      <c r="D26" s="160"/>
      <c r="E26" s="160"/>
      <c r="F26" s="160"/>
      <c r="G26" s="160"/>
      <c r="H26" s="160"/>
      <c r="I26" s="160"/>
      <c r="J26" s="160"/>
    </row>
    <row r="27" spans="1:16" s="163" customFormat="1" ht="18" customHeight="1" x14ac:dyDescent="0.25">
      <c r="A27" s="154" t="s">
        <v>259</v>
      </c>
      <c r="B27" s="162"/>
      <c r="C27" s="162"/>
      <c r="D27" s="162"/>
      <c r="E27" s="162"/>
      <c r="F27" s="162"/>
      <c r="G27" s="162"/>
      <c r="H27" s="162"/>
      <c r="I27" s="162"/>
      <c r="J27" s="162"/>
    </row>
    <row r="28" spans="1:16" s="161" customFormat="1" ht="13.15" customHeight="1" x14ac:dyDescent="0.2">
      <c r="A28" s="155" t="s">
        <v>255</v>
      </c>
      <c r="B28" s="160"/>
      <c r="C28" s="160"/>
      <c r="D28" s="160"/>
      <c r="E28" s="160"/>
      <c r="F28" s="160"/>
      <c r="G28" s="160"/>
      <c r="H28" s="160"/>
      <c r="I28" s="160"/>
      <c r="J28" s="160"/>
    </row>
    <row r="29" spans="1:16" s="163" customFormat="1" ht="18" customHeight="1" x14ac:dyDescent="0.25">
      <c r="A29" s="154" t="s">
        <v>107</v>
      </c>
      <c r="B29" s="162"/>
      <c r="C29" s="162"/>
      <c r="D29" s="162"/>
      <c r="E29" s="162"/>
      <c r="F29" s="162"/>
      <c r="G29" s="162"/>
      <c r="H29" s="162"/>
      <c r="I29" s="162"/>
      <c r="J29" s="162"/>
    </row>
    <row r="30" spans="1:16" s="161" customFormat="1" ht="13.15" customHeight="1" x14ac:dyDescent="0.2">
      <c r="A30" s="155" t="s">
        <v>108</v>
      </c>
      <c r="B30" s="160"/>
      <c r="C30" s="160"/>
      <c r="D30" s="160"/>
      <c r="E30" s="160"/>
      <c r="F30" s="160"/>
      <c r="G30" s="160"/>
      <c r="H30" s="160"/>
      <c r="I30" s="160"/>
      <c r="J30" s="160"/>
    </row>
    <row r="31" spans="1:16" s="163" customFormat="1" ht="18" customHeight="1" x14ac:dyDescent="0.25">
      <c r="A31" s="154" t="s">
        <v>105</v>
      </c>
      <c r="B31" s="162"/>
      <c r="C31" s="162"/>
      <c r="D31" s="162"/>
      <c r="E31" s="162"/>
      <c r="F31" s="162"/>
      <c r="G31" s="162"/>
      <c r="H31" s="162"/>
      <c r="I31" s="162"/>
      <c r="J31" s="162"/>
    </row>
    <row r="32" spans="1:16" s="161" customFormat="1" ht="13.15" customHeight="1" x14ac:dyDescent="0.2">
      <c r="A32" s="155" t="s">
        <v>109</v>
      </c>
      <c r="B32" s="160"/>
      <c r="C32" s="160"/>
      <c r="D32" s="160"/>
      <c r="E32" s="160"/>
      <c r="F32" s="160"/>
      <c r="G32" s="160"/>
      <c r="H32" s="160"/>
      <c r="I32" s="160"/>
      <c r="J32" s="160"/>
    </row>
    <row r="33" spans="1:10" s="163" customFormat="1" ht="18" customHeight="1" x14ac:dyDescent="0.25">
      <c r="A33" s="154" t="s">
        <v>275</v>
      </c>
      <c r="B33" s="162"/>
      <c r="C33" s="162"/>
      <c r="D33" s="162"/>
      <c r="E33" s="162"/>
      <c r="F33" s="162"/>
      <c r="G33" s="162"/>
      <c r="H33" s="162"/>
      <c r="I33" s="162"/>
      <c r="J33" s="162"/>
    </row>
    <row r="34" spans="1:10" s="161" customFormat="1" ht="12.75" customHeight="1" x14ac:dyDescent="0.2">
      <c r="A34" s="155" t="s">
        <v>244</v>
      </c>
      <c r="B34" s="224"/>
      <c r="C34" s="224"/>
      <c r="D34" s="224"/>
      <c r="E34" s="224"/>
      <c r="F34" s="224"/>
      <c r="G34" s="224"/>
      <c r="H34" s="224"/>
      <c r="I34" s="224"/>
      <c r="J34" s="224"/>
    </row>
    <row r="35" spans="1:10" s="163" customFormat="1" ht="18" customHeight="1" x14ac:dyDescent="0.25">
      <c r="A35" s="135" t="s">
        <v>273</v>
      </c>
      <c r="B35" s="162"/>
      <c r="C35" s="162"/>
      <c r="D35" s="162"/>
      <c r="E35" s="162"/>
      <c r="F35" s="162"/>
      <c r="G35" s="162"/>
      <c r="H35" s="162"/>
      <c r="I35" s="162"/>
      <c r="J35" s="162"/>
    </row>
    <row r="36" spans="1:10" s="156" customFormat="1" ht="12.75" customHeight="1" x14ac:dyDescent="0.25">
      <c r="A36" s="159" t="s">
        <v>272</v>
      </c>
      <c r="B36" s="224"/>
      <c r="C36" s="224"/>
      <c r="D36" s="224"/>
      <c r="E36" s="224"/>
      <c r="F36" s="224"/>
      <c r="G36" s="224"/>
      <c r="H36" s="224"/>
      <c r="I36" s="224"/>
      <c r="J36" s="224"/>
    </row>
    <row r="37" spans="1:10" s="163" customFormat="1" ht="18" customHeight="1" x14ac:dyDescent="0.25">
      <c r="A37" s="135" t="s">
        <v>106</v>
      </c>
      <c r="B37" s="162"/>
      <c r="C37" s="162"/>
      <c r="D37" s="162"/>
      <c r="E37" s="162"/>
      <c r="F37" s="162"/>
      <c r="G37" s="162"/>
      <c r="H37" s="162"/>
      <c r="I37" s="162"/>
      <c r="J37" s="162"/>
    </row>
    <row r="38" spans="1:10" s="161" customFormat="1" ht="13.15" customHeight="1" x14ac:dyDescent="0.2">
      <c r="A38" s="159" t="s">
        <v>274</v>
      </c>
      <c r="B38" s="160"/>
      <c r="C38" s="160"/>
      <c r="D38" s="160"/>
      <c r="E38" s="160"/>
      <c r="F38" s="160"/>
      <c r="G38" s="160"/>
      <c r="H38" s="160"/>
      <c r="I38" s="160"/>
      <c r="J38" s="160"/>
    </row>
    <row r="39" spans="1:10" s="163" customFormat="1" ht="18" customHeight="1" x14ac:dyDescent="0.25">
      <c r="A39" s="135" t="s">
        <v>190</v>
      </c>
      <c r="B39" s="162"/>
      <c r="C39" s="162"/>
      <c r="D39" s="162"/>
      <c r="E39" s="162"/>
      <c r="F39" s="162"/>
      <c r="G39" s="162"/>
      <c r="H39" s="162"/>
      <c r="I39" s="162"/>
      <c r="J39" s="162"/>
    </row>
    <row r="40" spans="1:10" s="161" customFormat="1" ht="13.15" customHeight="1" x14ac:dyDescent="0.2">
      <c r="A40" s="159" t="s">
        <v>191</v>
      </c>
      <c r="B40" s="160"/>
      <c r="C40" s="160"/>
      <c r="D40" s="160"/>
      <c r="E40" s="160"/>
      <c r="F40" s="160"/>
      <c r="G40" s="160"/>
      <c r="H40" s="160"/>
      <c r="I40" s="160"/>
      <c r="J40" s="160"/>
    </row>
    <row r="41" spans="1:10" s="163" customFormat="1" ht="18" customHeight="1" x14ac:dyDescent="0.25">
      <c r="A41" s="135"/>
      <c r="B41" s="162"/>
      <c r="C41" s="162"/>
      <c r="D41" s="162"/>
      <c r="E41" s="162"/>
      <c r="F41" s="162"/>
      <c r="G41" s="162"/>
      <c r="H41" s="162"/>
      <c r="I41" s="162"/>
      <c r="J41" s="162"/>
    </row>
    <row r="42" spans="1:10" s="161" customFormat="1" ht="13.5" customHeight="1" x14ac:dyDescent="0.2">
      <c r="A42" s="159"/>
      <c r="B42" s="160"/>
      <c r="C42" s="160"/>
      <c r="D42" s="160"/>
      <c r="E42" s="160"/>
      <c r="F42" s="160"/>
      <c r="G42" s="160"/>
      <c r="H42" s="160"/>
      <c r="I42" s="160"/>
      <c r="J42" s="160"/>
    </row>
    <row r="43" spans="1:10" s="163" customFormat="1" ht="18" customHeight="1" x14ac:dyDescent="0.25">
      <c r="A43" s="135"/>
      <c r="B43" s="162"/>
      <c r="C43" s="162"/>
      <c r="D43" s="162"/>
      <c r="E43" s="162"/>
      <c r="F43" s="162"/>
      <c r="G43" s="162"/>
      <c r="H43" s="162"/>
      <c r="I43" s="162"/>
      <c r="J43" s="162"/>
    </row>
    <row r="44" spans="1:10" s="161" customFormat="1" ht="13.15" customHeight="1" x14ac:dyDescent="0.2">
      <c r="A44" s="159"/>
      <c r="B44" s="160"/>
      <c r="C44" s="160"/>
      <c r="D44" s="160"/>
      <c r="E44" s="160"/>
      <c r="F44" s="160"/>
      <c r="G44" s="160"/>
      <c r="H44" s="160"/>
      <c r="I44" s="160"/>
      <c r="J44" s="160"/>
    </row>
    <row r="45" spans="1:10" s="163" customFormat="1" ht="18" customHeight="1" x14ac:dyDescent="0.25">
      <c r="A45" s="135"/>
      <c r="B45" s="162"/>
      <c r="C45" s="162"/>
      <c r="D45" s="162"/>
      <c r="E45" s="162"/>
      <c r="F45" s="162"/>
      <c r="G45" s="162"/>
      <c r="H45" s="162"/>
      <c r="I45" s="162"/>
      <c r="J45" s="162"/>
    </row>
    <row r="46" spans="1:10" s="161" customFormat="1" ht="13.15" customHeight="1" x14ac:dyDescent="0.2">
      <c r="A46" s="159"/>
      <c r="B46" s="160"/>
      <c r="C46" s="160"/>
      <c r="D46" s="160"/>
      <c r="E46" s="160"/>
      <c r="F46" s="160"/>
      <c r="G46" s="160"/>
      <c r="H46" s="160"/>
      <c r="I46" s="160"/>
      <c r="J46" s="160"/>
    </row>
    <row r="47" spans="1:10" ht="15" customHeight="1" x14ac:dyDescent="0.2">
      <c r="A47" s="135"/>
    </row>
    <row r="48" spans="1:10" ht="24.75" customHeight="1" x14ac:dyDescent="0.2">
      <c r="A48" s="223"/>
      <c r="B48" s="224"/>
      <c r="C48" s="224"/>
      <c r="D48" s="224"/>
      <c r="E48" s="224"/>
      <c r="F48" s="224"/>
      <c r="G48" s="224"/>
      <c r="H48" s="224"/>
      <c r="I48" s="224"/>
      <c r="J48" s="224"/>
    </row>
  </sheetData>
  <sortState ref="A7:C20">
    <sortCondition ref="C7:C20"/>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65</v>
      </c>
      <c r="B1" s="173"/>
      <c r="C1" s="173"/>
      <c r="D1" s="173"/>
      <c r="E1" s="173"/>
      <c r="F1" s="173"/>
      <c r="G1" s="173"/>
      <c r="H1" s="173"/>
      <c r="I1" s="173"/>
      <c r="J1" s="173"/>
      <c r="K1" s="173"/>
      <c r="L1" s="173"/>
      <c r="M1" s="165" t="str">
        <f>Obsah!$A$1</f>
        <v>II. čtvrtletí 2019</v>
      </c>
      <c r="N1" s="38"/>
      <c r="O1" s="38"/>
      <c r="P1" s="181"/>
    </row>
    <row r="2" spans="1:21" ht="7.5" customHeight="1" x14ac:dyDescent="0.3">
      <c r="A2" s="164"/>
      <c r="B2" s="173"/>
      <c r="C2" s="173"/>
      <c r="D2" s="173"/>
      <c r="E2" s="173"/>
      <c r="F2" s="173"/>
      <c r="G2" s="173"/>
      <c r="H2" s="173"/>
      <c r="I2" s="173"/>
      <c r="J2" s="173"/>
      <c r="K2" s="173"/>
      <c r="L2" s="173"/>
      <c r="M2" s="173"/>
      <c r="N2" s="38"/>
      <c r="O2" s="38"/>
      <c r="P2" s="181"/>
    </row>
    <row r="3" spans="1:21" x14ac:dyDescent="0.2">
      <c r="A3" s="55"/>
      <c r="B3" s="547"/>
      <c r="C3" s="547"/>
      <c r="D3" s="547"/>
      <c r="E3" s="547"/>
      <c r="F3" s="547"/>
      <c r="G3" s="548"/>
      <c r="H3" s="554"/>
      <c r="I3" s="547"/>
      <c r="J3" s="547"/>
      <c r="K3" s="547"/>
      <c r="L3" s="547"/>
      <c r="M3" s="547"/>
      <c r="N3" s="38"/>
      <c r="O3" s="181"/>
      <c r="P3" s="181"/>
    </row>
    <row r="4" spans="1:21" ht="13.5" customHeight="1" x14ac:dyDescent="0.2">
      <c r="A4" s="55"/>
      <c r="B4" s="555"/>
      <c r="C4" s="556"/>
      <c r="D4" s="556"/>
      <c r="E4" s="556"/>
      <c r="F4" s="556"/>
      <c r="G4" s="557"/>
      <c r="H4" s="555"/>
      <c r="I4" s="556"/>
      <c r="J4" s="556"/>
      <c r="K4" s="556"/>
      <c r="L4" s="556"/>
      <c r="M4" s="556"/>
      <c r="N4" s="38"/>
      <c r="O4" s="181"/>
      <c r="P4" s="181"/>
    </row>
    <row r="5" spans="1:21" x14ac:dyDescent="0.2">
      <c r="A5" s="26"/>
      <c r="B5" s="553"/>
      <c r="C5" s="552"/>
      <c r="D5" s="553"/>
      <c r="E5" s="552"/>
      <c r="F5" s="553"/>
      <c r="G5" s="552"/>
      <c r="H5" s="553"/>
      <c r="I5" s="552"/>
      <c r="J5" s="553"/>
      <c r="K5" s="552"/>
      <c r="L5" s="553"/>
      <c r="M5" s="551"/>
      <c r="N5" s="38"/>
      <c r="O5" s="181"/>
      <c r="P5" s="181"/>
    </row>
    <row r="6" spans="1:21" x14ac:dyDescent="0.2">
      <c r="A6" s="24"/>
      <c r="B6" s="95"/>
      <c r="C6" s="60"/>
      <c r="D6" s="60"/>
      <c r="E6" s="60"/>
      <c r="F6" s="60"/>
      <c r="G6" s="60"/>
      <c r="H6" s="60"/>
      <c r="I6" s="60"/>
      <c r="J6" s="60"/>
      <c r="K6" s="60"/>
      <c r="L6" s="60"/>
      <c r="M6" s="80"/>
      <c r="N6" s="38"/>
      <c r="O6" s="181"/>
      <c r="P6" s="181"/>
    </row>
    <row r="7" spans="1:21" x14ac:dyDescent="0.2">
      <c r="A7" s="533"/>
      <c r="B7" s="543"/>
      <c r="C7" s="544"/>
      <c r="D7" s="544"/>
      <c r="E7" s="544"/>
      <c r="F7" s="544"/>
      <c r="G7" s="546"/>
      <c r="H7" s="543"/>
      <c r="I7" s="544"/>
      <c r="J7" s="544"/>
      <c r="K7" s="544"/>
      <c r="L7" s="544"/>
      <c r="M7" s="544"/>
      <c r="N7" s="38"/>
      <c r="O7" s="181"/>
      <c r="P7" s="181"/>
    </row>
    <row r="8" spans="1:21" x14ac:dyDescent="0.2">
      <c r="A8" s="545"/>
      <c r="B8" s="62"/>
      <c r="C8" s="77"/>
      <c r="D8" s="63"/>
      <c r="E8" s="77"/>
      <c r="F8" s="63"/>
      <c r="G8" s="77"/>
      <c r="H8" s="62"/>
      <c r="I8" s="77"/>
      <c r="J8" s="63"/>
      <c r="K8" s="77"/>
      <c r="L8" s="63"/>
      <c r="M8" s="77"/>
      <c r="N8" s="38"/>
      <c r="O8" s="181"/>
      <c r="P8" s="181"/>
    </row>
    <row r="9" spans="1:21" x14ac:dyDescent="0.2">
      <c r="A9" s="64"/>
      <c r="B9" s="166"/>
      <c r="C9" s="167"/>
      <c r="D9" s="31"/>
      <c r="E9" s="167"/>
      <c r="F9" s="31"/>
      <c r="G9" s="167"/>
      <c r="H9" s="166"/>
      <c r="I9" s="167"/>
      <c r="J9" s="31"/>
      <c r="K9" s="167"/>
      <c r="L9" s="31"/>
      <c r="M9" s="167"/>
      <c r="N9" s="92"/>
      <c r="O9" s="182"/>
      <c r="P9" s="181"/>
    </row>
    <row r="10" spans="1:21" x14ac:dyDescent="0.2">
      <c r="A10" s="64"/>
      <c r="B10" s="166"/>
      <c r="C10" s="167"/>
      <c r="D10" s="31"/>
      <c r="E10" s="167"/>
      <c r="F10" s="31"/>
      <c r="G10" s="167"/>
      <c r="H10" s="166"/>
      <c r="I10" s="167"/>
      <c r="J10" s="31"/>
      <c r="K10" s="167"/>
      <c r="L10" s="31"/>
      <c r="M10" s="167"/>
      <c r="N10" s="92"/>
      <c r="O10" s="182"/>
      <c r="P10" s="181"/>
    </row>
    <row r="11" spans="1:21" x14ac:dyDescent="0.2">
      <c r="A11" s="54"/>
      <c r="B11" s="51"/>
      <c r="C11" s="167"/>
      <c r="D11" s="19"/>
      <c r="E11" s="167"/>
      <c r="F11" s="19"/>
      <c r="G11" s="167"/>
      <c r="H11" s="51"/>
      <c r="I11" s="167"/>
      <c r="J11" s="19"/>
      <c r="K11" s="167"/>
      <c r="L11" s="19"/>
      <c r="M11" s="167"/>
      <c r="N11" s="92"/>
      <c r="O11" s="182"/>
      <c r="P11" s="181"/>
    </row>
    <row r="12" spans="1:21" x14ac:dyDescent="0.2">
      <c r="A12" s="54"/>
      <c r="B12" s="166"/>
      <c r="C12" s="167"/>
      <c r="D12" s="31"/>
      <c r="E12" s="167"/>
      <c r="F12" s="31"/>
      <c r="G12" s="167"/>
      <c r="H12" s="166"/>
      <c r="I12" s="167"/>
      <c r="J12" s="31"/>
      <c r="K12" s="167"/>
      <c r="L12" s="31"/>
      <c r="M12" s="167"/>
      <c r="N12" s="92"/>
      <c r="O12" s="182"/>
      <c r="P12" s="181"/>
    </row>
    <row r="13" spans="1:21" x14ac:dyDescent="0.2">
      <c r="A13" s="54"/>
      <c r="B13" s="51"/>
      <c r="C13" s="167"/>
      <c r="D13" s="19"/>
      <c r="E13" s="167"/>
      <c r="F13" s="19"/>
      <c r="G13" s="167"/>
      <c r="H13" s="51"/>
      <c r="I13" s="167"/>
      <c r="J13" s="19"/>
      <c r="K13" s="167"/>
      <c r="L13" s="19"/>
      <c r="M13" s="167"/>
      <c r="N13" s="92"/>
      <c r="O13" s="182"/>
      <c r="P13" s="181"/>
    </row>
    <row r="14" spans="1:21" x14ac:dyDescent="0.2">
      <c r="A14" s="54"/>
      <c r="B14" s="166"/>
      <c r="C14" s="167"/>
      <c r="D14" s="31"/>
      <c r="E14" s="167"/>
      <c r="F14" s="31"/>
      <c r="G14" s="167"/>
      <c r="H14" s="166"/>
      <c r="I14" s="167"/>
      <c r="J14" s="31"/>
      <c r="K14" s="167"/>
      <c r="L14" s="31"/>
      <c r="M14" s="167"/>
      <c r="N14" s="92"/>
      <c r="O14" s="182"/>
      <c r="P14" s="38"/>
      <c r="Q14" s="69"/>
      <c r="R14" s="14"/>
      <c r="S14" s="14"/>
      <c r="T14" s="14"/>
      <c r="U14" s="14"/>
    </row>
    <row r="15" spans="1:21" x14ac:dyDescent="0.2">
      <c r="A15" s="54"/>
      <c r="B15" s="166"/>
      <c r="C15" s="167"/>
      <c r="D15" s="31"/>
      <c r="E15" s="169"/>
      <c r="F15" s="31"/>
      <c r="G15" s="169"/>
      <c r="H15" s="166"/>
      <c r="I15" s="169"/>
      <c r="J15" s="31"/>
      <c r="K15" s="169"/>
      <c r="L15" s="31"/>
      <c r="M15" s="169"/>
      <c r="N15" s="92"/>
      <c r="O15" s="182"/>
      <c r="P15" s="38"/>
      <c r="Q15" s="69"/>
      <c r="R15" s="14"/>
      <c r="S15" s="14"/>
      <c r="T15" s="14"/>
      <c r="U15" s="14"/>
    </row>
    <row r="16" spans="1:21" ht="12.75" thickBot="1" x14ac:dyDescent="0.25">
      <c r="A16" s="25"/>
      <c r="B16" s="44"/>
      <c r="C16" s="170"/>
      <c r="D16" s="8"/>
      <c r="E16" s="171"/>
      <c r="F16" s="8"/>
      <c r="G16" s="171"/>
      <c r="H16" s="44"/>
      <c r="I16" s="172"/>
      <c r="J16" s="8"/>
      <c r="K16" s="172"/>
      <c r="L16" s="8"/>
      <c r="M16" s="172"/>
      <c r="N16" s="92"/>
      <c r="O16" s="182"/>
      <c r="P16" s="38"/>
      <c r="Q16" s="69"/>
      <c r="R16" s="14"/>
      <c r="S16" s="14"/>
      <c r="T16" s="14"/>
      <c r="U16" s="14"/>
    </row>
    <row r="17" spans="1:20" x14ac:dyDescent="0.2">
      <c r="A17" s="28"/>
      <c r="B17" s="173"/>
      <c r="C17" s="173"/>
      <c r="D17" s="173"/>
      <c r="E17" s="173"/>
      <c r="F17" s="173"/>
      <c r="G17" s="173"/>
      <c r="H17" s="173"/>
      <c r="I17" s="173"/>
      <c r="J17" s="173"/>
      <c r="K17" s="173"/>
      <c r="L17" s="174"/>
      <c r="M17" s="174"/>
      <c r="N17" s="183"/>
      <c r="O17" s="181"/>
      <c r="P17" s="181"/>
    </row>
    <row r="18" spans="1:20" x14ac:dyDescent="0.2">
      <c r="A18" s="81"/>
      <c r="B18" s="547"/>
      <c r="C18" s="547"/>
      <c r="D18" s="547"/>
      <c r="E18" s="547"/>
      <c r="F18" s="547"/>
      <c r="G18" s="548"/>
      <c r="H18" s="13"/>
      <c r="I18" s="13"/>
      <c r="J18" s="13"/>
      <c r="K18" s="13"/>
      <c r="L18" s="13"/>
      <c r="M18" s="13"/>
      <c r="N18" s="184"/>
      <c r="O18" s="38"/>
      <c r="P18" s="93"/>
      <c r="Q18" s="69"/>
      <c r="R18" s="14"/>
      <c r="S18" s="14"/>
      <c r="T18" s="14"/>
    </row>
    <row r="19" spans="1:20" x14ac:dyDescent="0.2">
      <c r="A19" s="67"/>
      <c r="B19" s="549"/>
      <c r="C19" s="550"/>
      <c r="D19" s="550"/>
      <c r="E19" s="550"/>
      <c r="F19" s="550"/>
      <c r="G19" s="550"/>
      <c r="H19" s="176"/>
      <c r="I19" s="177"/>
      <c r="J19" s="178"/>
      <c r="K19" s="82"/>
      <c r="L19" s="178"/>
      <c r="M19" s="179"/>
      <c r="N19" s="184"/>
      <c r="O19" s="38"/>
      <c r="P19" s="93"/>
      <c r="Q19" s="69"/>
      <c r="R19" s="14"/>
      <c r="S19" s="14"/>
      <c r="T19" s="14"/>
    </row>
    <row r="20" spans="1:20" x14ac:dyDescent="0.2">
      <c r="A20" s="68"/>
      <c r="B20" s="551"/>
      <c r="C20" s="552"/>
      <c r="D20" s="551"/>
      <c r="E20" s="552"/>
      <c r="F20" s="551"/>
      <c r="G20" s="552"/>
      <c r="H20" s="176"/>
      <c r="I20" s="177"/>
      <c r="J20" s="178"/>
      <c r="K20" s="82"/>
      <c r="L20" s="178"/>
      <c r="M20" s="179"/>
      <c r="N20" s="184"/>
      <c r="O20" s="38"/>
      <c r="P20" s="93"/>
      <c r="Q20" s="69"/>
      <c r="R20" s="75"/>
      <c r="S20" s="75"/>
      <c r="T20" s="75"/>
    </row>
    <row r="21" spans="1:20" x14ac:dyDescent="0.2">
      <c r="A21" s="94"/>
      <c r="B21" s="95"/>
      <c r="C21" s="60"/>
      <c r="D21" s="60"/>
      <c r="E21" s="60"/>
      <c r="F21" s="60"/>
      <c r="G21" s="80"/>
      <c r="H21" s="176"/>
      <c r="I21" s="177"/>
      <c r="J21" s="178"/>
      <c r="K21" s="82"/>
      <c r="L21" s="178"/>
      <c r="M21" s="179"/>
      <c r="N21" s="184"/>
      <c r="O21" s="38"/>
      <c r="P21" s="93"/>
      <c r="Q21" s="69"/>
      <c r="R21" s="14"/>
      <c r="S21" s="14"/>
      <c r="T21" s="14"/>
    </row>
    <row r="22" spans="1:20" x14ac:dyDescent="0.2">
      <c r="A22" s="541"/>
      <c r="B22" s="543"/>
      <c r="C22" s="544"/>
      <c r="D22" s="544"/>
      <c r="E22" s="544"/>
      <c r="F22" s="544"/>
      <c r="G22" s="544"/>
      <c r="H22" s="176"/>
      <c r="I22" s="177"/>
      <c r="J22" s="178"/>
      <c r="K22" s="82"/>
      <c r="L22" s="178"/>
      <c r="M22" s="179"/>
      <c r="N22" s="184"/>
      <c r="O22" s="38"/>
      <c r="P22" s="93"/>
      <c r="Q22" s="69"/>
      <c r="R22" s="14"/>
      <c r="S22" s="14"/>
      <c r="T22" s="14"/>
    </row>
    <row r="23" spans="1:20" x14ac:dyDescent="0.2">
      <c r="A23" s="542"/>
      <c r="B23" s="62"/>
      <c r="C23" s="78"/>
      <c r="D23" s="63"/>
      <c r="E23" s="78"/>
      <c r="F23" s="63"/>
      <c r="G23" s="78"/>
      <c r="H23" s="173"/>
      <c r="I23" s="173"/>
      <c r="J23" s="178"/>
      <c r="K23" s="82"/>
      <c r="L23" s="178"/>
      <c r="M23" s="179"/>
      <c r="N23" s="184"/>
      <c r="O23" s="38"/>
      <c r="P23" s="93"/>
      <c r="Q23" s="69"/>
      <c r="R23" s="72"/>
      <c r="S23" s="75"/>
      <c r="T23" s="75"/>
    </row>
    <row r="24" spans="1:20" x14ac:dyDescent="0.2">
      <c r="A24" s="57"/>
      <c r="B24" s="88"/>
      <c r="C24" s="73"/>
      <c r="D24" s="33"/>
      <c r="E24" s="73"/>
      <c r="F24" s="33"/>
      <c r="G24" s="73"/>
      <c r="H24" s="173"/>
      <c r="I24" s="173"/>
      <c r="J24" s="178"/>
      <c r="K24" s="82"/>
      <c r="L24" s="178"/>
      <c r="M24" s="179"/>
      <c r="N24" s="184"/>
      <c r="O24" s="92"/>
      <c r="P24" s="181"/>
      <c r="T24" s="174"/>
    </row>
    <row r="25" spans="1:20" x14ac:dyDescent="0.2">
      <c r="A25" s="57"/>
      <c r="B25" s="88"/>
      <c r="C25" s="73"/>
      <c r="D25" s="33"/>
      <c r="E25" s="73"/>
      <c r="F25" s="33"/>
      <c r="G25" s="73"/>
      <c r="H25" s="173"/>
      <c r="I25" s="173"/>
      <c r="J25" s="178"/>
      <c r="K25" s="82"/>
      <c r="L25" s="178"/>
      <c r="M25" s="179"/>
      <c r="N25" s="184"/>
      <c r="O25" s="92"/>
      <c r="P25" s="181"/>
    </row>
    <row r="26" spans="1:20" x14ac:dyDescent="0.2">
      <c r="A26" s="57"/>
      <c r="B26" s="88"/>
      <c r="C26" s="73"/>
      <c r="D26" s="33"/>
      <c r="E26" s="73"/>
      <c r="F26" s="33"/>
      <c r="G26" s="73"/>
      <c r="H26" s="173"/>
      <c r="I26" s="173"/>
      <c r="J26" s="178"/>
      <c r="K26" s="82"/>
      <c r="L26" s="178"/>
      <c r="M26" s="179"/>
      <c r="N26" s="184"/>
      <c r="O26" s="92"/>
      <c r="P26" s="181"/>
    </row>
    <row r="27" spans="1:20" ht="12.75" thickBot="1" x14ac:dyDescent="0.25">
      <c r="A27" s="58"/>
      <c r="B27" s="89"/>
      <c r="C27" s="74"/>
      <c r="D27" s="43"/>
      <c r="E27" s="74"/>
      <c r="F27" s="43"/>
      <c r="G27" s="74"/>
      <c r="H27" s="173"/>
      <c r="I27" s="173"/>
      <c r="J27" s="173"/>
      <c r="K27" s="173"/>
      <c r="L27" s="173"/>
      <c r="M27" s="173"/>
      <c r="N27" s="184"/>
      <c r="O27" s="92"/>
      <c r="P27" s="181"/>
    </row>
    <row r="28" spans="1:20" x14ac:dyDescent="0.2">
      <c r="A28" s="30"/>
      <c r="B28" s="30"/>
      <c r="C28" s="69"/>
      <c r="D28" s="14"/>
      <c r="E28" s="14"/>
      <c r="F28" s="14"/>
      <c r="G28" s="174"/>
      <c r="H28" s="173"/>
      <c r="I28" s="173"/>
      <c r="J28" s="173"/>
      <c r="K28" s="173"/>
      <c r="L28" s="173"/>
      <c r="M28" s="173"/>
      <c r="N28" s="181"/>
      <c r="O28" s="181"/>
      <c r="P28" s="181"/>
    </row>
    <row r="29" spans="1:20" x14ac:dyDescent="0.2">
      <c r="H29" s="173"/>
      <c r="I29" s="173"/>
      <c r="J29" s="173"/>
      <c r="K29" s="173"/>
      <c r="L29" s="173"/>
      <c r="M29" s="173"/>
      <c r="N29" s="181"/>
      <c r="O29" s="181"/>
      <c r="P29" s="181"/>
    </row>
    <row r="30" spans="1:20" x14ac:dyDescent="0.2">
      <c r="J30" s="178"/>
      <c r="K30" s="178"/>
      <c r="L30" s="178"/>
      <c r="M30" s="178"/>
      <c r="N30" s="181"/>
      <c r="O30" s="181"/>
      <c r="P30" s="181"/>
    </row>
    <row r="31" spans="1:20" x14ac:dyDescent="0.2">
      <c r="H31" s="178"/>
      <c r="I31" s="180"/>
      <c r="J31" s="178"/>
      <c r="K31" s="168"/>
      <c r="L31" s="168"/>
      <c r="M31" s="168"/>
      <c r="N31" s="181"/>
      <c r="O31" s="181"/>
      <c r="P31" s="181"/>
    </row>
    <row r="32" spans="1:20" ht="12.75" customHeight="1" x14ac:dyDescent="0.2">
      <c r="H32" s="178"/>
      <c r="I32" s="180"/>
      <c r="J32" s="178"/>
      <c r="K32" s="168"/>
      <c r="L32" s="168"/>
      <c r="M32" s="168"/>
      <c r="N32" s="181"/>
      <c r="O32" s="181"/>
      <c r="P32" s="181"/>
    </row>
    <row r="33" spans="8:16" x14ac:dyDescent="0.2">
      <c r="H33" s="178"/>
      <c r="I33" s="180"/>
      <c r="J33" s="178"/>
      <c r="K33" s="168"/>
      <c r="L33" s="168"/>
      <c r="M33" s="168"/>
      <c r="N33" s="181"/>
      <c r="O33" s="181"/>
      <c r="P33" s="181"/>
    </row>
    <row r="34" spans="8:16" ht="13.5" customHeight="1" x14ac:dyDescent="0.2">
      <c r="H34" s="178"/>
      <c r="I34" s="180"/>
      <c r="J34" s="178"/>
      <c r="K34" s="168"/>
      <c r="L34" s="168"/>
      <c r="M34" s="168"/>
      <c r="N34" s="181"/>
      <c r="O34" s="181"/>
      <c r="P34" s="181"/>
    </row>
    <row r="35" spans="8:16" ht="12.75" customHeight="1" x14ac:dyDescent="0.2">
      <c r="H35" s="178"/>
      <c r="I35" s="180"/>
      <c r="J35" s="178"/>
      <c r="K35" s="168"/>
      <c r="L35" s="168"/>
      <c r="M35" s="168"/>
      <c r="N35" s="181"/>
      <c r="O35" s="181"/>
      <c r="P35" s="181"/>
    </row>
    <row r="36" spans="8:16" ht="12.75" customHeight="1" x14ac:dyDescent="0.2">
      <c r="H36" s="178"/>
      <c r="I36" s="180"/>
      <c r="J36" s="178"/>
      <c r="K36" s="168"/>
      <c r="L36" s="168"/>
      <c r="M36" s="168"/>
      <c r="N36" s="181"/>
      <c r="O36" s="181"/>
      <c r="P36" s="181"/>
    </row>
    <row r="37" spans="8:16" ht="12.75" customHeight="1" x14ac:dyDescent="0.2">
      <c r="H37" s="178"/>
      <c r="I37" s="180"/>
      <c r="J37" s="178"/>
      <c r="K37" s="168"/>
      <c r="L37" s="168"/>
      <c r="M37" s="168"/>
      <c r="N37" s="181"/>
      <c r="O37" s="181"/>
      <c r="P37" s="181"/>
    </row>
    <row r="38" spans="8:16" ht="12.75" customHeight="1" x14ac:dyDescent="0.2">
      <c r="H38" s="178"/>
      <c r="I38" s="180"/>
      <c r="J38" s="178"/>
      <c r="K38" s="168"/>
      <c r="L38" s="168"/>
      <c r="M38" s="168"/>
      <c r="N38" s="181"/>
      <c r="O38" s="181"/>
      <c r="P38" s="181"/>
    </row>
    <row r="39" spans="8:16" x14ac:dyDescent="0.2">
      <c r="N39" s="181"/>
      <c r="O39" s="181"/>
      <c r="P39" s="181"/>
    </row>
    <row r="40" spans="8:16" x14ac:dyDescent="0.2">
      <c r="N40" s="181"/>
      <c r="O40" s="181"/>
      <c r="P40" s="181"/>
    </row>
    <row r="41" spans="8:16" x14ac:dyDescent="0.2">
      <c r="N41" s="181"/>
      <c r="O41" s="181"/>
      <c r="P41" s="181"/>
    </row>
    <row r="42" spans="8:16" x14ac:dyDescent="0.2">
      <c r="N42" s="181"/>
      <c r="O42" s="181"/>
      <c r="P42" s="181"/>
    </row>
    <row r="43" spans="8:16" x14ac:dyDescent="0.2">
      <c r="N43" s="181"/>
      <c r="O43" s="181"/>
      <c r="P43" s="181"/>
    </row>
    <row r="44" spans="8:16" x14ac:dyDescent="0.2">
      <c r="N44" s="181"/>
      <c r="O44" s="181"/>
      <c r="P44" s="181"/>
    </row>
    <row r="45" spans="8:16" x14ac:dyDescent="0.2">
      <c r="N45" s="181"/>
      <c r="O45" s="181"/>
      <c r="P45" s="18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B11" sqref="B11"/>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219</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16" t="s">
        <v>279</v>
      </c>
      <c r="C6" s="316" t="s">
        <v>52</v>
      </c>
      <c r="D6" s="316" t="s">
        <v>279</v>
      </c>
      <c r="E6" s="316" t="s">
        <v>52</v>
      </c>
      <c r="F6" s="316" t="s">
        <v>279</v>
      </c>
      <c r="G6" s="317" t="s">
        <v>52</v>
      </c>
      <c r="H6" s="316" t="s">
        <v>279</v>
      </c>
      <c r="I6" s="317" t="s">
        <v>52</v>
      </c>
      <c r="J6" s="184"/>
      <c r="O6" s="184"/>
    </row>
    <row r="7" spans="1:15" x14ac:dyDescent="0.2">
      <c r="A7" s="243" t="s">
        <v>245</v>
      </c>
      <c r="B7" s="323">
        <f>+'[1]Podklady QZ'!B323</f>
        <v>1918.6239999999991</v>
      </c>
      <c r="C7" s="320">
        <f>+'[1]Podklady QZ'!C323</f>
        <v>4.6095198030467584E-2</v>
      </c>
      <c r="D7" s="321">
        <f>+'[1]Podklady QZ'!D323</f>
        <v>1914.580999999999</v>
      </c>
      <c r="E7" s="320">
        <f>+'[1]Podklady QZ'!E323</f>
        <v>4.6010331087221371E-2</v>
      </c>
      <c r="F7" s="321">
        <f>+'[1]Podklady QZ'!F323</f>
        <v>1919.0839999999989</v>
      </c>
      <c r="G7" s="320">
        <f>+'[1]Podklady QZ'!G323</f>
        <v>4.6124507429427974E-2</v>
      </c>
      <c r="H7" s="321">
        <f>+'[1]Podklady QZ'!H323</f>
        <v>1919.0839999999989</v>
      </c>
      <c r="I7" s="320">
        <f>+'[1]Podklady QZ'!I323</f>
        <v>4.6124507429427974E-2</v>
      </c>
      <c r="J7" s="187"/>
      <c r="O7" s="92"/>
    </row>
    <row r="8" spans="1:15" x14ac:dyDescent="0.2">
      <c r="A8" s="240" t="s">
        <v>280</v>
      </c>
      <c r="B8" s="323">
        <f>+'[1]Podklady QZ'!B324</f>
        <v>543700.67900000024</v>
      </c>
      <c r="C8" s="320">
        <f>+'[1]Podklady QZ'!C324</f>
        <v>4.311255550507908E-2</v>
      </c>
      <c r="D8" s="321">
        <f>+'[1]Podklady QZ'!D324</f>
        <v>510236.80000000005</v>
      </c>
      <c r="E8" s="320">
        <f>+'[1]Podklady QZ'!E324</f>
        <v>4.2990965633559794E-2</v>
      </c>
      <c r="F8" s="321">
        <f>+'[1]Podklady QZ'!F324</f>
        <v>276910.7809999999</v>
      </c>
      <c r="G8" s="320">
        <f>+'[1]Podklady QZ'!G324</f>
        <v>3.4422743743431024E-2</v>
      </c>
      <c r="H8" s="321">
        <f>+'[1]Podklady QZ'!H324</f>
        <v>1330848.2600000002</v>
      </c>
      <c r="I8" s="320">
        <f>+'[1]Podklady QZ'!I324</f>
        <v>4.0918871785152008E-2</v>
      </c>
      <c r="J8" s="187"/>
      <c r="O8" s="92"/>
    </row>
    <row r="9" spans="1:15" x14ac:dyDescent="0.2">
      <c r="A9" s="241" t="s">
        <v>281</v>
      </c>
      <c r="B9" s="322">
        <f>+'[1]Podklady QZ'!B325</f>
        <v>380839.69400000002</v>
      </c>
      <c r="C9" s="319">
        <f>+'[1]Podklady QZ'!C325</f>
        <v>5.7871381073336593E-2</v>
      </c>
      <c r="D9" s="318">
        <f>+'[1]Podklady QZ'!D325</f>
        <v>352530.21600000013</v>
      </c>
      <c r="E9" s="319">
        <f>+'[1]Podklady QZ'!E325</f>
        <v>5.9259550727435294E-2</v>
      </c>
      <c r="F9" s="318">
        <f>+'[1]Podklady QZ'!F325</f>
        <v>183690.00599999999</v>
      </c>
      <c r="G9" s="319">
        <f>+'[1]Podklady QZ'!G325</f>
        <v>6.0558279309394232E-2</v>
      </c>
      <c r="H9" s="318">
        <f>+'[1]Podklady QZ'!H325</f>
        <v>917059.9160000002</v>
      </c>
      <c r="I9" s="319">
        <f>+'[1]Podklady QZ'!I325</f>
        <v>5.8925690902436115E-2</v>
      </c>
      <c r="J9" s="176"/>
      <c r="K9" s="178"/>
      <c r="L9" s="178" t="str">
        <f>+B5</f>
        <v>Duben</v>
      </c>
      <c r="M9" s="178" t="str">
        <f>+D5</f>
        <v>Květen</v>
      </c>
      <c r="N9" s="178" t="str">
        <f>+F5</f>
        <v>Červen</v>
      </c>
      <c r="O9" s="179"/>
    </row>
    <row r="10" spans="1:15" x14ac:dyDescent="0.2">
      <c r="A10" s="57" t="s">
        <v>44</v>
      </c>
      <c r="B10" s="324">
        <f>+'[1]Podklady QZ'!B326</f>
        <v>38618.22</v>
      </c>
      <c r="C10" s="73">
        <f>+'[1]Podklady QZ'!C326</f>
        <v>7.3146991956193216E-2</v>
      </c>
      <c r="D10" s="363">
        <f>+'[1]Podklady QZ'!D326</f>
        <v>34717.880000000005</v>
      </c>
      <c r="E10" s="368">
        <f>+'[1]Podklady QZ'!E326</f>
        <v>6.9208742176001717E-2</v>
      </c>
      <c r="F10" s="363">
        <f>+'[1]Podklady QZ'!F326</f>
        <v>18297.86</v>
      </c>
      <c r="G10" s="368">
        <f>+'[1]Podklady QZ'!G326</f>
        <v>6.827074724445506E-2</v>
      </c>
      <c r="H10" s="363">
        <f>+'[1]Podklady QZ'!H326</f>
        <v>91633.96</v>
      </c>
      <c r="I10" s="368">
        <f>+'[1]Podklady QZ'!I326</f>
        <v>7.0617338656203302E-2</v>
      </c>
      <c r="J10" s="176"/>
      <c r="K10" s="178" t="str">
        <f>+A10</f>
        <v>Biomasa</v>
      </c>
      <c r="L10" s="168">
        <f>+B10</f>
        <v>38618.22</v>
      </c>
      <c r="M10" s="168">
        <f>+D10</f>
        <v>34717.880000000005</v>
      </c>
      <c r="N10" s="168">
        <f>+F10</f>
        <v>18297.86</v>
      </c>
      <c r="O10" s="246"/>
    </row>
    <row r="11" spans="1:15" x14ac:dyDescent="0.2">
      <c r="A11" s="57" t="s">
        <v>43</v>
      </c>
      <c r="B11" s="324">
        <f>+'[1]Podklady QZ'!B327</f>
        <v>5838.3429999999998</v>
      </c>
      <c r="C11" s="462">
        <f>+'[1]Podklady QZ'!C327</f>
        <v>0.1284514005462406</v>
      </c>
      <c r="D11" s="381">
        <f>+'[1]Podklady QZ'!D327</f>
        <v>5248.3310000000001</v>
      </c>
      <c r="E11" s="380">
        <f>+'[1]Podklady QZ'!E327</f>
        <v>0.12888976720066431</v>
      </c>
      <c r="F11" s="381">
        <f>+'[1]Podklady QZ'!F327</f>
        <v>3093.2950000000001</v>
      </c>
      <c r="G11" s="368">
        <f>+'[1]Podklady QZ'!G327</f>
        <v>0.12100403034474447</v>
      </c>
      <c r="H11" s="381">
        <f>+'[1]Podklady QZ'!H327</f>
        <v>14179.968999999999</v>
      </c>
      <c r="I11" s="368">
        <f>+'[1]Podklady QZ'!I327</f>
        <v>0.1269072873474017</v>
      </c>
      <c r="J11" s="176"/>
      <c r="K11" s="178" t="str">
        <f t="shared" ref="K11:L25" si="0">+A11</f>
        <v>Bioplyn</v>
      </c>
      <c r="L11" s="168">
        <f t="shared" si="0"/>
        <v>5838.3429999999998</v>
      </c>
      <c r="M11" s="168">
        <f t="shared" ref="M11:M25" si="1">+D11</f>
        <v>5248.3310000000001</v>
      </c>
      <c r="N11" s="168">
        <f t="shared" ref="N11:N25" si="2">+F11</f>
        <v>3093.2950000000001</v>
      </c>
      <c r="O11" s="246"/>
    </row>
    <row r="12" spans="1:15" x14ac:dyDescent="0.2">
      <c r="A12" s="57" t="s">
        <v>42</v>
      </c>
      <c r="B12" s="324">
        <f>+'[1]Podklady QZ'!B328</f>
        <v>0</v>
      </c>
      <c r="C12" s="462">
        <f>+'[1]Podklady QZ'!C328</f>
        <v>0</v>
      </c>
      <c r="D12" s="381">
        <f>+'[1]Podklady QZ'!D328</f>
        <v>0</v>
      </c>
      <c r="E12" s="380">
        <f>+'[1]Podklady QZ'!E328</f>
        <v>0</v>
      </c>
      <c r="F12" s="381">
        <f>+'[1]Podklady QZ'!F328</f>
        <v>0</v>
      </c>
      <c r="G12" s="368">
        <f>+'[1]Podklady QZ'!G328</f>
        <v>0</v>
      </c>
      <c r="H12" s="381">
        <f>+'[1]Podklady QZ'!H328</f>
        <v>0</v>
      </c>
      <c r="I12" s="368">
        <f>+'[1]Podklady QZ'!I328</f>
        <v>0</v>
      </c>
      <c r="J12" s="176"/>
      <c r="K12" s="178" t="str">
        <f t="shared" si="0"/>
        <v>Černé uhlí</v>
      </c>
      <c r="L12" s="168">
        <f t="shared" si="0"/>
        <v>0</v>
      </c>
      <c r="M12" s="168">
        <f t="shared" si="1"/>
        <v>0</v>
      </c>
      <c r="N12" s="168">
        <f t="shared" si="2"/>
        <v>0</v>
      </c>
      <c r="O12" s="246"/>
    </row>
    <row r="13" spans="1:15" x14ac:dyDescent="0.2">
      <c r="A13" s="57" t="s">
        <v>67</v>
      </c>
      <c r="B13" s="324">
        <f>+'[1]Podklady QZ'!B329</f>
        <v>840</v>
      </c>
      <c r="C13" s="462">
        <f>+'[1]Podklady QZ'!C329</f>
        <v>0.71332127480702112</v>
      </c>
      <c r="D13" s="381">
        <f>+'[1]Podklady QZ'!D329</f>
        <v>482</v>
      </c>
      <c r="E13" s="380">
        <f>+'[1]Podklady QZ'!E329</f>
        <v>0.50568687910411592</v>
      </c>
      <c r="F13" s="381">
        <f>+'[1]Podklady QZ'!F329</f>
        <v>206</v>
      </c>
      <c r="G13" s="368">
        <f>+'[1]Podklady QZ'!G329</f>
        <v>0.17865567674076538</v>
      </c>
      <c r="H13" s="381">
        <f>+'[1]Podklady QZ'!H329</f>
        <v>1528</v>
      </c>
      <c r="I13" s="368">
        <f>+'[1]Podklady QZ'!I329</f>
        <v>0.46531386607913688</v>
      </c>
      <c r="J13" s="176"/>
      <c r="K13" s="178" t="str">
        <f t="shared" si="0"/>
        <v>Elektrická energie</v>
      </c>
      <c r="L13" s="168">
        <f t="shared" si="0"/>
        <v>840</v>
      </c>
      <c r="M13" s="168">
        <f t="shared" si="1"/>
        <v>482</v>
      </c>
      <c r="N13" s="168">
        <f t="shared" si="2"/>
        <v>206</v>
      </c>
      <c r="O13" s="246"/>
    </row>
    <row r="14" spans="1:15" x14ac:dyDescent="0.2">
      <c r="A14" s="57" t="s">
        <v>68</v>
      </c>
      <c r="B14" s="324">
        <f>+'[1]Podklady QZ'!B330</f>
        <v>24</v>
      </c>
      <c r="C14" s="462">
        <f>+'[1]Podklady QZ'!C330</f>
        <v>3.2359623280052312E-2</v>
      </c>
      <c r="D14" s="381">
        <f>+'[1]Podklady QZ'!D330</f>
        <v>23</v>
      </c>
      <c r="E14" s="380">
        <f>+'[1]Podklady QZ'!E330</f>
        <v>3.0000065217533085E-2</v>
      </c>
      <c r="F14" s="381">
        <f>+'[1]Podklady QZ'!F330</f>
        <v>12</v>
      </c>
      <c r="G14" s="368">
        <f>+'[1]Podklady QZ'!G330</f>
        <v>1.3394651069339642E-2</v>
      </c>
      <c r="H14" s="381">
        <f>+'[1]Podklady QZ'!H330</f>
        <v>59</v>
      </c>
      <c r="I14" s="368">
        <f>+'[1]Podklady QZ'!I330</f>
        <v>2.4540285582374251E-2</v>
      </c>
      <c r="J14" s="176"/>
      <c r="K14" s="178" t="str">
        <f t="shared" si="0"/>
        <v>Energie prostředí (tepelné čerpadlo)</v>
      </c>
      <c r="L14" s="168">
        <f t="shared" si="0"/>
        <v>24</v>
      </c>
      <c r="M14" s="168">
        <f t="shared" si="1"/>
        <v>23</v>
      </c>
      <c r="N14" s="168">
        <f t="shared" si="2"/>
        <v>12</v>
      </c>
      <c r="O14" s="246"/>
    </row>
    <row r="15" spans="1:15" x14ac:dyDescent="0.2">
      <c r="A15" s="57" t="s">
        <v>69</v>
      </c>
      <c r="B15" s="324">
        <f>+'[1]Podklady QZ'!B331</f>
        <v>8</v>
      </c>
      <c r="C15" s="462">
        <f>+'[1]Podklady QZ'!C331</f>
        <v>0.14975664545114187</v>
      </c>
      <c r="D15" s="381">
        <f>+'[1]Podklady QZ'!D331</f>
        <v>7</v>
      </c>
      <c r="E15" s="380">
        <f>+'[1]Podklady QZ'!E331</f>
        <v>0.16806722689075632</v>
      </c>
      <c r="F15" s="381">
        <f>+'[1]Podklady QZ'!F331</f>
        <v>20</v>
      </c>
      <c r="G15" s="368">
        <f>+'[1]Podklady QZ'!G331</f>
        <v>0.26257056583956939</v>
      </c>
      <c r="H15" s="381">
        <f>+'[1]Podklady QZ'!H331</f>
        <v>35</v>
      </c>
      <c r="I15" s="368">
        <f>+'[1]Podklady QZ'!I331</f>
        <v>0.20439149731371173</v>
      </c>
      <c r="J15" s="176"/>
      <c r="K15" s="178" t="str">
        <f t="shared" si="0"/>
        <v>Energie Slunce (solární kolektor)</v>
      </c>
      <c r="L15" s="168">
        <f t="shared" si="0"/>
        <v>8</v>
      </c>
      <c r="M15" s="168">
        <f t="shared" si="1"/>
        <v>7</v>
      </c>
      <c r="N15" s="168">
        <f t="shared" si="2"/>
        <v>20</v>
      </c>
      <c r="O15" s="246"/>
    </row>
    <row r="16" spans="1:15" x14ac:dyDescent="0.2">
      <c r="A16" s="57" t="s">
        <v>41</v>
      </c>
      <c r="B16" s="324">
        <f>+'[1]Podklady QZ'!B332</f>
        <v>240</v>
      </c>
      <c r="C16" s="462">
        <f>+'[1]Podklady QZ'!C332</f>
        <v>7.6913053081524352E-5</v>
      </c>
      <c r="D16" s="381">
        <f>+'[1]Podklady QZ'!D332</f>
        <v>263</v>
      </c>
      <c r="E16" s="380">
        <f>+'[1]Podklady QZ'!E332</f>
        <v>9.5751464208271959E-5</v>
      </c>
      <c r="F16" s="381">
        <f>+'[1]Podklady QZ'!F332</f>
        <v>200</v>
      </c>
      <c r="G16" s="368">
        <f>+'[1]Podklady QZ'!G332</f>
        <v>1.7509612321914815E-4</v>
      </c>
      <c r="H16" s="381">
        <f>+'[1]Podklady QZ'!H332</f>
        <v>703</v>
      </c>
      <c r="I16" s="368">
        <f>+'[1]Podklady QZ'!I332</f>
        <v>1.0029488330655657E-4</v>
      </c>
      <c r="J16" s="176"/>
      <c r="K16" s="178" t="str">
        <f t="shared" si="0"/>
        <v>Hnědé uhlí</v>
      </c>
      <c r="L16" s="168">
        <f t="shared" si="0"/>
        <v>240</v>
      </c>
      <c r="M16" s="168">
        <f t="shared" si="1"/>
        <v>263</v>
      </c>
      <c r="N16" s="168">
        <f t="shared" si="2"/>
        <v>200</v>
      </c>
      <c r="O16" s="246"/>
    </row>
    <row r="17" spans="1:18" x14ac:dyDescent="0.2">
      <c r="A17" s="57" t="s">
        <v>80</v>
      </c>
      <c r="B17" s="324">
        <f>+'[1]Podklady QZ'!B333</f>
        <v>0</v>
      </c>
      <c r="C17" s="462">
        <f>+'[1]Podklady QZ'!C333</f>
        <v>0</v>
      </c>
      <c r="D17" s="381">
        <f>+'[1]Podklady QZ'!D333</f>
        <v>0</v>
      </c>
      <c r="E17" s="380">
        <f>+'[1]Podklady QZ'!E333</f>
        <v>0</v>
      </c>
      <c r="F17" s="381">
        <f>+'[1]Podklady QZ'!F333</f>
        <v>0</v>
      </c>
      <c r="G17" s="368">
        <f>+'[1]Podklady QZ'!G333</f>
        <v>0</v>
      </c>
      <c r="H17" s="381">
        <f>+'[1]Podklady QZ'!H333</f>
        <v>0</v>
      </c>
      <c r="I17" s="368">
        <f>+'[1]Podklady QZ'!I333</f>
        <v>0</v>
      </c>
      <c r="J17" s="176"/>
      <c r="K17" s="178" t="str">
        <f t="shared" si="0"/>
        <v>Jaderné palivo</v>
      </c>
      <c r="L17" s="168">
        <f t="shared" si="0"/>
        <v>0</v>
      </c>
      <c r="M17" s="168">
        <f t="shared" si="1"/>
        <v>0</v>
      </c>
      <c r="N17" s="168">
        <f t="shared" si="2"/>
        <v>0</v>
      </c>
      <c r="O17" s="246"/>
    </row>
    <row r="18" spans="1:18" x14ac:dyDescent="0.2">
      <c r="A18" s="57" t="s">
        <v>40</v>
      </c>
      <c r="B18" s="324">
        <f>+'[1]Podklady QZ'!B334</f>
        <v>0</v>
      </c>
      <c r="C18" s="462">
        <f>+'[1]Podklady QZ'!C334</f>
        <v>0</v>
      </c>
      <c r="D18" s="381">
        <f>+'[1]Podklady QZ'!D334</f>
        <v>0</v>
      </c>
      <c r="E18" s="380">
        <f>+'[1]Podklady QZ'!E334</f>
        <v>0</v>
      </c>
      <c r="F18" s="381">
        <f>+'[1]Podklady QZ'!F334</f>
        <v>0</v>
      </c>
      <c r="G18" s="368">
        <f>+'[1]Podklady QZ'!G334</f>
        <v>0</v>
      </c>
      <c r="H18" s="381">
        <f>+'[1]Podklady QZ'!H334</f>
        <v>0</v>
      </c>
      <c r="I18" s="368">
        <f>+'[1]Podklady QZ'!I334</f>
        <v>0</v>
      </c>
      <c r="J18" s="176"/>
      <c r="K18" s="178" t="str">
        <f t="shared" si="0"/>
        <v>Koks</v>
      </c>
      <c r="L18" s="168">
        <f t="shared" si="0"/>
        <v>0</v>
      </c>
      <c r="M18" s="168">
        <f t="shared" si="1"/>
        <v>0</v>
      </c>
      <c r="N18" s="168">
        <f t="shared" si="2"/>
        <v>0</v>
      </c>
      <c r="O18" s="246"/>
    </row>
    <row r="19" spans="1:18" x14ac:dyDescent="0.2">
      <c r="A19" s="57" t="s">
        <v>39</v>
      </c>
      <c r="B19" s="324">
        <f>+'[1]Podklady QZ'!B335</f>
        <v>6209.4</v>
      </c>
      <c r="C19" s="462">
        <f>+'[1]Podklady QZ'!C335</f>
        <v>0.10845829177474316</v>
      </c>
      <c r="D19" s="381">
        <f>+'[1]Podklady QZ'!D335</f>
        <v>4240.51</v>
      </c>
      <c r="E19" s="380">
        <f>+'[1]Podklady QZ'!E335</f>
        <v>8.408993939668917E-2</v>
      </c>
      <c r="F19" s="381">
        <f>+'[1]Podklady QZ'!F335</f>
        <v>1765.11</v>
      </c>
      <c r="G19" s="368">
        <f>+'[1]Podklady QZ'!G335</f>
        <v>6.5618874752898987E-2</v>
      </c>
      <c r="H19" s="381">
        <f>+'[1]Podklady QZ'!H335</f>
        <v>12215.02</v>
      </c>
      <c r="I19" s="368">
        <f>+'[1]Podklady QZ'!I335</f>
        <v>9.0764550128008645E-2</v>
      </c>
      <c r="J19" s="176"/>
      <c r="K19" s="178" t="str">
        <f t="shared" si="0"/>
        <v>Odpadní teplo</v>
      </c>
      <c r="L19" s="168">
        <f t="shared" si="0"/>
        <v>6209.4</v>
      </c>
      <c r="M19" s="168">
        <f t="shared" si="1"/>
        <v>4240.51</v>
      </c>
      <c r="N19" s="168">
        <f t="shared" si="2"/>
        <v>1765.11</v>
      </c>
      <c r="O19" s="246"/>
    </row>
    <row r="20" spans="1:18" x14ac:dyDescent="0.2">
      <c r="A20" s="57" t="s">
        <v>38</v>
      </c>
      <c r="B20" s="324">
        <f>+'[1]Podklady QZ'!B336</f>
        <v>0</v>
      </c>
      <c r="C20" s="462">
        <f>+'[1]Podklady QZ'!C336</f>
        <v>0</v>
      </c>
      <c r="D20" s="381">
        <f>+'[1]Podklady QZ'!D336</f>
        <v>0</v>
      </c>
      <c r="E20" s="380">
        <f>+'[1]Podklady QZ'!E336</f>
        <v>0</v>
      </c>
      <c r="F20" s="381">
        <f>+'[1]Podklady QZ'!F336</f>
        <v>0</v>
      </c>
      <c r="G20" s="368">
        <f>+'[1]Podklady QZ'!G336</f>
        <v>0</v>
      </c>
      <c r="H20" s="381">
        <f>+'[1]Podklady QZ'!H336</f>
        <v>0</v>
      </c>
      <c r="I20" s="368">
        <f>+'[1]Podklady QZ'!I336</f>
        <v>0</v>
      </c>
      <c r="J20" s="176"/>
      <c r="K20" s="178" t="str">
        <f t="shared" si="0"/>
        <v>Ostatní kapalná paliva</v>
      </c>
      <c r="L20" s="168">
        <f t="shared" si="0"/>
        <v>0</v>
      </c>
      <c r="M20" s="168">
        <f t="shared" si="1"/>
        <v>0</v>
      </c>
      <c r="N20" s="168">
        <f t="shared" si="2"/>
        <v>0</v>
      </c>
      <c r="O20" s="246"/>
    </row>
    <row r="21" spans="1:18" x14ac:dyDescent="0.2">
      <c r="A21" s="57" t="s">
        <v>37</v>
      </c>
      <c r="B21" s="324">
        <f>+'[1]Podklady QZ'!B337</f>
        <v>86479</v>
      </c>
      <c r="C21" s="462">
        <f>+'[1]Podklady QZ'!C337</f>
        <v>0.32256375079200073</v>
      </c>
      <c r="D21" s="381">
        <f>+'[1]Podklady QZ'!D337</f>
        <v>134115</v>
      </c>
      <c r="E21" s="380">
        <f>+'[1]Podklady QZ'!E337</f>
        <v>0.57017935728859892</v>
      </c>
      <c r="F21" s="381">
        <f>+'[1]Podklady QZ'!F337</f>
        <v>98152</v>
      </c>
      <c r="G21" s="368">
        <f>+'[1]Podklady QZ'!G337</f>
        <v>0.51422296774126064</v>
      </c>
      <c r="H21" s="381">
        <f>+'[1]Podklady QZ'!H337</f>
        <v>318746</v>
      </c>
      <c r="I21" s="368">
        <f>+'[1]Podklady QZ'!I337</f>
        <v>0.45916327051370159</v>
      </c>
      <c r="J21" s="176"/>
      <c r="K21" s="178" t="str">
        <f t="shared" si="0"/>
        <v>Ostatní pevná paliva</v>
      </c>
      <c r="L21" s="168">
        <f t="shared" si="0"/>
        <v>86479</v>
      </c>
      <c r="M21" s="168">
        <f t="shared" si="1"/>
        <v>134115</v>
      </c>
      <c r="N21" s="168">
        <f t="shared" si="2"/>
        <v>98152</v>
      </c>
      <c r="O21" s="246"/>
    </row>
    <row r="22" spans="1:18" x14ac:dyDescent="0.2">
      <c r="A22" s="57" t="s">
        <v>36</v>
      </c>
      <c r="B22" s="324">
        <f>+'[1]Podklady QZ'!B338</f>
        <v>0</v>
      </c>
      <c r="C22" s="462">
        <f>+'[1]Podklady QZ'!C338</f>
        <v>0</v>
      </c>
      <c r="D22" s="381">
        <f>+'[1]Podklady QZ'!D338</f>
        <v>0</v>
      </c>
      <c r="E22" s="380">
        <f>+'[1]Podklady QZ'!E338</f>
        <v>0</v>
      </c>
      <c r="F22" s="381">
        <f>+'[1]Podklady QZ'!F338</f>
        <v>0</v>
      </c>
      <c r="G22" s="368">
        <f>+'[1]Podklady QZ'!G338</f>
        <v>0</v>
      </c>
      <c r="H22" s="381">
        <f>+'[1]Podklady QZ'!H338</f>
        <v>0</v>
      </c>
      <c r="I22" s="368">
        <f>+'[1]Podklady QZ'!I338</f>
        <v>0</v>
      </c>
      <c r="J22" s="176"/>
      <c r="K22" s="178" t="str">
        <f t="shared" si="0"/>
        <v>Ostatní plyny</v>
      </c>
      <c r="L22" s="168">
        <f t="shared" si="0"/>
        <v>0</v>
      </c>
      <c r="M22" s="168">
        <f t="shared" si="1"/>
        <v>0</v>
      </c>
      <c r="N22" s="168">
        <f t="shared" si="2"/>
        <v>0</v>
      </c>
      <c r="O22" s="246"/>
    </row>
    <row r="23" spans="1:18" x14ac:dyDescent="0.2">
      <c r="A23" s="57" t="s">
        <v>3</v>
      </c>
      <c r="B23" s="324">
        <f>+'[1]Podklady QZ'!B339</f>
        <v>0</v>
      </c>
      <c r="C23" s="462">
        <f>+'[1]Podklady QZ'!C339</f>
        <v>0</v>
      </c>
      <c r="D23" s="381">
        <f>+'[1]Podklady QZ'!D339</f>
        <v>0</v>
      </c>
      <c r="E23" s="380">
        <f>+'[1]Podklady QZ'!E339</f>
        <v>0</v>
      </c>
      <c r="F23" s="381">
        <f>+'[1]Podklady QZ'!F339</f>
        <v>0</v>
      </c>
      <c r="G23" s="368">
        <f>+'[1]Podklady QZ'!G339</f>
        <v>0</v>
      </c>
      <c r="H23" s="381">
        <f>+'[1]Podklady QZ'!H339</f>
        <v>0</v>
      </c>
      <c r="I23" s="368">
        <f>+'[1]Podklady QZ'!I339</f>
        <v>0</v>
      </c>
      <c r="J23" s="176"/>
      <c r="K23" s="178" t="str">
        <f t="shared" si="0"/>
        <v>Ostatní</v>
      </c>
      <c r="L23" s="168">
        <f t="shared" si="0"/>
        <v>0</v>
      </c>
      <c r="M23" s="168">
        <f t="shared" si="1"/>
        <v>0</v>
      </c>
      <c r="N23" s="168">
        <f t="shared" si="2"/>
        <v>0</v>
      </c>
      <c r="O23" s="246"/>
    </row>
    <row r="24" spans="1:18" x14ac:dyDescent="0.2">
      <c r="A24" s="57" t="s">
        <v>35</v>
      </c>
      <c r="B24" s="324">
        <f>+'[1]Podklady QZ'!B340</f>
        <v>12.944000000000001</v>
      </c>
      <c r="C24" s="462">
        <f>+'[1]Podklady QZ'!C340</f>
        <v>4.748296973987814E-3</v>
      </c>
      <c r="D24" s="381">
        <f>+'[1]Podklady QZ'!D340</f>
        <v>0</v>
      </c>
      <c r="E24" s="380">
        <f>+'[1]Podklady QZ'!E340</f>
        <v>0</v>
      </c>
      <c r="F24" s="381">
        <f>+'[1]Podklady QZ'!F340</f>
        <v>0</v>
      </c>
      <c r="G24" s="368">
        <f>+'[1]Podklady QZ'!G340</f>
        <v>0</v>
      </c>
      <c r="H24" s="381">
        <f>+'[1]Podklady QZ'!H340</f>
        <v>12.944000000000001</v>
      </c>
      <c r="I24" s="368">
        <f>+'[1]Podklady QZ'!I340</f>
        <v>3.8139904145793435E-4</v>
      </c>
      <c r="J24" s="176"/>
      <c r="K24" s="178" t="str">
        <f t="shared" si="0"/>
        <v>Topné oleje</v>
      </c>
      <c r="L24" s="168">
        <f t="shared" si="0"/>
        <v>12.944000000000001</v>
      </c>
      <c r="M24" s="168">
        <f t="shared" si="1"/>
        <v>0</v>
      </c>
      <c r="N24" s="168">
        <f t="shared" si="2"/>
        <v>0</v>
      </c>
      <c r="O24" s="246"/>
    </row>
    <row r="25" spans="1:18" x14ac:dyDescent="0.2">
      <c r="A25" s="218" t="s">
        <v>34</v>
      </c>
      <c r="B25" s="326">
        <f>+'[1]Podklady QZ'!B341</f>
        <v>242569.78700000007</v>
      </c>
      <c r="C25" s="463">
        <f>+'[1]Podklady QZ'!C341</f>
        <v>0.16051862626405275</v>
      </c>
      <c r="D25" s="379">
        <f>+'[1]Podklady QZ'!D341</f>
        <v>173433.49500000008</v>
      </c>
      <c r="E25" s="378">
        <f>+'[1]Podklady QZ'!E341</f>
        <v>0.11558633050202198</v>
      </c>
      <c r="F25" s="379">
        <f>+'[1]Podklady QZ'!F341</f>
        <v>61943.740999999995</v>
      </c>
      <c r="G25" s="378">
        <f>+'[1]Podklady QZ'!G341</f>
        <v>7.3461201333838266E-2</v>
      </c>
      <c r="H25" s="379">
        <f>+'[1]Podklady QZ'!H341</f>
        <v>477947.0230000001</v>
      </c>
      <c r="I25" s="378">
        <f>+'[1]Podklady QZ'!I341</f>
        <v>0.12398598590193531</v>
      </c>
      <c r="J25" s="176"/>
      <c r="K25" s="178" t="str">
        <f t="shared" si="0"/>
        <v>Zemní plyn</v>
      </c>
      <c r="L25" s="168">
        <f t="shared" si="0"/>
        <v>242569.78700000007</v>
      </c>
      <c r="M25" s="168">
        <f t="shared" si="1"/>
        <v>173433.49500000008</v>
      </c>
      <c r="N25" s="168">
        <f t="shared" si="2"/>
        <v>61943.740999999995</v>
      </c>
      <c r="O25" s="173"/>
    </row>
    <row r="26" spans="1:18" ht="13.5" customHeight="1" x14ac:dyDescent="0.2">
      <c r="A26" s="242" t="s">
        <v>282</v>
      </c>
      <c r="B26" s="322">
        <f>+'[1]Podklady QZ'!B342</f>
        <v>324415.74400000001</v>
      </c>
      <c r="C26" s="370">
        <f>+'[1]Podklady QZ'!C342</f>
        <v>5.4984593945825985E-2</v>
      </c>
      <c r="D26" s="367">
        <f>+'[1]Podklady QZ'!D342</f>
        <v>284092.74900000001</v>
      </c>
      <c r="E26" s="370">
        <f>+'[1]Podklady QZ'!E342</f>
        <v>5.3986532566935114E-2</v>
      </c>
      <c r="F26" s="367">
        <f>+'[1]Podklady QZ'!F342</f>
        <v>117139.62599999999</v>
      </c>
      <c r="G26" s="370">
        <f>+'[1]Podklady QZ'!G342</f>
        <v>4.5551297640182259E-2</v>
      </c>
      <c r="H26" s="367">
        <f>+'[1]Podklady QZ'!H342</f>
        <v>725648.11899999995</v>
      </c>
      <c r="I26" s="370">
        <f>+'[1]Podklady QZ'!I342</f>
        <v>5.2835859679735038E-2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24">
        <f>+'[1]Podklady QZ'!B343</f>
        <v>27423.662000000004</v>
      </c>
      <c r="C27" s="368">
        <f>+'[1]Podklady QZ'!C343</f>
        <v>1.6248587714053929E-2</v>
      </c>
      <c r="D27" s="363">
        <f>+'[1]Podklady QZ'!D343</f>
        <v>23196.142999999996</v>
      </c>
      <c r="E27" s="368">
        <f>+'[1]Podklady QZ'!E343</f>
        <v>1.3754218717842777E-2</v>
      </c>
      <c r="F27" s="363">
        <f>+'[1]Podklady QZ'!F343</f>
        <v>13839.2</v>
      </c>
      <c r="G27" s="368">
        <f>+'[1]Podklady QZ'!G343</f>
        <v>1.1511902542524944E-2</v>
      </c>
      <c r="H27" s="363">
        <f>+'[1]Podklady QZ'!H343</f>
        <v>64459.005000000005</v>
      </c>
      <c r="I27" s="368">
        <f>+'[1]Podklady QZ'!I343</f>
        <v>1.4085102476680754E-2</v>
      </c>
      <c r="J27" s="176"/>
      <c r="K27" s="178" t="str">
        <f>+A27</f>
        <v>Průmysl</v>
      </c>
      <c r="L27" s="168">
        <f t="shared" ref="L27:L34" si="4">+B27</f>
        <v>27423.662000000004</v>
      </c>
      <c r="M27" s="168">
        <f t="shared" ref="M27:M34" si="5">+D27</f>
        <v>23196.142999999996</v>
      </c>
      <c r="N27" s="168">
        <f t="shared" ref="N27:N34" si="6">+F27</f>
        <v>13839.2</v>
      </c>
      <c r="O27" s="127"/>
      <c r="P27" s="246"/>
      <c r="Q27" s="246"/>
      <c r="R27" s="246"/>
    </row>
    <row r="28" spans="1:18" ht="12.75" customHeight="1" x14ac:dyDescent="0.2">
      <c r="A28" s="57" t="s">
        <v>0</v>
      </c>
      <c r="B28" s="324">
        <f>+'[1]Podklady QZ'!B344</f>
        <v>323.06</v>
      </c>
      <c r="C28" s="380">
        <f>+'[1]Podklady QZ'!C344</f>
        <v>2.5193279226036506E-3</v>
      </c>
      <c r="D28" s="381">
        <f>+'[1]Podklady QZ'!D344</f>
        <v>285.39999999999998</v>
      </c>
      <c r="E28" s="380">
        <f>+'[1]Podklady QZ'!E344</f>
        <v>2.8641973732660654E-3</v>
      </c>
      <c r="F28" s="381">
        <f>+'[1]Podklady QZ'!F344</f>
        <v>153.08000000000001</v>
      </c>
      <c r="G28" s="368">
        <f>+'[1]Podklady QZ'!G344</f>
        <v>2.6704195819139613E-3</v>
      </c>
      <c r="H28" s="381">
        <f>+'[1]Podklady QZ'!H344</f>
        <v>761.54000000000008</v>
      </c>
      <c r="I28" s="368">
        <f>+'[1]Podklady QZ'!I344</f>
        <v>2.6701878522771044E-3</v>
      </c>
      <c r="J28" s="176"/>
      <c r="K28" s="178" t="str">
        <f t="shared" ref="K28:K34" si="7">+A28</f>
        <v>Energetika</v>
      </c>
      <c r="L28" s="168">
        <f t="shared" si="4"/>
        <v>323.06</v>
      </c>
      <c r="M28" s="168">
        <f t="shared" si="5"/>
        <v>285.39999999999998</v>
      </c>
      <c r="N28" s="168">
        <f t="shared" si="6"/>
        <v>153.08000000000001</v>
      </c>
      <c r="O28" s="127"/>
    </row>
    <row r="29" spans="1:18" ht="12.75" customHeight="1" x14ac:dyDescent="0.2">
      <c r="A29" s="57" t="s">
        <v>1</v>
      </c>
      <c r="B29" s="324">
        <f>+'[1]Podklady QZ'!B345</f>
        <v>40</v>
      </c>
      <c r="C29" s="380">
        <f>+'[1]Podklady QZ'!C345</f>
        <v>8.1798234389200588E-4</v>
      </c>
      <c r="D29" s="381">
        <f>+'[1]Podklady QZ'!D345</f>
        <v>36</v>
      </c>
      <c r="E29" s="380">
        <f>+'[1]Podklady QZ'!E345</f>
        <v>1.0377605013075059E-3</v>
      </c>
      <c r="F29" s="381">
        <f>+'[1]Podklady QZ'!F345</f>
        <v>3</v>
      </c>
      <c r="G29" s="368">
        <f>+'[1]Podklady QZ'!G345</f>
        <v>4.5178497986620244E-4</v>
      </c>
      <c r="H29" s="381">
        <f>+'[1]Podklady QZ'!H345</f>
        <v>79</v>
      </c>
      <c r="I29" s="368">
        <f>+'[1]Podklady QZ'!I345</f>
        <v>8.7552841880465251E-4</v>
      </c>
      <c r="J29" s="176"/>
      <c r="K29" s="178" t="str">
        <f t="shared" si="7"/>
        <v>Doprava</v>
      </c>
      <c r="L29" s="168">
        <f t="shared" si="4"/>
        <v>40</v>
      </c>
      <c r="M29" s="168">
        <f t="shared" si="5"/>
        <v>36</v>
      </c>
      <c r="N29" s="168">
        <f t="shared" si="6"/>
        <v>3</v>
      </c>
      <c r="O29" s="127"/>
    </row>
    <row r="30" spans="1:18" ht="12.75" customHeight="1" x14ac:dyDescent="0.2">
      <c r="A30" s="57" t="s">
        <v>2</v>
      </c>
      <c r="B30" s="324">
        <f>+'[1]Podklady QZ'!B346</f>
        <v>54</v>
      </c>
      <c r="C30" s="380">
        <f>+'[1]Podklady QZ'!C346</f>
        <v>1.7096846543644508E-3</v>
      </c>
      <c r="D30" s="381">
        <f>+'[1]Podklady QZ'!D346</f>
        <v>55</v>
      </c>
      <c r="E30" s="380">
        <f>+'[1]Podklady QZ'!E346</f>
        <v>1.8791225386057182E-3</v>
      </c>
      <c r="F30" s="381">
        <f>+'[1]Podklady QZ'!F346</f>
        <v>42</v>
      </c>
      <c r="G30" s="368">
        <f>+'[1]Podklady QZ'!G346</f>
        <v>4.1407193908410246E-3</v>
      </c>
      <c r="H30" s="381">
        <f>+'[1]Podklady QZ'!H346</f>
        <v>151</v>
      </c>
      <c r="I30" s="368">
        <f>+'[1]Podklady QZ'!I346</f>
        <v>2.1268529167259471E-3</v>
      </c>
      <c r="J30" s="176"/>
      <c r="K30" s="178" t="str">
        <f t="shared" si="7"/>
        <v>Stavebnictví</v>
      </c>
      <c r="L30" s="168">
        <f t="shared" si="4"/>
        <v>54</v>
      </c>
      <c r="M30" s="168">
        <f t="shared" si="5"/>
        <v>55</v>
      </c>
      <c r="N30" s="168">
        <f t="shared" si="6"/>
        <v>42</v>
      </c>
    </row>
    <row r="31" spans="1:18" x14ac:dyDescent="0.2">
      <c r="A31" s="57" t="s">
        <v>6</v>
      </c>
      <c r="B31" s="324">
        <f>+'[1]Podklady QZ'!B347</f>
        <v>1789</v>
      </c>
      <c r="C31" s="380">
        <f>+'[1]Podklady QZ'!C347</f>
        <v>6.5284584590794448E-2</v>
      </c>
      <c r="D31" s="381">
        <f>+'[1]Podklady QZ'!D347</f>
        <v>1908</v>
      </c>
      <c r="E31" s="380">
        <f>+'[1]Podklady QZ'!E347</f>
        <v>9.6173315201538295E-2</v>
      </c>
      <c r="F31" s="381">
        <f>+'[1]Podklady QZ'!F347</f>
        <v>695.00299999999993</v>
      </c>
      <c r="G31" s="368">
        <f>+'[1]Podklady QZ'!G347</f>
        <v>7.9098274458674234E-2</v>
      </c>
      <c r="H31" s="381">
        <f>+'[1]Podklady QZ'!H347</f>
        <v>4392.0029999999997</v>
      </c>
      <c r="I31" s="368">
        <f>+'[1]Podklady QZ'!I347</f>
        <v>7.8388228466333754E-2</v>
      </c>
      <c r="J31" s="176"/>
      <c r="K31" s="178" t="str">
        <f t="shared" si="7"/>
        <v>Zemědělství a lesnictví</v>
      </c>
      <c r="L31" s="168">
        <f t="shared" si="4"/>
        <v>1789</v>
      </c>
      <c r="M31" s="168">
        <f t="shared" si="5"/>
        <v>1908</v>
      </c>
      <c r="N31" s="168">
        <f t="shared" si="6"/>
        <v>695.00299999999993</v>
      </c>
    </row>
    <row r="32" spans="1:18" x14ac:dyDescent="0.2">
      <c r="A32" s="57" t="s">
        <v>28</v>
      </c>
      <c r="B32" s="324">
        <f>+'[1]Podklady QZ'!B348</f>
        <v>193468.12400000001</v>
      </c>
      <c r="C32" s="380">
        <f>+'[1]Podklady QZ'!C348</f>
        <v>7.7499109365486221E-2</v>
      </c>
      <c r="D32" s="381">
        <f>+'[1]Podklady QZ'!D348</f>
        <v>172053.68700000003</v>
      </c>
      <c r="E32" s="380">
        <f>+'[1]Podklady QZ'!E348</f>
        <v>7.8963544640433647E-2</v>
      </c>
      <c r="F32" s="381">
        <f>+'[1]Podklady QZ'!F348</f>
        <v>77031.872000000003</v>
      </c>
      <c r="G32" s="368">
        <f>+'[1]Podklady QZ'!G348</f>
        <v>8.8656178539992636E-2</v>
      </c>
      <c r="H32" s="381">
        <f>+'[1]Podklady QZ'!H348</f>
        <v>442553.68300000008</v>
      </c>
      <c r="I32" s="368">
        <f>+'[1]Podklady QZ'!I348</f>
        <v>7.9823179055587376E-2</v>
      </c>
      <c r="J32" s="176"/>
      <c r="K32" s="178" t="str">
        <f t="shared" si="7"/>
        <v>Domácnosti</v>
      </c>
      <c r="L32" s="168">
        <f t="shared" si="4"/>
        <v>193468.12400000001</v>
      </c>
      <c r="M32" s="168">
        <f t="shared" si="5"/>
        <v>172053.68700000003</v>
      </c>
      <c r="N32" s="168">
        <f t="shared" si="6"/>
        <v>77031.872000000003</v>
      </c>
    </row>
    <row r="33" spans="1:14" x14ac:dyDescent="0.2">
      <c r="A33" s="57" t="s">
        <v>5</v>
      </c>
      <c r="B33" s="324">
        <f>+'[1]Podklady QZ'!B349</f>
        <v>52530.108</v>
      </c>
      <c r="C33" s="380">
        <f>+'[1]Podklady QZ'!C349</f>
        <v>3.8941392526344321E-2</v>
      </c>
      <c r="D33" s="381">
        <f>+'[1]Podklady QZ'!D349</f>
        <v>45323.483999999997</v>
      </c>
      <c r="E33" s="380">
        <f>+'[1]Podklady QZ'!E349</f>
        <v>4.1014726491448571E-2</v>
      </c>
      <c r="F33" s="381">
        <f>+'[1]Podklady QZ'!F349</f>
        <v>15034.46</v>
      </c>
      <c r="G33" s="368">
        <f>+'[1]Podklady QZ'!G349</f>
        <v>3.8829208377012363E-2</v>
      </c>
      <c r="H33" s="381">
        <f>+'[1]Podklady QZ'!H349</f>
        <v>112888.052</v>
      </c>
      <c r="I33" s="368">
        <f>+'[1]Podklady QZ'!I349</f>
        <v>3.973250456292609E-2</v>
      </c>
      <c r="J33" s="176"/>
      <c r="K33" s="178" t="str">
        <f t="shared" si="7"/>
        <v>Obchod, služby, školství, zdravotnictví</v>
      </c>
      <c r="L33" s="168">
        <f t="shared" si="4"/>
        <v>52530.108</v>
      </c>
      <c r="M33" s="168">
        <f t="shared" si="5"/>
        <v>45323.483999999997</v>
      </c>
      <c r="N33" s="168">
        <f t="shared" si="6"/>
        <v>15034.46</v>
      </c>
    </row>
    <row r="34" spans="1:14" ht="12.75" thickBot="1" x14ac:dyDescent="0.25">
      <c r="A34" s="58" t="s">
        <v>3</v>
      </c>
      <c r="B34" s="325">
        <f>+'[1]Podklady QZ'!B350</f>
        <v>48787.79</v>
      </c>
      <c r="C34" s="369">
        <f>+'[1]Podklady QZ'!C350</f>
        <v>0.37271540945200055</v>
      </c>
      <c r="D34" s="364">
        <f>+'[1]Podklady QZ'!D350</f>
        <v>41235.034999999996</v>
      </c>
      <c r="E34" s="369">
        <f>+'[1]Podklady QZ'!E350</f>
        <v>0.38033359770807951</v>
      </c>
      <c r="F34" s="364">
        <f>+'[1]Podklady QZ'!F350</f>
        <v>10341.011</v>
      </c>
      <c r="G34" s="369">
        <f>+'[1]Podklady QZ'!G350</f>
        <v>0.33948069259371505</v>
      </c>
      <c r="H34" s="364">
        <f>+'[1]Podklady QZ'!H350</f>
        <v>100363.836</v>
      </c>
      <c r="I34" s="369">
        <f>+'[1]Podklady QZ'!I350</f>
        <v>0.37202438755731698</v>
      </c>
      <c r="J34" s="176"/>
      <c r="K34" s="178" t="str">
        <f t="shared" si="7"/>
        <v>Ostatní</v>
      </c>
      <c r="L34" s="168">
        <f t="shared" si="4"/>
        <v>48787.79</v>
      </c>
      <c r="M34" s="168">
        <f t="shared" si="5"/>
        <v>41235.034999999996</v>
      </c>
      <c r="N34" s="168">
        <f t="shared" si="6"/>
        <v>10341.011</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QZ'!L319</f>
        <v>4.6124507429427974E-2</v>
      </c>
    </row>
    <row r="40" spans="1:14" x14ac:dyDescent="0.2">
      <c r="B40" s="226"/>
      <c r="C40" s="226"/>
      <c r="D40" s="226"/>
      <c r="L40" s="184" t="s">
        <v>66</v>
      </c>
      <c r="M40" s="219">
        <f>+'[1]Podklady QZ'!L320</f>
        <v>4.0918871785152008E-2</v>
      </c>
    </row>
    <row r="41" spans="1:14" x14ac:dyDescent="0.2">
      <c r="B41" s="127"/>
      <c r="C41" s="127"/>
      <c r="D41" s="127"/>
      <c r="L41" s="184" t="s">
        <v>182</v>
      </c>
      <c r="M41" s="219">
        <f>+'[1]Podklady QZ'!L321</f>
        <v>5.8925690902436115E-2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33" sqref="P33"/>
    </sheetView>
  </sheetViews>
  <sheetFormatPr defaultRowHeight="12" x14ac:dyDescent="0.2"/>
  <cols>
    <col min="1" max="1" width="42.285156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220</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16" t="s">
        <v>279</v>
      </c>
      <c r="C6" s="316" t="s">
        <v>52</v>
      </c>
      <c r="D6" s="316" t="s">
        <v>279</v>
      </c>
      <c r="E6" s="316" t="s">
        <v>52</v>
      </c>
      <c r="F6" s="316" t="s">
        <v>279</v>
      </c>
      <c r="G6" s="317" t="s">
        <v>52</v>
      </c>
      <c r="H6" s="316" t="s">
        <v>279</v>
      </c>
      <c r="I6" s="317" t="s">
        <v>52</v>
      </c>
      <c r="J6" s="184"/>
      <c r="O6" s="184"/>
    </row>
    <row r="7" spans="1:15" x14ac:dyDescent="0.2">
      <c r="A7" s="243" t="s">
        <v>245</v>
      </c>
      <c r="B7" s="323">
        <f>+'[1]Podklady QZ'!B358</f>
        <v>2903.4669999999996</v>
      </c>
      <c r="C7" s="320">
        <f>+'[1]Podklady QZ'!C358</f>
        <v>6.975618273300431E-2</v>
      </c>
      <c r="D7" s="321">
        <f>+'[1]Podklady QZ'!D358</f>
        <v>2903.4669999999996</v>
      </c>
      <c r="E7" s="320">
        <f>+'[1]Podklady QZ'!E358</f>
        <v>6.9774785172746115E-2</v>
      </c>
      <c r="F7" s="321">
        <f>+'[1]Podklady QZ'!F358</f>
        <v>2903.1969999999997</v>
      </c>
      <c r="G7" s="320">
        <f>+'[1]Podklady QZ'!G358</f>
        <v>6.9777316467436054E-2</v>
      </c>
      <c r="H7" s="321">
        <f>+'[1]Podklady QZ'!H358</f>
        <v>2903.1969999999997</v>
      </c>
      <c r="I7" s="320">
        <f>+'[1]Podklady QZ'!I358</f>
        <v>6.9777316467436054E-2</v>
      </c>
      <c r="J7" s="187"/>
      <c r="O7" s="92"/>
    </row>
    <row r="8" spans="1:15" x14ac:dyDescent="0.2">
      <c r="A8" s="240" t="s">
        <v>280</v>
      </c>
      <c r="B8" s="323">
        <f>+'[1]Podklady QZ'!B359</f>
        <v>1315658.5490000006</v>
      </c>
      <c r="C8" s="320">
        <f>+'[1]Podklady QZ'!C359</f>
        <v>0.10432468527318926</v>
      </c>
      <c r="D8" s="321">
        <f>+'[1]Podklady QZ'!D359</f>
        <v>1287231.1859999998</v>
      </c>
      <c r="E8" s="320">
        <f>+'[1]Podklady QZ'!E359</f>
        <v>0.1084580956915934</v>
      </c>
      <c r="F8" s="321">
        <f>+'[1]Podklady QZ'!F359</f>
        <v>1111376.8469999998</v>
      </c>
      <c r="G8" s="320">
        <f>+'[1]Podklady QZ'!G359</f>
        <v>0.1381551136019632</v>
      </c>
      <c r="H8" s="321">
        <f>+'[1]Podklady QZ'!H359</f>
        <v>3714266.5820000004</v>
      </c>
      <c r="I8" s="320">
        <f>+'[1]Podklady QZ'!I359</f>
        <v>0.11420054608234056</v>
      </c>
      <c r="J8" s="187"/>
      <c r="O8" s="92"/>
    </row>
    <row r="9" spans="1:15" x14ac:dyDescent="0.2">
      <c r="A9" s="241" t="s">
        <v>281</v>
      </c>
      <c r="B9" s="322">
        <f>+'[1]Podklady QZ'!B360</f>
        <v>277377.21299999999</v>
      </c>
      <c r="C9" s="319">
        <f>+'[1]Podklady QZ'!C360</f>
        <v>4.2149499244642945E-2</v>
      </c>
      <c r="D9" s="318">
        <f>+'[1]Podklady QZ'!D360</f>
        <v>252346.033</v>
      </c>
      <c r="E9" s="319">
        <f>+'[1]Podklady QZ'!E360</f>
        <v>4.241881082735488E-2</v>
      </c>
      <c r="F9" s="318">
        <f>+'[1]Podklady QZ'!F360</f>
        <v>98194.846000000005</v>
      </c>
      <c r="G9" s="319">
        <f>+'[1]Podklady QZ'!G360</f>
        <v>3.2372533706656603E-2</v>
      </c>
      <c r="H9" s="318">
        <f>+'[1]Podklady QZ'!H360</f>
        <v>627918.09200000006</v>
      </c>
      <c r="I9" s="319">
        <f>+'[1]Podklady QZ'!I360</f>
        <v>4.0346881109608365E-2</v>
      </c>
      <c r="J9" s="176"/>
      <c r="K9" s="178"/>
      <c r="L9" s="178" t="str">
        <f>+B5</f>
        <v>Duben</v>
      </c>
      <c r="M9" s="178" t="str">
        <f>+D5</f>
        <v>Květen</v>
      </c>
      <c r="N9" s="178" t="str">
        <f>+F5</f>
        <v>Červen</v>
      </c>
      <c r="O9" s="179"/>
    </row>
    <row r="10" spans="1:15" x14ac:dyDescent="0.2">
      <c r="A10" s="57" t="s">
        <v>44</v>
      </c>
      <c r="B10" s="324">
        <f>+'[1]Podklady QZ'!B361</f>
        <v>21248.85</v>
      </c>
      <c r="C10" s="73">
        <f>+'[1]Podklady QZ'!C361</f>
        <v>4.0247568635435715E-2</v>
      </c>
      <c r="D10" s="363">
        <f>+'[1]Podklady QZ'!D361</f>
        <v>27985.285</v>
      </c>
      <c r="E10" s="368">
        <f>+'[1]Podklady QZ'!E361</f>
        <v>5.5787576150586618E-2</v>
      </c>
      <c r="F10" s="363">
        <f>+'[1]Podklady QZ'!F361</f>
        <v>11392.656999999999</v>
      </c>
      <c r="G10" s="368">
        <f>+'[1]Podklady QZ'!G361</f>
        <v>4.2506894603509468E-2</v>
      </c>
      <c r="H10" s="363">
        <f>+'[1]Podklady QZ'!H361</f>
        <v>60626.791999999994</v>
      </c>
      <c r="I10" s="368">
        <f>+'[1]Podklady QZ'!I361</f>
        <v>4.6721790723692348E-2</v>
      </c>
      <c r="J10" s="176"/>
      <c r="K10" s="178" t="str">
        <f>+A10</f>
        <v>Biomasa</v>
      </c>
      <c r="L10" s="168">
        <f>+B10</f>
        <v>21248.85</v>
      </c>
      <c r="M10" s="168">
        <f>+D10</f>
        <v>27985.285</v>
      </c>
      <c r="N10" s="168">
        <f>+F10</f>
        <v>11392.656999999999</v>
      </c>
      <c r="O10" s="246"/>
    </row>
    <row r="11" spans="1:15" x14ac:dyDescent="0.2">
      <c r="A11" s="57" t="s">
        <v>43</v>
      </c>
      <c r="B11" s="324">
        <f>+'[1]Podklady QZ'!B362</f>
        <v>513</v>
      </c>
      <c r="C11" s="462">
        <f>+'[1]Podklady QZ'!C362</f>
        <v>1.1286690158529811E-2</v>
      </c>
      <c r="D11" s="381">
        <f>+'[1]Podklady QZ'!D362</f>
        <v>518</v>
      </c>
      <c r="E11" s="380">
        <f>+'[1]Podklady QZ'!E362</f>
        <v>1.2721167816958211E-2</v>
      </c>
      <c r="F11" s="381">
        <f>+'[1]Podklady QZ'!F362</f>
        <v>149</v>
      </c>
      <c r="G11" s="368">
        <f>+'[1]Podklady QZ'!G362</f>
        <v>5.8286068808073351E-3</v>
      </c>
      <c r="H11" s="381">
        <f>+'[1]Podklady QZ'!H362</f>
        <v>1180</v>
      </c>
      <c r="I11" s="368">
        <f>+'[1]Podklady QZ'!I362</f>
        <v>1.056071413625333E-2</v>
      </c>
      <c r="J11" s="176"/>
      <c r="K11" s="178" t="str">
        <f t="shared" ref="K11:L25" si="0">+A11</f>
        <v>Bioplyn</v>
      </c>
      <c r="L11" s="168">
        <f t="shared" si="0"/>
        <v>513</v>
      </c>
      <c r="M11" s="168">
        <f t="shared" ref="M11:M25" si="1">+D11</f>
        <v>518</v>
      </c>
      <c r="N11" s="168">
        <f t="shared" ref="N11:N25" si="2">+F11</f>
        <v>149</v>
      </c>
      <c r="O11" s="246"/>
    </row>
    <row r="12" spans="1:15" x14ac:dyDescent="0.2">
      <c r="A12" s="57" t="s">
        <v>42</v>
      </c>
      <c r="B12" s="324">
        <f>+'[1]Podklady QZ'!B363</f>
        <v>0</v>
      </c>
      <c r="C12" s="462">
        <f>+'[1]Podklady QZ'!C363</f>
        <v>0</v>
      </c>
      <c r="D12" s="381">
        <f>+'[1]Podklady QZ'!D363</f>
        <v>0</v>
      </c>
      <c r="E12" s="380">
        <f>+'[1]Podklady QZ'!E363</f>
        <v>0</v>
      </c>
      <c r="F12" s="381">
        <f>+'[1]Podklady QZ'!F363</f>
        <v>0</v>
      </c>
      <c r="G12" s="368">
        <f>+'[1]Podklady QZ'!G363</f>
        <v>0</v>
      </c>
      <c r="H12" s="381">
        <f>+'[1]Podklady QZ'!H363</f>
        <v>0</v>
      </c>
      <c r="I12" s="368">
        <f>+'[1]Podklady QZ'!I363</f>
        <v>0</v>
      </c>
      <c r="J12" s="176"/>
      <c r="K12" s="178" t="str">
        <f t="shared" si="0"/>
        <v>Černé uhlí</v>
      </c>
      <c r="L12" s="168">
        <f t="shared" si="0"/>
        <v>0</v>
      </c>
      <c r="M12" s="168">
        <f t="shared" si="1"/>
        <v>0</v>
      </c>
      <c r="N12" s="168">
        <f t="shared" si="2"/>
        <v>0</v>
      </c>
      <c r="O12" s="246"/>
    </row>
    <row r="13" spans="1:15" x14ac:dyDescent="0.2">
      <c r="A13" s="57" t="s">
        <v>67</v>
      </c>
      <c r="B13" s="324">
        <f>+'[1]Podklady QZ'!B364</f>
        <v>0</v>
      </c>
      <c r="C13" s="462">
        <f>+'[1]Podklady QZ'!C364</f>
        <v>0</v>
      </c>
      <c r="D13" s="381">
        <f>+'[1]Podklady QZ'!D364</f>
        <v>0</v>
      </c>
      <c r="E13" s="380">
        <f>+'[1]Podklady QZ'!E364</f>
        <v>0</v>
      </c>
      <c r="F13" s="381">
        <f>+'[1]Podklady QZ'!F364</f>
        <v>5.45</v>
      </c>
      <c r="G13" s="368">
        <f>+'[1]Podklady QZ'!G364</f>
        <v>4.7265700885299579E-3</v>
      </c>
      <c r="H13" s="381">
        <f>+'[1]Podklady QZ'!H364</f>
        <v>5.45</v>
      </c>
      <c r="I13" s="368">
        <f>+'[1]Podklady QZ'!I364</f>
        <v>1.6596600589864501E-3</v>
      </c>
      <c r="J13" s="176"/>
      <c r="K13" s="178" t="str">
        <f t="shared" si="0"/>
        <v>Elektrická energie</v>
      </c>
      <c r="L13" s="168">
        <f t="shared" si="0"/>
        <v>0</v>
      </c>
      <c r="M13" s="168">
        <f t="shared" si="1"/>
        <v>0</v>
      </c>
      <c r="N13" s="168">
        <f t="shared" si="2"/>
        <v>5.45</v>
      </c>
      <c r="O13" s="246"/>
    </row>
    <row r="14" spans="1:15" x14ac:dyDescent="0.2">
      <c r="A14" s="57" t="s">
        <v>68</v>
      </c>
      <c r="B14" s="324">
        <f>+'[1]Podklady QZ'!B365</f>
        <v>402.85</v>
      </c>
      <c r="C14" s="462">
        <f>+'[1]Podklady QZ'!C365</f>
        <v>0.54316975993204475</v>
      </c>
      <c r="D14" s="381">
        <f>+'[1]Podklady QZ'!D365</f>
        <v>499.45</v>
      </c>
      <c r="E14" s="380">
        <f>+'[1]Podklady QZ'!E365</f>
        <v>0.6514579379520391</v>
      </c>
      <c r="F14" s="381">
        <f>+'[1]Podklady QZ'!F365</f>
        <v>306.88</v>
      </c>
      <c r="G14" s="368">
        <f>+'[1]Podklady QZ'!G365</f>
        <v>0.34254587667991243</v>
      </c>
      <c r="H14" s="381">
        <f>+'[1]Podklady QZ'!H365</f>
        <v>1209.1799999999998</v>
      </c>
      <c r="I14" s="368">
        <f>+'[1]Podklady QZ'!I365</f>
        <v>0.50294275458466609</v>
      </c>
      <c r="J14" s="176"/>
      <c r="K14" s="178" t="str">
        <f t="shared" si="0"/>
        <v>Energie prostředí (tepelné čerpadlo)</v>
      </c>
      <c r="L14" s="168">
        <f t="shared" si="0"/>
        <v>402.85</v>
      </c>
      <c r="M14" s="168">
        <f t="shared" si="1"/>
        <v>499.45</v>
      </c>
      <c r="N14" s="168">
        <f t="shared" si="2"/>
        <v>306.88</v>
      </c>
      <c r="O14" s="246"/>
    </row>
    <row r="15" spans="1:15" x14ac:dyDescent="0.2">
      <c r="A15" s="57" t="s">
        <v>69</v>
      </c>
      <c r="B15" s="324">
        <f>+'[1]Podklady QZ'!B366</f>
        <v>17.72</v>
      </c>
      <c r="C15" s="462">
        <f>+'[1]Podklady QZ'!C366</f>
        <v>0.33171096967427927</v>
      </c>
      <c r="D15" s="381">
        <f>+'[1]Podklady QZ'!D366</f>
        <v>10.65</v>
      </c>
      <c r="E15" s="380">
        <f>+'[1]Podklady QZ'!E366</f>
        <v>0.25570228091236497</v>
      </c>
      <c r="F15" s="381">
        <f>+'[1]Podklady QZ'!F366</f>
        <v>18.170000000000002</v>
      </c>
      <c r="G15" s="368">
        <f>+'[1]Podklady QZ'!G366</f>
        <v>0.23854535906524879</v>
      </c>
      <c r="H15" s="381">
        <f>+'[1]Podklady QZ'!H366</f>
        <v>46.54</v>
      </c>
      <c r="I15" s="368">
        <f>+'[1]Podklady QZ'!I366</f>
        <v>0.27178229385657554</v>
      </c>
      <c r="J15" s="176"/>
      <c r="K15" s="178" t="str">
        <f t="shared" si="0"/>
        <v>Energie Slunce (solární kolektor)</v>
      </c>
      <c r="L15" s="168">
        <f t="shared" si="0"/>
        <v>17.72</v>
      </c>
      <c r="M15" s="168">
        <f t="shared" si="1"/>
        <v>10.65</v>
      </c>
      <c r="N15" s="168">
        <f t="shared" si="2"/>
        <v>18.170000000000002</v>
      </c>
      <c r="O15" s="246"/>
    </row>
    <row r="16" spans="1:15" x14ac:dyDescent="0.2">
      <c r="A16" s="57" t="s">
        <v>41</v>
      </c>
      <c r="B16" s="324">
        <f>+'[1]Podklady QZ'!B367</f>
        <v>174988.6</v>
      </c>
      <c r="C16" s="462">
        <f>+'[1]Podklady QZ'!C367</f>
        <v>5.6078781168590136E-2</v>
      </c>
      <c r="D16" s="381">
        <f>+'[1]Podklady QZ'!D367</f>
        <v>145564.802</v>
      </c>
      <c r="E16" s="380">
        <f>+'[1]Podklady QZ'!E367</f>
        <v>5.2996360945578684E-2</v>
      </c>
      <c r="F16" s="381">
        <f>+'[1]Podklady QZ'!F367</f>
        <v>52310.008000000002</v>
      </c>
      <c r="G16" s="368">
        <f>+'[1]Podklady QZ'!G367</f>
        <v>4.5796398031813124E-2</v>
      </c>
      <c r="H16" s="381">
        <f>+'[1]Podklady QZ'!H367</f>
        <v>372863.41000000003</v>
      </c>
      <c r="I16" s="368">
        <f>+'[1]Podklady QZ'!I367</f>
        <v>5.3195294730063673E-2</v>
      </c>
      <c r="J16" s="176"/>
      <c r="K16" s="178" t="str">
        <f t="shared" si="0"/>
        <v>Hnědé uhlí</v>
      </c>
      <c r="L16" s="168">
        <f t="shared" si="0"/>
        <v>174988.6</v>
      </c>
      <c r="M16" s="168">
        <f t="shared" si="1"/>
        <v>145564.802</v>
      </c>
      <c r="N16" s="168">
        <f t="shared" si="2"/>
        <v>52310.008000000002</v>
      </c>
      <c r="O16" s="246"/>
    </row>
    <row r="17" spans="1:18" x14ac:dyDescent="0.2">
      <c r="A17" s="57" t="s">
        <v>80</v>
      </c>
      <c r="B17" s="324">
        <f>+'[1]Podklady QZ'!B368</f>
        <v>0</v>
      </c>
      <c r="C17" s="462">
        <f>+'[1]Podklady QZ'!C368</f>
        <v>0</v>
      </c>
      <c r="D17" s="381">
        <f>+'[1]Podklady QZ'!D368</f>
        <v>0</v>
      </c>
      <c r="E17" s="380">
        <f>+'[1]Podklady QZ'!E368</f>
        <v>0</v>
      </c>
      <c r="F17" s="381">
        <f>+'[1]Podklady QZ'!F368</f>
        <v>0</v>
      </c>
      <c r="G17" s="368">
        <f>+'[1]Podklady QZ'!G368</f>
        <v>0</v>
      </c>
      <c r="H17" s="381">
        <f>+'[1]Podklady QZ'!H368</f>
        <v>0</v>
      </c>
      <c r="I17" s="368">
        <f>+'[1]Podklady QZ'!I368</f>
        <v>0</v>
      </c>
      <c r="J17" s="176"/>
      <c r="K17" s="178" t="str">
        <f t="shared" si="0"/>
        <v>Jaderné palivo</v>
      </c>
      <c r="L17" s="168">
        <f t="shared" si="0"/>
        <v>0</v>
      </c>
      <c r="M17" s="168">
        <f t="shared" si="1"/>
        <v>0</v>
      </c>
      <c r="N17" s="168">
        <f t="shared" si="2"/>
        <v>0</v>
      </c>
      <c r="O17" s="246"/>
    </row>
    <row r="18" spans="1:18" x14ac:dyDescent="0.2">
      <c r="A18" s="57" t="s">
        <v>40</v>
      </c>
      <c r="B18" s="324">
        <f>+'[1]Podklady QZ'!B369</f>
        <v>0</v>
      </c>
      <c r="C18" s="462">
        <f>+'[1]Podklady QZ'!C369</f>
        <v>0</v>
      </c>
      <c r="D18" s="381">
        <f>+'[1]Podklady QZ'!D369</f>
        <v>0</v>
      </c>
      <c r="E18" s="380">
        <f>+'[1]Podklady QZ'!E369</f>
        <v>0</v>
      </c>
      <c r="F18" s="381">
        <f>+'[1]Podklady QZ'!F369</f>
        <v>0</v>
      </c>
      <c r="G18" s="368">
        <f>+'[1]Podklady QZ'!G369</f>
        <v>0</v>
      </c>
      <c r="H18" s="381">
        <f>+'[1]Podklady QZ'!H369</f>
        <v>0</v>
      </c>
      <c r="I18" s="368">
        <f>+'[1]Podklady QZ'!I369</f>
        <v>0</v>
      </c>
      <c r="J18" s="176"/>
      <c r="K18" s="178" t="str">
        <f t="shared" si="0"/>
        <v>Koks</v>
      </c>
      <c r="L18" s="168">
        <f t="shared" si="0"/>
        <v>0</v>
      </c>
      <c r="M18" s="168">
        <f t="shared" si="1"/>
        <v>0</v>
      </c>
      <c r="N18" s="168">
        <f t="shared" si="2"/>
        <v>0</v>
      </c>
      <c r="O18" s="246"/>
    </row>
    <row r="19" spans="1:18" x14ac:dyDescent="0.2">
      <c r="A19" s="57" t="s">
        <v>39</v>
      </c>
      <c r="B19" s="324">
        <f>+'[1]Podklady QZ'!B370</f>
        <v>0</v>
      </c>
      <c r="C19" s="462">
        <f>+'[1]Podklady QZ'!C370</f>
        <v>0</v>
      </c>
      <c r="D19" s="381">
        <f>+'[1]Podklady QZ'!D370</f>
        <v>77.400000000000006</v>
      </c>
      <c r="E19" s="380">
        <f>+'[1]Podklady QZ'!E370</f>
        <v>1.5348534278432882E-3</v>
      </c>
      <c r="F19" s="381">
        <f>+'[1]Podklady QZ'!F370</f>
        <v>43.58</v>
      </c>
      <c r="G19" s="368">
        <f>+'[1]Podklady QZ'!G370</f>
        <v>1.6201089800246657E-3</v>
      </c>
      <c r="H19" s="381">
        <f>+'[1]Podklady QZ'!H370</f>
        <v>120.98</v>
      </c>
      <c r="I19" s="368">
        <f>+'[1]Podklady QZ'!I370</f>
        <v>8.989502493230863E-4</v>
      </c>
      <c r="J19" s="176"/>
      <c r="K19" s="178" t="str">
        <f t="shared" si="0"/>
        <v>Odpadní teplo</v>
      </c>
      <c r="L19" s="168">
        <f t="shared" si="0"/>
        <v>0</v>
      </c>
      <c r="M19" s="168">
        <f t="shared" si="1"/>
        <v>77.400000000000006</v>
      </c>
      <c r="N19" s="168">
        <f t="shared" si="2"/>
        <v>43.58</v>
      </c>
      <c r="O19" s="246"/>
    </row>
    <row r="20" spans="1:18" x14ac:dyDescent="0.2">
      <c r="A20" s="57" t="s">
        <v>38</v>
      </c>
      <c r="B20" s="324">
        <f>+'[1]Podklady QZ'!B371</f>
        <v>0</v>
      </c>
      <c r="C20" s="462">
        <f>+'[1]Podklady QZ'!C371</f>
        <v>0</v>
      </c>
      <c r="D20" s="381">
        <f>+'[1]Podklady QZ'!D371</f>
        <v>0</v>
      </c>
      <c r="E20" s="380">
        <f>+'[1]Podklady QZ'!E371</f>
        <v>0</v>
      </c>
      <c r="F20" s="381">
        <f>+'[1]Podklady QZ'!F371</f>
        <v>0</v>
      </c>
      <c r="G20" s="368">
        <f>+'[1]Podklady QZ'!G371</f>
        <v>0</v>
      </c>
      <c r="H20" s="381">
        <f>+'[1]Podklady QZ'!H371</f>
        <v>0</v>
      </c>
      <c r="I20" s="368">
        <f>+'[1]Podklady QZ'!I371</f>
        <v>0</v>
      </c>
      <c r="J20" s="176"/>
      <c r="K20" s="178" t="str">
        <f t="shared" si="0"/>
        <v>Ostatní kapalná paliva</v>
      </c>
      <c r="L20" s="168">
        <f t="shared" si="0"/>
        <v>0</v>
      </c>
      <c r="M20" s="168">
        <f t="shared" si="1"/>
        <v>0</v>
      </c>
      <c r="N20" s="168">
        <f t="shared" si="2"/>
        <v>0</v>
      </c>
      <c r="O20" s="246"/>
    </row>
    <row r="21" spans="1:18" x14ac:dyDescent="0.2">
      <c r="A21" s="57" t="s">
        <v>37</v>
      </c>
      <c r="B21" s="324">
        <f>+'[1]Podklady QZ'!B372</f>
        <v>0</v>
      </c>
      <c r="C21" s="462">
        <f>+'[1]Podklady QZ'!C372</f>
        <v>0</v>
      </c>
      <c r="D21" s="381">
        <f>+'[1]Podklady QZ'!D372</f>
        <v>0</v>
      </c>
      <c r="E21" s="380">
        <f>+'[1]Podklady QZ'!E372</f>
        <v>0</v>
      </c>
      <c r="F21" s="381">
        <f>+'[1]Podklady QZ'!F372</f>
        <v>0</v>
      </c>
      <c r="G21" s="368">
        <f>+'[1]Podklady QZ'!G372</f>
        <v>0</v>
      </c>
      <c r="H21" s="381">
        <f>+'[1]Podklady QZ'!H372</f>
        <v>0</v>
      </c>
      <c r="I21" s="368">
        <f>+'[1]Podklady QZ'!I372</f>
        <v>0</v>
      </c>
      <c r="J21" s="176"/>
      <c r="K21" s="178" t="str">
        <f t="shared" si="0"/>
        <v>Ostatní pevná paliva</v>
      </c>
      <c r="L21" s="168">
        <f t="shared" si="0"/>
        <v>0</v>
      </c>
      <c r="M21" s="168">
        <f t="shared" si="1"/>
        <v>0</v>
      </c>
      <c r="N21" s="168">
        <f t="shared" si="2"/>
        <v>0</v>
      </c>
      <c r="O21" s="246"/>
    </row>
    <row r="22" spans="1:18" x14ac:dyDescent="0.2">
      <c r="A22" s="57" t="s">
        <v>36</v>
      </c>
      <c r="B22" s="324">
        <f>+'[1]Podklady QZ'!B373</f>
        <v>30992.329999999998</v>
      </c>
      <c r="C22" s="462">
        <f>+'[1]Podklady QZ'!C373</f>
        <v>9.0554119364035762E-2</v>
      </c>
      <c r="D22" s="381">
        <f>+'[1]Podklady QZ'!D373</f>
        <v>37651.57</v>
      </c>
      <c r="E22" s="380">
        <f>+'[1]Podklady QZ'!E373</f>
        <v>0.11646305926933151</v>
      </c>
      <c r="F22" s="381">
        <f>+'[1]Podklady QZ'!F373</f>
        <v>23329.4</v>
      </c>
      <c r="G22" s="368">
        <f>+'[1]Podklady QZ'!G373</f>
        <v>0.10282321011105448</v>
      </c>
      <c r="H22" s="381">
        <f>+'[1]Podklady QZ'!H373</f>
        <v>91973.299999999988</v>
      </c>
      <c r="I22" s="368">
        <f>+'[1]Podklady QZ'!I373</f>
        <v>0.10305911865038636</v>
      </c>
      <c r="J22" s="176"/>
      <c r="K22" s="178" t="str">
        <f t="shared" si="0"/>
        <v>Ostatní plyny</v>
      </c>
      <c r="L22" s="168">
        <f t="shared" si="0"/>
        <v>30992.329999999998</v>
      </c>
      <c r="M22" s="168">
        <f t="shared" si="1"/>
        <v>37651.57</v>
      </c>
      <c r="N22" s="168">
        <f t="shared" si="2"/>
        <v>23329.4</v>
      </c>
      <c r="O22" s="246"/>
    </row>
    <row r="23" spans="1:18" x14ac:dyDescent="0.2">
      <c r="A23" s="57" t="s">
        <v>3</v>
      </c>
      <c r="B23" s="324">
        <f>+'[1]Podklady QZ'!B374</f>
        <v>0</v>
      </c>
      <c r="C23" s="462">
        <f>+'[1]Podklady QZ'!C374</f>
        <v>0</v>
      </c>
      <c r="D23" s="381">
        <f>+'[1]Podklady QZ'!D374</f>
        <v>0</v>
      </c>
      <c r="E23" s="380">
        <f>+'[1]Podklady QZ'!E374</f>
        <v>0</v>
      </c>
      <c r="F23" s="381">
        <f>+'[1]Podklady QZ'!F374</f>
        <v>0</v>
      </c>
      <c r="G23" s="368">
        <f>+'[1]Podklady QZ'!G374</f>
        <v>0</v>
      </c>
      <c r="H23" s="381">
        <f>+'[1]Podklady QZ'!H374</f>
        <v>0</v>
      </c>
      <c r="I23" s="368">
        <f>+'[1]Podklady QZ'!I374</f>
        <v>0</v>
      </c>
      <c r="J23" s="176"/>
      <c r="K23" s="178" t="str">
        <f t="shared" si="0"/>
        <v>Ostatní</v>
      </c>
      <c r="L23" s="168">
        <f t="shared" si="0"/>
        <v>0</v>
      </c>
      <c r="M23" s="168">
        <f t="shared" si="1"/>
        <v>0</v>
      </c>
      <c r="N23" s="168">
        <f t="shared" si="2"/>
        <v>0</v>
      </c>
      <c r="O23" s="246"/>
    </row>
    <row r="24" spans="1:18" x14ac:dyDescent="0.2">
      <c r="A24" s="57" t="s">
        <v>35</v>
      </c>
      <c r="B24" s="324">
        <f>+'[1]Podklady QZ'!B375</f>
        <v>0</v>
      </c>
      <c r="C24" s="462">
        <f>+'[1]Podklady QZ'!C375</f>
        <v>0</v>
      </c>
      <c r="D24" s="381">
        <f>+'[1]Podklady QZ'!D375</f>
        <v>0</v>
      </c>
      <c r="E24" s="380">
        <f>+'[1]Podklady QZ'!E375</f>
        <v>0</v>
      </c>
      <c r="F24" s="381">
        <f>+'[1]Podklady QZ'!F375</f>
        <v>0</v>
      </c>
      <c r="G24" s="368">
        <f>+'[1]Podklady QZ'!G375</f>
        <v>0</v>
      </c>
      <c r="H24" s="381">
        <f>+'[1]Podklady QZ'!H375</f>
        <v>0</v>
      </c>
      <c r="I24" s="368">
        <f>+'[1]Podklady QZ'!I375</f>
        <v>0</v>
      </c>
      <c r="J24" s="176"/>
      <c r="K24" s="178" t="str">
        <f t="shared" si="0"/>
        <v>Topné oleje</v>
      </c>
      <c r="L24" s="168">
        <f t="shared" si="0"/>
        <v>0</v>
      </c>
      <c r="M24" s="168">
        <f t="shared" si="1"/>
        <v>0</v>
      </c>
      <c r="N24" s="168">
        <f t="shared" si="2"/>
        <v>0</v>
      </c>
      <c r="O24" s="246"/>
    </row>
    <row r="25" spans="1:18" x14ac:dyDescent="0.2">
      <c r="A25" s="218" t="s">
        <v>34</v>
      </c>
      <c r="B25" s="326">
        <f>+'[1]Podklady QZ'!B376</f>
        <v>49213.862999999998</v>
      </c>
      <c r="C25" s="463">
        <f>+'[1]Podklady QZ'!C376</f>
        <v>3.2566882214013292E-2</v>
      </c>
      <c r="D25" s="379">
        <f>+'[1]Podklady QZ'!D376</f>
        <v>40038.875999999997</v>
      </c>
      <c r="E25" s="378">
        <f>+'[1]Podklady QZ'!E376</f>
        <v>2.6684273151881491E-2</v>
      </c>
      <c r="F25" s="379">
        <f>+'[1]Podklady QZ'!F376</f>
        <v>10639.700999999999</v>
      </c>
      <c r="G25" s="378">
        <f>+'[1]Podklady QZ'!G376</f>
        <v>1.2617985363409683E-2</v>
      </c>
      <c r="H25" s="379">
        <f>+'[1]Podklady QZ'!H376</f>
        <v>99892.44</v>
      </c>
      <c r="I25" s="378">
        <f>+'[1]Podklady QZ'!I376</f>
        <v>2.5913463337023265E-2</v>
      </c>
      <c r="J25" s="176"/>
      <c r="K25" s="178" t="str">
        <f t="shared" si="0"/>
        <v>Zemní plyn</v>
      </c>
      <c r="L25" s="168">
        <f t="shared" si="0"/>
        <v>49213.862999999998</v>
      </c>
      <c r="M25" s="168">
        <f t="shared" si="1"/>
        <v>40038.875999999997</v>
      </c>
      <c r="N25" s="168">
        <f t="shared" si="2"/>
        <v>10639.700999999999</v>
      </c>
      <c r="O25" s="173"/>
    </row>
    <row r="26" spans="1:18" ht="13.5" customHeight="1" x14ac:dyDescent="0.2">
      <c r="A26" s="242" t="s">
        <v>282</v>
      </c>
      <c r="B26" s="322">
        <f>+'[1]Podklady QZ'!B377</f>
        <v>234542.30300000001</v>
      </c>
      <c r="C26" s="370">
        <f>+'[1]Podklady QZ'!C377</f>
        <v>3.9752119100526409E-2</v>
      </c>
      <c r="D26" s="367">
        <f>+'[1]Podklady QZ'!D377</f>
        <v>209346.36800000002</v>
      </c>
      <c r="E26" s="370">
        <f>+'[1]Podklady QZ'!E377</f>
        <v>3.9782375838820098E-2</v>
      </c>
      <c r="F26" s="367">
        <f>+'[1]Podklady QZ'!F377</f>
        <v>72656.509999999995</v>
      </c>
      <c r="G26" s="370">
        <f>+'[1]Podklady QZ'!G377</f>
        <v>2.8253447834184466E-2</v>
      </c>
      <c r="H26" s="367">
        <f>+'[1]Podklady QZ'!H377</f>
        <v>516545.18100000004</v>
      </c>
      <c r="I26" s="370">
        <f>+'[1]Podklady QZ'!I377</f>
        <v>3.7610665537409514E-2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24">
        <f>+'[1]Podklady QZ'!B378</f>
        <v>16676.922999999999</v>
      </c>
      <c r="C27" s="368">
        <f>+'[1]Podklady QZ'!C378</f>
        <v>9.881118217035469E-3</v>
      </c>
      <c r="D27" s="363">
        <f>+'[1]Podklady QZ'!D378</f>
        <v>14480.338000000002</v>
      </c>
      <c r="E27" s="368">
        <f>+'[1]Podklady QZ'!E378</f>
        <v>8.586157446963923E-3</v>
      </c>
      <c r="F27" s="363">
        <f>+'[1]Podklady QZ'!F378</f>
        <v>5897.326</v>
      </c>
      <c r="G27" s="368">
        <f>+'[1]Podklady QZ'!G378</f>
        <v>4.9055900755461635E-3</v>
      </c>
      <c r="H27" s="363">
        <f>+'[1]Podklady QZ'!H378</f>
        <v>37054.587</v>
      </c>
      <c r="I27" s="368">
        <f>+'[1]Podklady QZ'!I378</f>
        <v>8.0968928255421013E-3</v>
      </c>
      <c r="J27" s="176"/>
      <c r="K27" s="178" t="str">
        <f>+A27</f>
        <v>Průmysl</v>
      </c>
      <c r="L27" s="168">
        <f t="shared" ref="L27:L34" si="4">+B27</f>
        <v>16676.922999999999</v>
      </c>
      <c r="M27" s="168">
        <f t="shared" ref="M27:M34" si="5">+D27</f>
        <v>14480.338000000002</v>
      </c>
      <c r="N27" s="168">
        <f t="shared" ref="N27:N34" si="6">+F27</f>
        <v>5897.326</v>
      </c>
      <c r="O27" s="127"/>
      <c r="P27" s="246"/>
      <c r="Q27" s="246"/>
      <c r="R27" s="246"/>
    </row>
    <row r="28" spans="1:18" ht="12.75" customHeight="1" x14ac:dyDescent="0.2">
      <c r="A28" s="57" t="s">
        <v>0</v>
      </c>
      <c r="B28" s="324">
        <f>+'[1]Podklady QZ'!B379</f>
        <v>9145.4699999999993</v>
      </c>
      <c r="C28" s="380">
        <f>+'[1]Podklady QZ'!C379</f>
        <v>7.1319377008400936E-2</v>
      </c>
      <c r="D28" s="381">
        <f>+'[1]Podklady QZ'!D379</f>
        <v>7765.24</v>
      </c>
      <c r="E28" s="380">
        <f>+'[1]Podklady QZ'!E379</f>
        <v>7.7929852875895517E-2</v>
      </c>
      <c r="F28" s="381">
        <f>+'[1]Podklady QZ'!F379</f>
        <v>4434.38</v>
      </c>
      <c r="G28" s="368">
        <f>+'[1]Podklady QZ'!G379</f>
        <v>7.7355991544601724E-2</v>
      </c>
      <c r="H28" s="381">
        <f>+'[1]Podklady QZ'!H379</f>
        <v>21345.09</v>
      </c>
      <c r="I28" s="368">
        <f>+'[1]Podklady QZ'!I379</f>
        <v>7.4842293279094321E-2</v>
      </c>
      <c r="J28" s="176"/>
      <c r="K28" s="178" t="str">
        <f t="shared" ref="K28:K34" si="7">+A28</f>
        <v>Energetika</v>
      </c>
      <c r="L28" s="168">
        <f t="shared" si="4"/>
        <v>9145.4699999999993</v>
      </c>
      <c r="M28" s="168">
        <f t="shared" si="5"/>
        <v>7765.24</v>
      </c>
      <c r="N28" s="168">
        <f t="shared" si="6"/>
        <v>4434.38</v>
      </c>
      <c r="O28" s="127"/>
    </row>
    <row r="29" spans="1:18" ht="12.75" customHeight="1" x14ac:dyDescent="0.2">
      <c r="A29" s="57" t="s">
        <v>1</v>
      </c>
      <c r="B29" s="324">
        <f>+'[1]Podklady QZ'!B380</f>
        <v>1422.954</v>
      </c>
      <c r="C29" s="380">
        <f>+'[1]Podklady QZ'!C380</f>
        <v>2.9098781204262632E-2</v>
      </c>
      <c r="D29" s="381">
        <f>+'[1]Podklady QZ'!D380</f>
        <v>1144.1079999999999</v>
      </c>
      <c r="E29" s="380">
        <f>+'[1]Podklady QZ'!E380</f>
        <v>3.2980835878609116E-2</v>
      </c>
      <c r="F29" s="381">
        <f>+'[1]Podklady QZ'!F380</f>
        <v>331.87</v>
      </c>
      <c r="G29" s="368">
        <f>+'[1]Podklady QZ'!G380</f>
        <v>4.9977960422732205E-2</v>
      </c>
      <c r="H29" s="381">
        <f>+'[1]Podklady QZ'!H380</f>
        <v>2898.9319999999998</v>
      </c>
      <c r="I29" s="368">
        <f>+'[1]Podklady QZ'!I380</f>
        <v>3.2127814559268462E-2</v>
      </c>
      <c r="J29" s="176"/>
      <c r="K29" s="178" t="str">
        <f t="shared" si="7"/>
        <v>Doprava</v>
      </c>
      <c r="L29" s="168">
        <f t="shared" si="4"/>
        <v>1422.954</v>
      </c>
      <c r="M29" s="168">
        <f t="shared" si="5"/>
        <v>1144.1079999999999</v>
      </c>
      <c r="N29" s="168">
        <f t="shared" si="6"/>
        <v>331.87</v>
      </c>
      <c r="O29" s="127"/>
    </row>
    <row r="30" spans="1:18" ht="12.75" customHeight="1" x14ac:dyDescent="0.2">
      <c r="A30" s="57" t="s">
        <v>2</v>
      </c>
      <c r="B30" s="324">
        <f>+'[1]Podklady QZ'!B381</f>
        <v>1611.8200000000002</v>
      </c>
      <c r="C30" s="380">
        <f>+'[1]Podklady QZ'!C381</f>
        <v>5.1031554066624255E-2</v>
      </c>
      <c r="D30" s="381">
        <f>+'[1]Podklady QZ'!D381</f>
        <v>1224.9000000000001</v>
      </c>
      <c r="E30" s="380">
        <f>+'[1]Podklady QZ'!E381</f>
        <v>4.184976722796626E-2</v>
      </c>
      <c r="F30" s="381">
        <f>+'[1]Podklady QZ'!F381</f>
        <v>377.58</v>
      </c>
      <c r="G30" s="368">
        <f>+'[1]Podklady QZ'!G381</f>
        <v>3.72250673236608E-2</v>
      </c>
      <c r="H30" s="381">
        <f>+'[1]Podklady QZ'!H381</f>
        <v>3214.3</v>
      </c>
      <c r="I30" s="368">
        <f>+'[1]Podklady QZ'!I381</f>
        <v>4.5273796888955047E-2</v>
      </c>
      <c r="J30" s="176"/>
      <c r="K30" s="178" t="str">
        <f t="shared" si="7"/>
        <v>Stavebnictví</v>
      </c>
      <c r="L30" s="168">
        <f t="shared" si="4"/>
        <v>1611.8200000000002</v>
      </c>
      <c r="M30" s="168">
        <f t="shared" si="5"/>
        <v>1224.9000000000001</v>
      </c>
      <c r="N30" s="168">
        <f t="shared" si="6"/>
        <v>377.58</v>
      </c>
    </row>
    <row r="31" spans="1:18" x14ac:dyDescent="0.2">
      <c r="A31" s="57" t="s">
        <v>6</v>
      </c>
      <c r="B31" s="324">
        <f>+'[1]Podklady QZ'!B382</f>
        <v>481.61</v>
      </c>
      <c r="C31" s="380">
        <f>+'[1]Podklady QZ'!C382</f>
        <v>1.7575018884724715E-2</v>
      </c>
      <c r="D31" s="381">
        <f>+'[1]Podklady QZ'!D382</f>
        <v>530.07000000000005</v>
      </c>
      <c r="E31" s="380">
        <f>+'[1]Podklady QZ'!E382</f>
        <v>2.6718338149307869E-2</v>
      </c>
      <c r="F31" s="381">
        <f>+'[1]Podklady QZ'!F382</f>
        <v>142.44999999999999</v>
      </c>
      <c r="G31" s="368">
        <f>+'[1]Podklady QZ'!G382</f>
        <v>1.6212231021503716E-2</v>
      </c>
      <c r="H31" s="381">
        <f>+'[1]Podklady QZ'!H382</f>
        <v>1154.1300000000001</v>
      </c>
      <c r="I31" s="368">
        <f>+'[1]Podklady QZ'!I382</f>
        <v>2.0598848889640965E-2</v>
      </c>
      <c r="J31" s="176"/>
      <c r="K31" s="178" t="str">
        <f t="shared" si="7"/>
        <v>Zemědělství a lesnictví</v>
      </c>
      <c r="L31" s="168">
        <f t="shared" si="4"/>
        <v>481.61</v>
      </c>
      <c r="M31" s="168">
        <f t="shared" si="5"/>
        <v>530.07000000000005</v>
      </c>
      <c r="N31" s="168">
        <f t="shared" si="6"/>
        <v>142.44999999999999</v>
      </c>
    </row>
    <row r="32" spans="1:18" x14ac:dyDescent="0.2">
      <c r="A32" s="57" t="s">
        <v>28</v>
      </c>
      <c r="B32" s="324">
        <f>+'[1]Podklady QZ'!B383</f>
        <v>131065.26300000001</v>
      </c>
      <c r="C32" s="380">
        <f>+'[1]Podklady QZ'!C383</f>
        <v>5.2501884761405007E-2</v>
      </c>
      <c r="D32" s="381">
        <f>+'[1]Podklady QZ'!D383</f>
        <v>118883.83899999999</v>
      </c>
      <c r="E32" s="380">
        <f>+'[1]Podklady QZ'!E383</f>
        <v>5.4561395873502123E-2</v>
      </c>
      <c r="F32" s="381">
        <f>+'[1]Podklady QZ'!F383</f>
        <v>40243.919000000002</v>
      </c>
      <c r="G32" s="368">
        <f>+'[1]Podklady QZ'!G383</f>
        <v>4.6316829325048756E-2</v>
      </c>
      <c r="H32" s="381">
        <f>+'[1]Podklady QZ'!H383</f>
        <v>290193.02100000001</v>
      </c>
      <c r="I32" s="368">
        <f>+'[1]Podklady QZ'!I383</f>
        <v>5.2341965202817718E-2</v>
      </c>
      <c r="J32" s="176"/>
      <c r="K32" s="178" t="str">
        <f t="shared" si="7"/>
        <v>Domácnosti</v>
      </c>
      <c r="L32" s="168">
        <f t="shared" si="4"/>
        <v>131065.26300000001</v>
      </c>
      <c r="M32" s="168">
        <f t="shared" si="5"/>
        <v>118883.83899999999</v>
      </c>
      <c r="N32" s="168">
        <f t="shared" si="6"/>
        <v>40243.919000000002</v>
      </c>
    </row>
    <row r="33" spans="1:14" x14ac:dyDescent="0.2">
      <c r="A33" s="57" t="s">
        <v>5</v>
      </c>
      <c r="B33" s="324">
        <f>+'[1]Podklady QZ'!B384</f>
        <v>60775.032999999996</v>
      </c>
      <c r="C33" s="380">
        <f>+'[1]Podklady QZ'!C384</f>
        <v>4.5053484676911941E-2</v>
      </c>
      <c r="D33" s="381">
        <f>+'[1]Podklady QZ'!D384</f>
        <v>54070.362999999998</v>
      </c>
      <c r="E33" s="380">
        <f>+'[1]Podklady QZ'!E384</f>
        <v>4.8930067903392882E-2</v>
      </c>
      <c r="F33" s="381">
        <f>+'[1]Podklady QZ'!F384</f>
        <v>17372.404999999999</v>
      </c>
      <c r="G33" s="368">
        <f>+'[1]Podklady QZ'!G384</f>
        <v>4.4867373604030439E-2</v>
      </c>
      <c r="H33" s="381">
        <f>+'[1]Podklady QZ'!H384</f>
        <v>132217.80099999998</v>
      </c>
      <c r="I33" s="368">
        <f>+'[1]Podklady QZ'!I384</f>
        <v>4.6535875927175653E-2</v>
      </c>
      <c r="J33" s="176"/>
      <c r="K33" s="178" t="str">
        <f t="shared" si="7"/>
        <v>Obchod, služby, školství, zdravotnictví</v>
      </c>
      <c r="L33" s="168">
        <f t="shared" si="4"/>
        <v>60775.032999999996</v>
      </c>
      <c r="M33" s="168">
        <f t="shared" si="5"/>
        <v>54070.362999999998</v>
      </c>
      <c r="N33" s="168">
        <f t="shared" si="6"/>
        <v>17372.404999999999</v>
      </c>
    </row>
    <row r="34" spans="1:14" ht="12.75" thickBot="1" x14ac:dyDescent="0.25">
      <c r="A34" s="58" t="s">
        <v>3</v>
      </c>
      <c r="B34" s="325">
        <f>+'[1]Podklady QZ'!B385</f>
        <v>13363.23</v>
      </c>
      <c r="C34" s="369">
        <f>+'[1]Podklady QZ'!C385</f>
        <v>0.1020886935245736</v>
      </c>
      <c r="D34" s="364">
        <f>+'[1]Podklady QZ'!D385</f>
        <v>11247.51</v>
      </c>
      <c r="E34" s="369">
        <f>+'[1]Podklady QZ'!E385</f>
        <v>0.10374202285890145</v>
      </c>
      <c r="F34" s="364">
        <f>+'[1]Podklady QZ'!F385</f>
        <v>3856.58</v>
      </c>
      <c r="G34" s="369">
        <f>+'[1]Podklady QZ'!G385</f>
        <v>0.12660603972310536</v>
      </c>
      <c r="H34" s="364">
        <f>+'[1]Podklady QZ'!H385</f>
        <v>28467.32</v>
      </c>
      <c r="I34" s="369">
        <f>+'[1]Podklady QZ'!I385</f>
        <v>0.10552144786891327</v>
      </c>
      <c r="J34" s="176"/>
      <c r="K34" s="178" t="str">
        <f t="shared" si="7"/>
        <v>Ostatní</v>
      </c>
      <c r="L34" s="168">
        <f t="shared" si="4"/>
        <v>13363.23</v>
      </c>
      <c r="M34" s="168">
        <f t="shared" si="5"/>
        <v>11247.51</v>
      </c>
      <c r="N34" s="168">
        <f t="shared" si="6"/>
        <v>3856.58</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QZ'!L354</f>
        <v>6.9777316467436054E-2</v>
      </c>
    </row>
    <row r="40" spans="1:14" x14ac:dyDescent="0.2">
      <c r="B40" s="226"/>
      <c r="C40" s="226"/>
      <c r="D40" s="226"/>
      <c r="L40" s="184" t="s">
        <v>66</v>
      </c>
      <c r="M40" s="219">
        <f>+'[1]Podklady QZ'!L355</f>
        <v>0.11420054608234056</v>
      </c>
    </row>
    <row r="41" spans="1:14" x14ac:dyDescent="0.2">
      <c r="B41" s="127"/>
      <c r="C41" s="127"/>
      <c r="D41" s="127"/>
      <c r="L41" s="184" t="s">
        <v>182</v>
      </c>
      <c r="M41" s="219">
        <f>+'[1]Podklady QZ'!L356</f>
        <v>4.0346881109608365E-2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P29" sqref="P29"/>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214</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16" t="s">
        <v>279</v>
      </c>
      <c r="C6" s="316" t="s">
        <v>52</v>
      </c>
      <c r="D6" s="316" t="s">
        <v>279</v>
      </c>
      <c r="E6" s="316" t="s">
        <v>52</v>
      </c>
      <c r="F6" s="316" t="s">
        <v>279</v>
      </c>
      <c r="G6" s="317" t="s">
        <v>52</v>
      </c>
      <c r="H6" s="316" t="s">
        <v>279</v>
      </c>
      <c r="I6" s="317" t="s">
        <v>52</v>
      </c>
      <c r="J6" s="184"/>
      <c r="O6" s="184"/>
    </row>
    <row r="7" spans="1:15" x14ac:dyDescent="0.2">
      <c r="A7" s="243" t="s">
        <v>245</v>
      </c>
      <c r="B7" s="323">
        <f>+'[1]Podklady QZ'!B393</f>
        <v>604.99000000000058</v>
      </c>
      <c r="C7" s="320">
        <f>+'[1]Podklady QZ'!C393</f>
        <v>1.4534965608922134E-2</v>
      </c>
      <c r="D7" s="321">
        <f>+'[1]Podklady QZ'!D393</f>
        <v>605.03200000000061</v>
      </c>
      <c r="E7" s="320">
        <f>+'[1]Podklady QZ'!E393</f>
        <v>1.4539851089279462E-2</v>
      </c>
      <c r="F7" s="321">
        <f>+'[1]Podklady QZ'!F393</f>
        <v>604.96300000000065</v>
      </c>
      <c r="G7" s="320">
        <f>+'[1]Podklady QZ'!G393</f>
        <v>1.4540072444994112E-2</v>
      </c>
      <c r="H7" s="321">
        <f>+'[1]Podklady QZ'!H393</f>
        <v>604.96300000000065</v>
      </c>
      <c r="I7" s="320">
        <f>+'[1]Podklady QZ'!I393</f>
        <v>1.4540072444994112E-2</v>
      </c>
      <c r="J7" s="187"/>
      <c r="O7" s="92"/>
    </row>
    <row r="8" spans="1:15" x14ac:dyDescent="0.2">
      <c r="A8" s="240" t="s">
        <v>280</v>
      </c>
      <c r="B8" s="323">
        <f>+'[1]Podklady QZ'!B394</f>
        <v>282330.67700000014</v>
      </c>
      <c r="C8" s="320">
        <f>+'[1]Podklady QZ'!C394</f>
        <v>2.2387312455331796E-2</v>
      </c>
      <c r="D8" s="321">
        <f>+'[1]Podklady QZ'!D394</f>
        <v>271756.59099999984</v>
      </c>
      <c r="E8" s="320">
        <f>+'[1]Podklady QZ'!E394</f>
        <v>2.2897365035948716E-2</v>
      </c>
      <c r="F8" s="321">
        <f>+'[1]Podklady QZ'!F394</f>
        <v>158174.19100000005</v>
      </c>
      <c r="G8" s="320">
        <f>+'[1]Podklady QZ'!G394</f>
        <v>1.9662613437999431E-2</v>
      </c>
      <c r="H8" s="321">
        <f>+'[1]Podklady QZ'!H394</f>
        <v>712261.45900000003</v>
      </c>
      <c r="I8" s="320">
        <f>+'[1]Podklady QZ'!I394</f>
        <v>2.1899517919741124E-2</v>
      </c>
      <c r="J8" s="187"/>
      <c r="O8" s="92"/>
    </row>
    <row r="9" spans="1:15" x14ac:dyDescent="0.2">
      <c r="A9" s="241" t="s">
        <v>281</v>
      </c>
      <c r="B9" s="322">
        <f>+'[1]Podklady QZ'!B395</f>
        <v>108404.26799999998</v>
      </c>
      <c r="C9" s="319">
        <f>+'[1]Podklady QZ'!C395</f>
        <v>1.6472822560885961E-2</v>
      </c>
      <c r="D9" s="318">
        <f>+'[1]Podklady QZ'!D395</f>
        <v>94173.617999999988</v>
      </c>
      <c r="E9" s="319">
        <f>+'[1]Podklady QZ'!E395</f>
        <v>1.5830377198240254E-2</v>
      </c>
      <c r="F9" s="318">
        <f>+'[1]Podklady QZ'!F395</f>
        <v>36043.435000000005</v>
      </c>
      <c r="G9" s="319">
        <f>+'[1]Podklady QZ'!G395</f>
        <v>1.1882673704088159E-2</v>
      </c>
      <c r="H9" s="318">
        <f>+'[1]Podklady QZ'!H395</f>
        <v>238621.32099999997</v>
      </c>
      <c r="I9" s="319">
        <f>+'[1]Podklady QZ'!I395</f>
        <v>1.5332614542032805E-2</v>
      </c>
      <c r="J9" s="176"/>
      <c r="K9" s="178"/>
      <c r="L9" s="178" t="str">
        <f>+B5</f>
        <v>Duben</v>
      </c>
      <c r="M9" s="178" t="str">
        <f>+D5</f>
        <v>Květen</v>
      </c>
      <c r="N9" s="178" t="str">
        <f>+F5</f>
        <v>Červen</v>
      </c>
      <c r="O9" s="179"/>
    </row>
    <row r="10" spans="1:15" x14ac:dyDescent="0.2">
      <c r="A10" s="57" t="s">
        <v>44</v>
      </c>
      <c r="B10" s="324">
        <f>+'[1]Podklady QZ'!B396</f>
        <v>40124.212</v>
      </c>
      <c r="C10" s="73">
        <f>+'[1]Podklady QZ'!C396</f>
        <v>7.5999500039426765E-2</v>
      </c>
      <c r="D10" s="363">
        <f>+'[1]Podklady QZ'!D396</f>
        <v>31904.133999999998</v>
      </c>
      <c r="E10" s="368">
        <f>+'[1]Podklady QZ'!E396</f>
        <v>6.3599649067126507E-2</v>
      </c>
      <c r="F10" s="363">
        <f>+'[1]Podklady QZ'!F396</f>
        <v>9226.4500000000007</v>
      </c>
      <c r="G10" s="368">
        <f>+'[1]Podklady QZ'!G396</f>
        <v>3.4424606807222403E-2</v>
      </c>
      <c r="H10" s="363">
        <f>+'[1]Podklady QZ'!H396</f>
        <v>81254.795999999988</v>
      </c>
      <c r="I10" s="368">
        <f>+'[1]Podklady QZ'!I396</f>
        <v>6.2618678125148278E-2</v>
      </c>
      <c r="J10" s="176"/>
      <c r="K10" s="178" t="str">
        <f>+A10</f>
        <v>Biomasa</v>
      </c>
      <c r="L10" s="168">
        <f>+B10</f>
        <v>40124.212</v>
      </c>
      <c r="M10" s="168">
        <f>+D10</f>
        <v>31904.133999999998</v>
      </c>
      <c r="N10" s="168">
        <f>+F10</f>
        <v>9226.4500000000007</v>
      </c>
      <c r="O10" s="246"/>
    </row>
    <row r="11" spans="1:15" x14ac:dyDescent="0.2">
      <c r="A11" s="57" t="s">
        <v>43</v>
      </c>
      <c r="B11" s="324">
        <f>+'[1]Podklady QZ'!B397</f>
        <v>5169.3339999999998</v>
      </c>
      <c r="C11" s="462">
        <f>+'[1]Podklady QZ'!C397</f>
        <v>0.11373230250283342</v>
      </c>
      <c r="D11" s="381">
        <f>+'[1]Podklady QZ'!D397</f>
        <v>4706.3500000000004</v>
      </c>
      <c r="E11" s="380">
        <f>+'[1]Podklady QZ'!E397</f>
        <v>0.11557966825355459</v>
      </c>
      <c r="F11" s="381">
        <f>+'[1]Podklady QZ'!F397</f>
        <v>3105.2020000000002</v>
      </c>
      <c r="G11" s="368">
        <f>+'[1]Podklady QZ'!G397</f>
        <v>0.12146981035903825</v>
      </c>
      <c r="H11" s="381">
        <f>+'[1]Podklady QZ'!H397</f>
        <v>12980.886000000002</v>
      </c>
      <c r="I11" s="368">
        <f>+'[1]Podklady QZ'!I397</f>
        <v>0.11617578498414659</v>
      </c>
      <c r="J11" s="176"/>
      <c r="K11" s="178" t="str">
        <f t="shared" ref="K11:L25" si="0">+A11</f>
        <v>Bioplyn</v>
      </c>
      <c r="L11" s="168">
        <f t="shared" si="0"/>
        <v>5169.3339999999998</v>
      </c>
      <c r="M11" s="168">
        <f t="shared" ref="M11:M25" si="1">+D11</f>
        <v>4706.3500000000004</v>
      </c>
      <c r="N11" s="168">
        <f t="shared" ref="N11:N25" si="2">+F11</f>
        <v>3105.2020000000002</v>
      </c>
      <c r="O11" s="246"/>
    </row>
    <row r="12" spans="1:15" x14ac:dyDescent="0.2">
      <c r="A12" s="57" t="s">
        <v>42</v>
      </c>
      <c r="B12" s="324">
        <f>+'[1]Podklady QZ'!B398</f>
        <v>0</v>
      </c>
      <c r="C12" s="462">
        <f>+'[1]Podklady QZ'!C398</f>
        <v>0</v>
      </c>
      <c r="D12" s="381">
        <f>+'[1]Podklady QZ'!D398</f>
        <v>0</v>
      </c>
      <c r="E12" s="380">
        <f>+'[1]Podklady QZ'!E398</f>
        <v>0</v>
      </c>
      <c r="F12" s="381">
        <f>+'[1]Podklady QZ'!F398</f>
        <v>0</v>
      </c>
      <c r="G12" s="368">
        <f>+'[1]Podklady QZ'!G398</f>
        <v>0</v>
      </c>
      <c r="H12" s="381">
        <f>+'[1]Podklady QZ'!H398</f>
        <v>0</v>
      </c>
      <c r="I12" s="368">
        <f>+'[1]Podklady QZ'!I398</f>
        <v>0</v>
      </c>
      <c r="J12" s="176"/>
      <c r="K12" s="178" t="str">
        <f t="shared" si="0"/>
        <v>Černé uhlí</v>
      </c>
      <c r="L12" s="168">
        <f t="shared" si="0"/>
        <v>0</v>
      </c>
      <c r="M12" s="168">
        <f t="shared" si="1"/>
        <v>0</v>
      </c>
      <c r="N12" s="168">
        <f t="shared" si="2"/>
        <v>0</v>
      </c>
      <c r="O12" s="246"/>
    </row>
    <row r="13" spans="1:15" x14ac:dyDescent="0.2">
      <c r="A13" s="57" t="s">
        <v>67</v>
      </c>
      <c r="B13" s="324">
        <f>+'[1]Podklady QZ'!B399</f>
        <v>7</v>
      </c>
      <c r="C13" s="462">
        <f>+'[1]Podklady QZ'!C399</f>
        <v>5.944343956725176E-3</v>
      </c>
      <c r="D13" s="381">
        <f>+'[1]Podklady QZ'!D399</f>
        <v>1</v>
      </c>
      <c r="E13" s="380">
        <f>+'[1]Podklady QZ'!E399</f>
        <v>1.0491429027056347E-3</v>
      </c>
      <c r="F13" s="381">
        <f>+'[1]Podklady QZ'!F399</f>
        <v>0</v>
      </c>
      <c r="G13" s="368">
        <f>+'[1]Podklady QZ'!G399</f>
        <v>0</v>
      </c>
      <c r="H13" s="381">
        <f>+'[1]Podklady QZ'!H399</f>
        <v>8</v>
      </c>
      <c r="I13" s="368">
        <f>+'[1]Podklady QZ'!I399</f>
        <v>2.4361982517232296E-3</v>
      </c>
      <c r="J13" s="176"/>
      <c r="K13" s="178" t="str">
        <f t="shared" si="0"/>
        <v>Elektrická energie</v>
      </c>
      <c r="L13" s="168">
        <f t="shared" si="0"/>
        <v>7</v>
      </c>
      <c r="M13" s="168">
        <f t="shared" si="1"/>
        <v>1</v>
      </c>
      <c r="N13" s="168">
        <f t="shared" si="2"/>
        <v>0</v>
      </c>
      <c r="O13" s="246"/>
    </row>
    <row r="14" spans="1:15" x14ac:dyDescent="0.2">
      <c r="A14" s="57" t="s">
        <v>68</v>
      </c>
      <c r="B14" s="324">
        <f>+'[1]Podklady QZ'!B400</f>
        <v>0</v>
      </c>
      <c r="C14" s="462">
        <f>+'[1]Podklady QZ'!C400</f>
        <v>0</v>
      </c>
      <c r="D14" s="381">
        <f>+'[1]Podklady QZ'!D400</f>
        <v>0</v>
      </c>
      <c r="E14" s="380">
        <f>+'[1]Podklady QZ'!E400</f>
        <v>0</v>
      </c>
      <c r="F14" s="381">
        <f>+'[1]Podklady QZ'!F400</f>
        <v>0</v>
      </c>
      <c r="G14" s="368">
        <f>+'[1]Podklady QZ'!G400</f>
        <v>0</v>
      </c>
      <c r="H14" s="381">
        <f>+'[1]Podklady QZ'!H400</f>
        <v>0</v>
      </c>
      <c r="I14" s="368">
        <f>+'[1]Podklady QZ'!I400</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QZ'!B401</f>
        <v>18.7</v>
      </c>
      <c r="C15" s="462">
        <f>+'[1]Podklady QZ'!C401</f>
        <v>0.35005615874204415</v>
      </c>
      <c r="D15" s="381">
        <f>+'[1]Podklady QZ'!D401</f>
        <v>17</v>
      </c>
      <c r="E15" s="380">
        <f>+'[1]Podklady QZ'!E401</f>
        <v>0.40816326530612246</v>
      </c>
      <c r="F15" s="381">
        <f>+'[1]Podklady QZ'!F401</f>
        <v>26</v>
      </c>
      <c r="G15" s="368">
        <f>+'[1]Podklady QZ'!G401</f>
        <v>0.34134173559144015</v>
      </c>
      <c r="H15" s="381">
        <f>+'[1]Podklady QZ'!H401</f>
        <v>61.7</v>
      </c>
      <c r="I15" s="368">
        <f>+'[1]Podklady QZ'!I401</f>
        <v>0.3603130109787433</v>
      </c>
      <c r="J15" s="176"/>
      <c r="K15" s="178" t="str">
        <f t="shared" si="0"/>
        <v>Energie Slunce (solární kolektor)</v>
      </c>
      <c r="L15" s="168">
        <f t="shared" si="0"/>
        <v>18.7</v>
      </c>
      <c r="M15" s="168">
        <f t="shared" si="1"/>
        <v>17</v>
      </c>
      <c r="N15" s="168">
        <f t="shared" si="2"/>
        <v>26</v>
      </c>
      <c r="O15" s="246"/>
    </row>
    <row r="16" spans="1:15" x14ac:dyDescent="0.2">
      <c r="A16" s="57" t="s">
        <v>41</v>
      </c>
      <c r="B16" s="324">
        <f>+'[1]Podklady QZ'!B402</f>
        <v>19087.613000000001</v>
      </c>
      <c r="C16" s="462">
        <f>+'[1]Podklady QZ'!C402</f>
        <v>6.1170274661191439E-3</v>
      </c>
      <c r="D16" s="381">
        <f>+'[1]Podklady QZ'!D402</f>
        <v>16775.393</v>
      </c>
      <c r="E16" s="380">
        <f>+'[1]Podklady QZ'!E402</f>
        <v>6.1074845719361068E-3</v>
      </c>
      <c r="F16" s="381">
        <f>+'[1]Podklady QZ'!F402</f>
        <v>4476.1499999999996</v>
      </c>
      <c r="G16" s="368">
        <f>+'[1]Podklady QZ'!G402</f>
        <v>3.9187825597369495E-3</v>
      </c>
      <c r="H16" s="381">
        <f>+'[1]Podklady QZ'!H402</f>
        <v>40339.156000000003</v>
      </c>
      <c r="I16" s="368">
        <f>+'[1]Podklady QZ'!I402</f>
        <v>5.7550653537766453E-3</v>
      </c>
      <c r="J16" s="176"/>
      <c r="K16" s="178" t="str">
        <f t="shared" si="0"/>
        <v>Hnědé uhlí</v>
      </c>
      <c r="L16" s="168">
        <f t="shared" si="0"/>
        <v>19087.613000000001</v>
      </c>
      <c r="M16" s="168">
        <f t="shared" si="1"/>
        <v>16775.393</v>
      </c>
      <c r="N16" s="168">
        <f t="shared" si="2"/>
        <v>4476.1499999999996</v>
      </c>
      <c r="O16" s="246"/>
    </row>
    <row r="17" spans="1:18" x14ac:dyDescent="0.2">
      <c r="A17" s="57" t="s">
        <v>80</v>
      </c>
      <c r="B17" s="324">
        <f>+'[1]Podklady QZ'!B403</f>
        <v>3717.17</v>
      </c>
      <c r="C17" s="462">
        <f>+'[1]Podklady QZ'!C403</f>
        <v>0.19890912671275027</v>
      </c>
      <c r="D17" s="381">
        <f>+'[1]Podklady QZ'!D403</f>
        <v>1948.63</v>
      </c>
      <c r="E17" s="380">
        <f>+'[1]Podklady QZ'!E403</f>
        <v>0.13591189507199675</v>
      </c>
      <c r="F17" s="381">
        <f>+'[1]Podklady QZ'!F403</f>
        <v>1412.84</v>
      </c>
      <c r="G17" s="368">
        <f>+'[1]Podklady QZ'!G403</f>
        <v>0.21810861588004363</v>
      </c>
      <c r="H17" s="381">
        <f>+'[1]Podklady QZ'!H403</f>
        <v>7078.64</v>
      </c>
      <c r="I17" s="368">
        <f>+'[1]Podklady QZ'!I403</f>
        <v>0.17919282928958163</v>
      </c>
      <c r="J17" s="176"/>
      <c r="K17" s="178" t="str">
        <f t="shared" si="0"/>
        <v>Jaderné palivo</v>
      </c>
      <c r="L17" s="168">
        <f t="shared" si="0"/>
        <v>3717.17</v>
      </c>
      <c r="M17" s="168">
        <f t="shared" si="1"/>
        <v>1948.63</v>
      </c>
      <c r="N17" s="168">
        <f t="shared" si="2"/>
        <v>1412.84</v>
      </c>
      <c r="O17" s="246"/>
    </row>
    <row r="18" spans="1:18" x14ac:dyDescent="0.2">
      <c r="A18" s="57" t="s">
        <v>40</v>
      </c>
      <c r="B18" s="324">
        <f>+'[1]Podklady QZ'!B404</f>
        <v>0</v>
      </c>
      <c r="C18" s="462">
        <f>+'[1]Podklady QZ'!C404</f>
        <v>0</v>
      </c>
      <c r="D18" s="381">
        <f>+'[1]Podklady QZ'!D404</f>
        <v>0</v>
      </c>
      <c r="E18" s="380">
        <f>+'[1]Podklady QZ'!E404</f>
        <v>0</v>
      </c>
      <c r="F18" s="381">
        <f>+'[1]Podklady QZ'!F404</f>
        <v>0</v>
      </c>
      <c r="G18" s="368">
        <f>+'[1]Podklady QZ'!G404</f>
        <v>0</v>
      </c>
      <c r="H18" s="381">
        <f>+'[1]Podklady QZ'!H404</f>
        <v>0</v>
      </c>
      <c r="I18" s="368">
        <f>+'[1]Podklady QZ'!I404</f>
        <v>0</v>
      </c>
      <c r="J18" s="176"/>
      <c r="K18" s="178" t="str">
        <f t="shared" si="0"/>
        <v>Koks</v>
      </c>
      <c r="L18" s="168">
        <f t="shared" si="0"/>
        <v>0</v>
      </c>
      <c r="M18" s="168">
        <f t="shared" si="1"/>
        <v>0</v>
      </c>
      <c r="N18" s="168">
        <f t="shared" si="2"/>
        <v>0</v>
      </c>
      <c r="O18" s="246"/>
    </row>
    <row r="19" spans="1:18" x14ac:dyDescent="0.2">
      <c r="A19" s="57" t="s">
        <v>39</v>
      </c>
      <c r="B19" s="324">
        <f>+'[1]Podklady QZ'!B405</f>
        <v>2133.4609999999998</v>
      </c>
      <c r="C19" s="462">
        <f>+'[1]Podklady QZ'!C405</f>
        <v>3.7264717304093038E-2</v>
      </c>
      <c r="D19" s="381">
        <f>+'[1]Podklady QZ'!D405</f>
        <v>2196.348</v>
      </c>
      <c r="E19" s="380">
        <f>+'[1]Podklady QZ'!E405</f>
        <v>4.3553905123213825E-2</v>
      </c>
      <c r="F19" s="381">
        <f>+'[1]Podklady QZ'!F405</f>
        <v>974.21500000000003</v>
      </c>
      <c r="G19" s="368">
        <f>+'[1]Podklady QZ'!G405</f>
        <v>3.6216945157749654E-2</v>
      </c>
      <c r="H19" s="381">
        <f>+'[1]Podklady QZ'!H405</f>
        <v>5304.0239999999994</v>
      </c>
      <c r="I19" s="368">
        <f>+'[1]Podklady QZ'!I405</f>
        <v>3.941191682274453E-2</v>
      </c>
      <c r="J19" s="176"/>
      <c r="K19" s="178" t="str">
        <f t="shared" si="0"/>
        <v>Odpadní teplo</v>
      </c>
      <c r="L19" s="168">
        <f t="shared" si="0"/>
        <v>2133.4609999999998</v>
      </c>
      <c r="M19" s="168">
        <f t="shared" si="1"/>
        <v>2196.348</v>
      </c>
      <c r="N19" s="168">
        <f t="shared" si="2"/>
        <v>974.21500000000003</v>
      </c>
      <c r="O19" s="246"/>
    </row>
    <row r="20" spans="1:18" x14ac:dyDescent="0.2">
      <c r="A20" s="57" t="s">
        <v>38</v>
      </c>
      <c r="B20" s="324">
        <f>+'[1]Podklady QZ'!B406</f>
        <v>0</v>
      </c>
      <c r="C20" s="462">
        <f>+'[1]Podklady QZ'!C406</f>
        <v>0</v>
      </c>
      <c r="D20" s="381">
        <f>+'[1]Podklady QZ'!D406</f>
        <v>0</v>
      </c>
      <c r="E20" s="380">
        <f>+'[1]Podklady QZ'!E406</f>
        <v>0</v>
      </c>
      <c r="F20" s="381">
        <f>+'[1]Podklady QZ'!F406</f>
        <v>0</v>
      </c>
      <c r="G20" s="368">
        <f>+'[1]Podklady QZ'!G406</f>
        <v>0</v>
      </c>
      <c r="H20" s="381">
        <f>+'[1]Podklady QZ'!H406</f>
        <v>0</v>
      </c>
      <c r="I20" s="368">
        <f>+'[1]Podklady QZ'!I406</f>
        <v>0</v>
      </c>
      <c r="J20" s="176"/>
      <c r="K20" s="178" t="str">
        <f t="shared" si="0"/>
        <v>Ostatní kapalná paliva</v>
      </c>
      <c r="L20" s="168">
        <f t="shared" si="0"/>
        <v>0</v>
      </c>
      <c r="M20" s="168">
        <f t="shared" si="1"/>
        <v>0</v>
      </c>
      <c r="N20" s="168">
        <f t="shared" si="2"/>
        <v>0</v>
      </c>
      <c r="O20" s="246"/>
    </row>
    <row r="21" spans="1:18" x14ac:dyDescent="0.2">
      <c r="A21" s="57" t="s">
        <v>37</v>
      </c>
      <c r="B21" s="324">
        <f>+'[1]Podklady QZ'!B407</f>
        <v>934</v>
      </c>
      <c r="C21" s="462">
        <f>+'[1]Podklady QZ'!C407</f>
        <v>3.4837884716489402E-3</v>
      </c>
      <c r="D21" s="381">
        <f>+'[1]Podklady QZ'!D407</f>
        <v>197</v>
      </c>
      <c r="E21" s="380">
        <f>+'[1]Podklady QZ'!E407</f>
        <v>8.3752998088099009E-4</v>
      </c>
      <c r="F21" s="381">
        <f>+'[1]Podklady QZ'!F407</f>
        <v>168</v>
      </c>
      <c r="G21" s="368">
        <f>+'[1]Podklady QZ'!G407</f>
        <v>8.8015994152469419E-4</v>
      </c>
      <c r="H21" s="381">
        <f>+'[1]Podklady QZ'!H407</f>
        <v>1299</v>
      </c>
      <c r="I21" s="368">
        <f>+'[1]Podklady QZ'!I407</f>
        <v>1.8712488577026798E-3</v>
      </c>
      <c r="J21" s="176"/>
      <c r="K21" s="178" t="str">
        <f t="shared" si="0"/>
        <v>Ostatní pevná paliva</v>
      </c>
      <c r="L21" s="168">
        <f t="shared" si="0"/>
        <v>934</v>
      </c>
      <c r="M21" s="168">
        <f t="shared" si="1"/>
        <v>197</v>
      </c>
      <c r="N21" s="168">
        <f t="shared" si="2"/>
        <v>168</v>
      </c>
      <c r="O21" s="246"/>
    </row>
    <row r="22" spans="1:18" x14ac:dyDescent="0.2">
      <c r="A22" s="57" t="s">
        <v>36</v>
      </c>
      <c r="B22" s="324">
        <f>+'[1]Podklady QZ'!B408</f>
        <v>0</v>
      </c>
      <c r="C22" s="462">
        <f>+'[1]Podklady QZ'!C408</f>
        <v>0</v>
      </c>
      <c r="D22" s="381">
        <f>+'[1]Podklady QZ'!D408</f>
        <v>0</v>
      </c>
      <c r="E22" s="380">
        <f>+'[1]Podklady QZ'!E408</f>
        <v>0</v>
      </c>
      <c r="F22" s="381">
        <f>+'[1]Podklady QZ'!F408</f>
        <v>0</v>
      </c>
      <c r="G22" s="368">
        <f>+'[1]Podklady QZ'!G408</f>
        <v>0</v>
      </c>
      <c r="H22" s="381">
        <f>+'[1]Podklady QZ'!H408</f>
        <v>0</v>
      </c>
      <c r="I22" s="368">
        <f>+'[1]Podklady QZ'!I408</f>
        <v>0</v>
      </c>
      <c r="J22" s="176"/>
      <c r="K22" s="178" t="str">
        <f t="shared" si="0"/>
        <v>Ostatní plyny</v>
      </c>
      <c r="L22" s="168">
        <f t="shared" si="0"/>
        <v>0</v>
      </c>
      <c r="M22" s="168">
        <f t="shared" si="1"/>
        <v>0</v>
      </c>
      <c r="N22" s="168">
        <f t="shared" si="2"/>
        <v>0</v>
      </c>
      <c r="O22" s="246"/>
    </row>
    <row r="23" spans="1:18" x14ac:dyDescent="0.2">
      <c r="A23" s="57" t="s">
        <v>3</v>
      </c>
      <c r="B23" s="324">
        <f>+'[1]Podklady QZ'!B409</f>
        <v>0</v>
      </c>
      <c r="C23" s="462">
        <f>+'[1]Podklady QZ'!C409</f>
        <v>0</v>
      </c>
      <c r="D23" s="381">
        <f>+'[1]Podklady QZ'!D409</f>
        <v>0</v>
      </c>
      <c r="E23" s="380">
        <f>+'[1]Podklady QZ'!E409</f>
        <v>0</v>
      </c>
      <c r="F23" s="381">
        <f>+'[1]Podklady QZ'!F409</f>
        <v>0</v>
      </c>
      <c r="G23" s="368">
        <f>+'[1]Podklady QZ'!G409</f>
        <v>0</v>
      </c>
      <c r="H23" s="381">
        <f>+'[1]Podklady QZ'!H409</f>
        <v>0</v>
      </c>
      <c r="I23" s="368">
        <f>+'[1]Podklady QZ'!I409</f>
        <v>0</v>
      </c>
      <c r="J23" s="176"/>
      <c r="K23" s="178" t="str">
        <f t="shared" si="0"/>
        <v>Ostatní</v>
      </c>
      <c r="L23" s="168">
        <f t="shared" si="0"/>
        <v>0</v>
      </c>
      <c r="M23" s="168">
        <f t="shared" si="1"/>
        <v>0</v>
      </c>
      <c r="N23" s="168">
        <f t="shared" si="2"/>
        <v>0</v>
      </c>
      <c r="O23" s="246"/>
    </row>
    <row r="24" spans="1:18" x14ac:dyDescent="0.2">
      <c r="A24" s="57" t="s">
        <v>35</v>
      </c>
      <c r="B24" s="324">
        <f>+'[1]Podklady QZ'!B410</f>
        <v>13</v>
      </c>
      <c r="C24" s="462">
        <f>+'[1]Podklady QZ'!C410</f>
        <v>4.768839667942025E-3</v>
      </c>
      <c r="D24" s="381">
        <f>+'[1]Podklady QZ'!D410</f>
        <v>4</v>
      </c>
      <c r="E24" s="380">
        <f>+'[1]Podklady QZ'!E410</f>
        <v>8.2364893776055634E-4</v>
      </c>
      <c r="F24" s="381">
        <f>+'[1]Podklady QZ'!F410</f>
        <v>0</v>
      </c>
      <c r="G24" s="368">
        <f>+'[1]Podklady QZ'!G410</f>
        <v>0</v>
      </c>
      <c r="H24" s="381">
        <f>+'[1]Podklady QZ'!H410</f>
        <v>17</v>
      </c>
      <c r="I24" s="368">
        <f>+'[1]Podklady QZ'!I410</f>
        <v>5.0091036038202134E-4</v>
      </c>
      <c r="J24" s="176"/>
      <c r="K24" s="178" t="str">
        <f t="shared" si="0"/>
        <v>Topné oleje</v>
      </c>
      <c r="L24" s="168">
        <f t="shared" si="0"/>
        <v>13</v>
      </c>
      <c r="M24" s="168">
        <f t="shared" si="1"/>
        <v>4</v>
      </c>
      <c r="N24" s="168">
        <f t="shared" si="2"/>
        <v>0</v>
      </c>
      <c r="O24" s="246"/>
    </row>
    <row r="25" spans="1:18" x14ac:dyDescent="0.2">
      <c r="A25" s="218" t="s">
        <v>34</v>
      </c>
      <c r="B25" s="326">
        <f>+'[1]Podklady QZ'!B411</f>
        <v>37199.777999999998</v>
      </c>
      <c r="C25" s="463">
        <f>+'[1]Podklady QZ'!C411</f>
        <v>2.4616657069034445E-2</v>
      </c>
      <c r="D25" s="379">
        <f>+'[1]Podklady QZ'!D411</f>
        <v>36423.762999999992</v>
      </c>
      <c r="E25" s="378">
        <f>+'[1]Podklady QZ'!E411</f>
        <v>2.4274948205623811E-2</v>
      </c>
      <c r="F25" s="379">
        <f>+'[1]Podklady QZ'!F411</f>
        <v>16654.578000000001</v>
      </c>
      <c r="G25" s="378">
        <f>+'[1]Podklady QZ'!G411</f>
        <v>1.9751233745926217E-2</v>
      </c>
      <c r="H25" s="379">
        <f>+'[1]Podklady QZ'!H411</f>
        <v>90278.119000000006</v>
      </c>
      <c r="I25" s="378">
        <f>+'[1]Podklady QZ'!I411</f>
        <v>2.3419377150482298E-2</v>
      </c>
      <c r="J25" s="176"/>
      <c r="K25" s="178" t="str">
        <f t="shared" si="0"/>
        <v>Zemní plyn</v>
      </c>
      <c r="L25" s="168">
        <f t="shared" si="0"/>
        <v>37199.777999999998</v>
      </c>
      <c r="M25" s="168">
        <f t="shared" si="1"/>
        <v>36423.762999999992</v>
      </c>
      <c r="N25" s="168">
        <f t="shared" si="2"/>
        <v>16654.578000000001</v>
      </c>
      <c r="O25" s="173"/>
    </row>
    <row r="26" spans="1:18" ht="13.5" customHeight="1" x14ac:dyDescent="0.2">
      <c r="A26" s="242" t="s">
        <v>282</v>
      </c>
      <c r="B26" s="322">
        <f>+'[1]Podklady QZ'!B412</f>
        <v>98654.911000000022</v>
      </c>
      <c r="C26" s="370">
        <f>+'[1]Podklady QZ'!C412</f>
        <v>1.6720829128738592E-2</v>
      </c>
      <c r="D26" s="367">
        <f>+'[1]Podklady QZ'!D412</f>
        <v>84970.094000000012</v>
      </c>
      <c r="E26" s="370">
        <f>+'[1]Podklady QZ'!E412</f>
        <v>1.6146982853640302E-2</v>
      </c>
      <c r="F26" s="367">
        <f>+'[1]Podklady QZ'!F412</f>
        <v>30689.547999999999</v>
      </c>
      <c r="G26" s="370">
        <f>+'[1]Podklady QZ'!G412</f>
        <v>1.1934037892443503E-2</v>
      </c>
      <c r="H26" s="367">
        <f>+'[1]Podklady QZ'!H412</f>
        <v>214314.55300000004</v>
      </c>
      <c r="I26" s="370">
        <f>+'[1]Podklady QZ'!I412</f>
        <v>1.5604662029907557E-2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24">
        <f>+'[1]Podklady QZ'!B413</f>
        <v>5511.2129999999988</v>
      </c>
      <c r="C27" s="368">
        <f>+'[1]Podklady QZ'!C413</f>
        <v>3.2654073639521329E-3</v>
      </c>
      <c r="D27" s="363">
        <f>+'[1]Podklady QZ'!D413</f>
        <v>4051.6650000000004</v>
      </c>
      <c r="E27" s="368">
        <f>+'[1]Podklady QZ'!E413</f>
        <v>2.4024462420941476E-3</v>
      </c>
      <c r="F27" s="363">
        <f>+'[1]Podklady QZ'!F413</f>
        <v>1115.306</v>
      </c>
      <c r="G27" s="368">
        <f>+'[1]Podklady QZ'!G413</f>
        <v>9.2774827859221098E-4</v>
      </c>
      <c r="H27" s="363">
        <f>+'[1]Podklady QZ'!H413</f>
        <v>10678.183999999999</v>
      </c>
      <c r="I27" s="368">
        <f>+'[1]Podklady QZ'!I413</f>
        <v>2.3333173682226829E-3</v>
      </c>
      <c r="J27" s="176"/>
      <c r="K27" s="178" t="str">
        <f>+A27</f>
        <v>Průmysl</v>
      </c>
      <c r="L27" s="168">
        <f t="shared" ref="L27:L34" si="4">+B27</f>
        <v>5511.2129999999988</v>
      </c>
      <c r="M27" s="168">
        <f t="shared" ref="M27:M34" si="5">+D27</f>
        <v>4051.6650000000004</v>
      </c>
      <c r="N27" s="168">
        <f t="shared" ref="N27:N34" si="6">+F27</f>
        <v>1115.306</v>
      </c>
      <c r="O27" s="127"/>
      <c r="P27" s="246"/>
      <c r="Q27" s="246"/>
      <c r="R27" s="246"/>
    </row>
    <row r="28" spans="1:18" ht="12.75" customHeight="1" x14ac:dyDescent="0.2">
      <c r="A28" s="57" t="s">
        <v>0</v>
      </c>
      <c r="B28" s="324">
        <f>+'[1]Podklady QZ'!B414</f>
        <v>3717.17</v>
      </c>
      <c r="C28" s="380">
        <f>+'[1]Podklady QZ'!C414</f>
        <v>2.8987711799865697E-2</v>
      </c>
      <c r="D28" s="381">
        <f>+'[1]Podklady QZ'!D414</f>
        <v>1948.63</v>
      </c>
      <c r="E28" s="380">
        <f>+'[1]Podklady QZ'!E414</f>
        <v>1.9555924763375802E-2</v>
      </c>
      <c r="F28" s="381">
        <f>+'[1]Podklady QZ'!F414</f>
        <v>1412.84</v>
      </c>
      <c r="G28" s="368">
        <f>+'[1]Podklady QZ'!G414</f>
        <v>2.4646430638302332E-2</v>
      </c>
      <c r="H28" s="381">
        <f>+'[1]Podklady QZ'!H414</f>
        <v>7078.64</v>
      </c>
      <c r="I28" s="368">
        <f>+'[1]Podklady QZ'!I414</f>
        <v>2.4819836828850486E-2</v>
      </c>
      <c r="J28" s="176"/>
      <c r="K28" s="178" t="str">
        <f t="shared" ref="K28:K34" si="7">+A28</f>
        <v>Energetika</v>
      </c>
      <c r="L28" s="168">
        <f t="shared" si="4"/>
        <v>3717.17</v>
      </c>
      <c r="M28" s="168">
        <f t="shared" si="5"/>
        <v>1948.63</v>
      </c>
      <c r="N28" s="168">
        <f t="shared" si="6"/>
        <v>1412.84</v>
      </c>
      <c r="O28" s="127"/>
    </row>
    <row r="29" spans="1:18" ht="12.75" customHeight="1" x14ac:dyDescent="0.2">
      <c r="A29" s="57" t="s">
        <v>1</v>
      </c>
      <c r="B29" s="324">
        <f>+'[1]Podklady QZ'!B415</f>
        <v>212.4</v>
      </c>
      <c r="C29" s="380">
        <f>+'[1]Podklady QZ'!C415</f>
        <v>4.3434862460665514E-3</v>
      </c>
      <c r="D29" s="381">
        <f>+'[1]Podklady QZ'!D415</f>
        <v>136.79</v>
      </c>
      <c r="E29" s="380">
        <f>+'[1]Podklady QZ'!E415</f>
        <v>3.9432016381626047E-3</v>
      </c>
      <c r="F29" s="381">
        <f>+'[1]Podklady QZ'!F415</f>
        <v>29.55</v>
      </c>
      <c r="G29" s="368">
        <f>+'[1]Podklady QZ'!G415</f>
        <v>4.4500820516820945E-3</v>
      </c>
      <c r="H29" s="381">
        <f>+'[1]Podklady QZ'!H415</f>
        <v>378.74</v>
      </c>
      <c r="I29" s="368">
        <f>+'[1]Podklady QZ'!I415</f>
        <v>4.1974383966844817E-3</v>
      </c>
      <c r="J29" s="176"/>
      <c r="K29" s="178" t="str">
        <f t="shared" si="7"/>
        <v>Doprava</v>
      </c>
      <c r="L29" s="168">
        <f t="shared" si="4"/>
        <v>212.4</v>
      </c>
      <c r="M29" s="168">
        <f t="shared" si="5"/>
        <v>136.79</v>
      </c>
      <c r="N29" s="168">
        <f t="shared" si="6"/>
        <v>29.55</v>
      </c>
      <c r="O29" s="127"/>
    </row>
    <row r="30" spans="1:18" ht="12.75" customHeight="1" x14ac:dyDescent="0.2">
      <c r="A30" s="57" t="s">
        <v>2</v>
      </c>
      <c r="B30" s="324">
        <f>+'[1]Podklady QZ'!B416</f>
        <v>201.58</v>
      </c>
      <c r="C30" s="380">
        <f>+'[1]Podklady QZ'!C416</f>
        <v>6.3821894930886297E-3</v>
      </c>
      <c r="D30" s="381">
        <f>+'[1]Podklady QZ'!D416</f>
        <v>182.23999999999998</v>
      </c>
      <c r="E30" s="380">
        <f>+'[1]Podklady QZ'!E416</f>
        <v>6.2263871170092017E-3</v>
      </c>
      <c r="F30" s="381">
        <f>+'[1]Podklady QZ'!F416</f>
        <v>14.290000000000001</v>
      </c>
      <c r="G30" s="368">
        <f>+'[1]Podklady QZ'!G416</f>
        <v>1.4088304784551961E-3</v>
      </c>
      <c r="H30" s="381">
        <f>+'[1]Podklady QZ'!H416</f>
        <v>398.11</v>
      </c>
      <c r="I30" s="368">
        <f>+'[1]Podklady QZ'!I416</f>
        <v>5.6074265872699787E-3</v>
      </c>
      <c r="J30" s="176"/>
      <c r="K30" s="178" t="str">
        <f t="shared" si="7"/>
        <v>Stavebnictví</v>
      </c>
      <c r="L30" s="168">
        <f t="shared" si="4"/>
        <v>201.58</v>
      </c>
      <c r="M30" s="168">
        <f t="shared" si="5"/>
        <v>182.23999999999998</v>
      </c>
      <c r="N30" s="168">
        <f t="shared" si="6"/>
        <v>14.290000000000001</v>
      </c>
    </row>
    <row r="31" spans="1:18" x14ac:dyDescent="0.2">
      <c r="A31" s="57" t="s">
        <v>6</v>
      </c>
      <c r="B31" s="324">
        <f>+'[1]Podklady QZ'!B417</f>
        <v>1537.0619999999999</v>
      </c>
      <c r="C31" s="380">
        <f>+'[1]Podklady QZ'!C417</f>
        <v>5.6090807244435839E-2</v>
      </c>
      <c r="D31" s="381">
        <f>+'[1]Podklady QZ'!D417</f>
        <v>1272.4859999999999</v>
      </c>
      <c r="E31" s="380">
        <f>+'[1]Podklady QZ'!E417</f>
        <v>6.4140040444205793E-2</v>
      </c>
      <c r="F31" s="381">
        <f>+'[1]Podklady QZ'!F417</f>
        <v>715.76</v>
      </c>
      <c r="G31" s="368">
        <f>+'[1]Podklady QZ'!G417</f>
        <v>8.1460628121807641E-2</v>
      </c>
      <c r="H31" s="381">
        <f>+'[1]Podklady QZ'!H417</f>
        <v>3525.308</v>
      </c>
      <c r="I31" s="368">
        <f>+'[1]Podklady QZ'!I417</f>
        <v>6.2919503679344957E-2</v>
      </c>
      <c r="J31" s="176"/>
      <c r="K31" s="178" t="str">
        <f t="shared" si="7"/>
        <v>Zemědělství a lesnictví</v>
      </c>
      <c r="L31" s="168">
        <f t="shared" si="4"/>
        <v>1537.0619999999999</v>
      </c>
      <c r="M31" s="168">
        <f t="shared" si="5"/>
        <v>1272.4859999999999</v>
      </c>
      <c r="N31" s="168">
        <f t="shared" si="6"/>
        <v>715.76</v>
      </c>
    </row>
    <row r="32" spans="1:18" x14ac:dyDescent="0.2">
      <c r="A32" s="57" t="s">
        <v>28</v>
      </c>
      <c r="B32" s="324">
        <f>+'[1]Podklady QZ'!B418</f>
        <v>65342.926000000007</v>
      </c>
      <c r="C32" s="380">
        <f>+'[1]Podklady QZ'!C418</f>
        <v>2.6174950496418072E-2</v>
      </c>
      <c r="D32" s="381">
        <f>+'[1]Podklady QZ'!D418</f>
        <v>58105.334000000003</v>
      </c>
      <c r="E32" s="380">
        <f>+'[1]Podklady QZ'!E418</f>
        <v>2.666727586695836E-2</v>
      </c>
      <c r="F32" s="381">
        <f>+'[1]Podklady QZ'!F418</f>
        <v>22077.949000000001</v>
      </c>
      <c r="G32" s="368">
        <f>+'[1]Podklady QZ'!G418</f>
        <v>2.5409567981690123E-2</v>
      </c>
      <c r="H32" s="381">
        <f>+'[1]Podklady QZ'!H418</f>
        <v>145526.209</v>
      </c>
      <c r="I32" s="368">
        <f>+'[1]Podklady QZ'!I418</f>
        <v>2.6248487097751322E-2</v>
      </c>
      <c r="J32" s="176"/>
      <c r="K32" s="178" t="str">
        <f t="shared" si="7"/>
        <v>Domácnosti</v>
      </c>
      <c r="L32" s="168">
        <f t="shared" si="4"/>
        <v>65342.926000000007</v>
      </c>
      <c r="M32" s="168">
        <f t="shared" si="5"/>
        <v>58105.334000000003</v>
      </c>
      <c r="N32" s="168">
        <f t="shared" si="6"/>
        <v>22077.949000000001</v>
      </c>
    </row>
    <row r="33" spans="1:14" x14ac:dyDescent="0.2">
      <c r="A33" s="57" t="s">
        <v>5</v>
      </c>
      <c r="B33" s="324">
        <f>+'[1]Podklady QZ'!B419</f>
        <v>22107.990000000005</v>
      </c>
      <c r="C33" s="380">
        <f>+'[1]Podklady QZ'!C419</f>
        <v>1.6388999553522625E-2</v>
      </c>
      <c r="D33" s="381">
        <f>+'[1]Podklady QZ'!D419</f>
        <v>19252.208999999999</v>
      </c>
      <c r="E33" s="380">
        <f>+'[1]Podklady QZ'!E419</f>
        <v>1.7421963556270403E-2</v>
      </c>
      <c r="F33" s="381">
        <f>+'[1]Podklady QZ'!F419</f>
        <v>5323.8529999999992</v>
      </c>
      <c r="G33" s="368">
        <f>+'[1]Podklady QZ'!G419</f>
        <v>1.3749811932426066E-2</v>
      </c>
      <c r="H33" s="381">
        <f>+'[1]Podklady QZ'!H419</f>
        <v>46684.052000000011</v>
      </c>
      <c r="I33" s="368">
        <f>+'[1]Podklady QZ'!I419</f>
        <v>1.6431095020630521E-2</v>
      </c>
      <c r="J33" s="176"/>
      <c r="K33" s="178" t="str">
        <f t="shared" si="7"/>
        <v>Obchod, služby, školství, zdravotnictví</v>
      </c>
      <c r="L33" s="168">
        <f t="shared" si="4"/>
        <v>22107.990000000005</v>
      </c>
      <c r="M33" s="168">
        <f t="shared" si="5"/>
        <v>19252.208999999999</v>
      </c>
      <c r="N33" s="168">
        <f t="shared" si="6"/>
        <v>5323.8529999999992</v>
      </c>
    </row>
    <row r="34" spans="1:14" ht="12.75" thickBot="1" x14ac:dyDescent="0.25">
      <c r="A34" s="58" t="s">
        <v>3</v>
      </c>
      <c r="B34" s="325">
        <f>+'[1]Podklady QZ'!B420</f>
        <v>24.57</v>
      </c>
      <c r="C34" s="369">
        <f>+'[1]Podklady QZ'!C420</f>
        <v>1.8770306279984505E-4</v>
      </c>
      <c r="D34" s="364">
        <f>+'[1]Podklady QZ'!D420</f>
        <v>20.74</v>
      </c>
      <c r="E34" s="369">
        <f>+'[1]Podklady QZ'!E420</f>
        <v>1.9129652288316399E-4</v>
      </c>
      <c r="F34" s="364">
        <f>+'[1]Podklady QZ'!F420</f>
        <v>0</v>
      </c>
      <c r="G34" s="369">
        <f>+'[1]Podklady QZ'!G420</f>
        <v>0</v>
      </c>
      <c r="H34" s="364">
        <f>+'[1]Podklady QZ'!H420</f>
        <v>45.31</v>
      </c>
      <c r="I34" s="369">
        <f>+'[1]Podklady QZ'!I420</f>
        <v>1.6795317588520664E-4</v>
      </c>
      <c r="J34" s="176"/>
      <c r="K34" s="178" t="str">
        <f t="shared" si="7"/>
        <v>Ostatní</v>
      </c>
      <c r="L34" s="168">
        <f t="shared" si="4"/>
        <v>24.57</v>
      </c>
      <c r="M34" s="168">
        <f t="shared" si="5"/>
        <v>20.74</v>
      </c>
      <c r="N34" s="168">
        <f t="shared" si="6"/>
        <v>0</v>
      </c>
    </row>
    <row r="35" spans="1:14" ht="18" customHeight="1" x14ac:dyDescent="0.2">
      <c r="A35" s="327"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QZ'!L389</f>
        <v>1.4540072444994112E-2</v>
      </c>
    </row>
    <row r="40" spans="1:14" x14ac:dyDescent="0.2">
      <c r="B40" s="226"/>
      <c r="C40" s="226"/>
      <c r="D40" s="226"/>
      <c r="L40" s="184" t="s">
        <v>66</v>
      </c>
      <c r="M40" s="219">
        <f>+'[1]Podklady QZ'!L390</f>
        <v>2.1899517919741124E-2</v>
      </c>
    </row>
    <row r="41" spans="1:14" x14ac:dyDescent="0.2">
      <c r="B41" s="127"/>
      <c r="C41" s="127"/>
      <c r="D41" s="127"/>
      <c r="L41" s="184" t="s">
        <v>182</v>
      </c>
      <c r="M41" s="219">
        <f>+'[1]Podklady QZ'!L391</f>
        <v>1.5332614542032805E-2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view="pageBreakPreview" zoomScaleNormal="100" zoomScaleSheetLayoutView="100" workbookViewId="0">
      <selection activeCell="L38" sqref="L38"/>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215</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16" t="s">
        <v>279</v>
      </c>
      <c r="C6" s="316" t="s">
        <v>52</v>
      </c>
      <c r="D6" s="316" t="s">
        <v>279</v>
      </c>
      <c r="E6" s="316" t="s">
        <v>52</v>
      </c>
      <c r="F6" s="316" t="s">
        <v>279</v>
      </c>
      <c r="G6" s="317" t="s">
        <v>52</v>
      </c>
      <c r="H6" s="316" t="s">
        <v>279</v>
      </c>
      <c r="I6" s="317" t="s">
        <v>52</v>
      </c>
      <c r="J6" s="184"/>
      <c r="O6" s="184"/>
    </row>
    <row r="7" spans="1:15" x14ac:dyDescent="0.2">
      <c r="A7" s="243" t="s">
        <v>245</v>
      </c>
      <c r="B7" s="323">
        <f>+'[1]Podklady QZ'!B428</f>
        <v>1046.6304999999998</v>
      </c>
      <c r="C7" s="320">
        <f>+'[1]Podklady QZ'!C428</f>
        <v>2.5145437648141224E-2</v>
      </c>
      <c r="D7" s="321">
        <f>+'[1]Podklady QZ'!D428</f>
        <v>1046.6304999999998</v>
      </c>
      <c r="E7" s="320">
        <f>+'[1]Podklady QZ'!E428</f>
        <v>2.5152143383322022E-2</v>
      </c>
      <c r="F7" s="321">
        <f>+'[1]Podklady QZ'!F428</f>
        <v>1046.6734999999999</v>
      </c>
      <c r="G7" s="320">
        <f>+'[1]Podklady QZ'!G428</f>
        <v>2.5156428601840985E-2</v>
      </c>
      <c r="H7" s="321">
        <f>+'[1]Podklady QZ'!H428</f>
        <v>1046.6734999999999</v>
      </c>
      <c r="I7" s="320">
        <f>+'[1]Podklady QZ'!I428</f>
        <v>2.5156428601840985E-2</v>
      </c>
      <c r="J7" s="187"/>
      <c r="O7" s="92"/>
    </row>
    <row r="8" spans="1:15" x14ac:dyDescent="0.2">
      <c r="A8" s="240" t="s">
        <v>280</v>
      </c>
      <c r="B8" s="323">
        <f>+'[1]Podklady QZ'!B429</f>
        <v>311565.69699999987</v>
      </c>
      <c r="C8" s="320">
        <f>+'[1]Podklady QZ'!C429</f>
        <v>2.4705493158656028E-2</v>
      </c>
      <c r="D8" s="321">
        <f>+'[1]Podklady QZ'!D429</f>
        <v>300374.3060000001</v>
      </c>
      <c r="E8" s="320">
        <f>+'[1]Podklady QZ'!E429</f>
        <v>2.5308604684041561E-2</v>
      </c>
      <c r="F8" s="321">
        <f>+'[1]Podklady QZ'!F429</f>
        <v>193330.20299999986</v>
      </c>
      <c r="G8" s="320">
        <f>+'[1]Podklady QZ'!G429</f>
        <v>2.4032852789991219E-2</v>
      </c>
      <c r="H8" s="321">
        <f>+'[1]Podklady QZ'!H429</f>
        <v>805270.20599999989</v>
      </c>
      <c r="I8" s="320">
        <f>+'[1]Podklady QZ'!I429</f>
        <v>2.4759207568650188E-2</v>
      </c>
      <c r="J8" s="187"/>
      <c r="O8" s="92"/>
    </row>
    <row r="9" spans="1:15" x14ac:dyDescent="0.2">
      <c r="A9" s="241" t="s">
        <v>281</v>
      </c>
      <c r="B9" s="322">
        <f>+'[1]Podklady QZ'!B430</f>
        <v>227068.84</v>
      </c>
      <c r="C9" s="319">
        <f>+'[1]Podklady QZ'!C430</f>
        <v>3.4504773469123978E-2</v>
      </c>
      <c r="D9" s="318">
        <f>+'[1]Podklady QZ'!D430</f>
        <v>206790.75499999998</v>
      </c>
      <c r="E9" s="319">
        <f>+'[1]Podklady QZ'!E430</f>
        <v>3.4761069206865204E-2</v>
      </c>
      <c r="F9" s="318">
        <f>+'[1]Podklady QZ'!F430</f>
        <v>116653.94500000001</v>
      </c>
      <c r="G9" s="319">
        <f>+'[1]Podklady QZ'!G430</f>
        <v>3.8458064963276847E-2</v>
      </c>
      <c r="H9" s="318">
        <f>+'[1]Podklady QZ'!H430</f>
        <v>550513.54</v>
      </c>
      <c r="I9" s="319">
        <f>+'[1]Podklady QZ'!I430</f>
        <v>3.53732511144298E-2</v>
      </c>
      <c r="J9" s="176"/>
      <c r="K9" s="178"/>
      <c r="L9" s="178" t="str">
        <f>+B5</f>
        <v>Duben</v>
      </c>
      <c r="M9" s="178" t="str">
        <f>+D5</f>
        <v>Květen</v>
      </c>
      <c r="N9" s="178" t="str">
        <f>+F5</f>
        <v>Červen</v>
      </c>
    </row>
    <row r="10" spans="1:15" x14ac:dyDescent="0.2">
      <c r="A10" s="57" t="s">
        <v>44</v>
      </c>
      <c r="B10" s="324">
        <f>+'[1]Podklady QZ'!B431</f>
        <v>46238</v>
      </c>
      <c r="C10" s="73">
        <f>+'[1]Podklady QZ'!C431</f>
        <v>8.7579660949429095E-2</v>
      </c>
      <c r="D10" s="363">
        <f>+'[1]Podklady QZ'!D431</f>
        <v>43715.299999999996</v>
      </c>
      <c r="E10" s="368">
        <f>+'[1]Podklady QZ'!E431</f>
        <v>8.7144748666870428E-2</v>
      </c>
      <c r="F10" s="363">
        <f>+'[1]Podklady QZ'!F431</f>
        <v>9942.5499999999993</v>
      </c>
      <c r="G10" s="368">
        <f>+'[1]Podklady QZ'!G431</f>
        <v>3.7096431933316611E-2</v>
      </c>
      <c r="H10" s="363">
        <f>+'[1]Podklady QZ'!H431</f>
        <v>99895.849999999991</v>
      </c>
      <c r="I10" s="368">
        <f>+'[1]Podklady QZ'!I431</f>
        <v>7.6984330588782637E-2</v>
      </c>
      <c r="J10" s="176"/>
      <c r="K10" s="178" t="str">
        <f>+A10</f>
        <v>Biomasa</v>
      </c>
      <c r="L10" s="168">
        <f>+B10</f>
        <v>46238</v>
      </c>
      <c r="M10" s="168">
        <f>+D10</f>
        <v>43715.299999999996</v>
      </c>
      <c r="N10" s="168">
        <f>+F10</f>
        <v>9942.5499999999993</v>
      </c>
    </row>
    <row r="11" spans="1:15" x14ac:dyDescent="0.2">
      <c r="A11" s="57" t="s">
        <v>43</v>
      </c>
      <c r="B11" s="324">
        <f>+'[1]Podklady QZ'!B432</f>
        <v>4998.75</v>
      </c>
      <c r="C11" s="462">
        <f>+'[1]Podklady QZ'!C432</f>
        <v>0.10997922500965088</v>
      </c>
      <c r="D11" s="381">
        <f>+'[1]Podklady QZ'!D432</f>
        <v>4663.2049999999999</v>
      </c>
      <c r="E11" s="380">
        <f>+'[1]Podklady QZ'!E432</f>
        <v>0.11452010303065369</v>
      </c>
      <c r="F11" s="381">
        <f>+'[1]Podklady QZ'!F432</f>
        <v>3349.904</v>
      </c>
      <c r="G11" s="368">
        <f>+'[1]Podklady QZ'!G432</f>
        <v>0.13104210405667124</v>
      </c>
      <c r="H11" s="381">
        <f>+'[1]Podklady QZ'!H432</f>
        <v>13011.859</v>
      </c>
      <c r="I11" s="368">
        <f>+'[1]Podklady QZ'!I432</f>
        <v>0.11645298583070775</v>
      </c>
      <c r="J11" s="176"/>
      <c r="K11" s="178" t="str">
        <f t="shared" ref="K11:L25" si="0">+A11</f>
        <v>Bioplyn</v>
      </c>
      <c r="L11" s="168">
        <f t="shared" si="0"/>
        <v>4998.75</v>
      </c>
      <c r="M11" s="168">
        <f t="shared" ref="M11:M25" si="1">+D11</f>
        <v>4663.2049999999999</v>
      </c>
      <c r="N11" s="168">
        <f t="shared" ref="N11:N25" si="2">+F11</f>
        <v>3349.904</v>
      </c>
      <c r="O11" s="246"/>
    </row>
    <row r="12" spans="1:15" x14ac:dyDescent="0.2">
      <c r="A12" s="57" t="s">
        <v>42</v>
      </c>
      <c r="B12" s="324">
        <f>+'[1]Podklady QZ'!B433</f>
        <v>0</v>
      </c>
      <c r="C12" s="462">
        <f>+'[1]Podklady QZ'!C433</f>
        <v>0</v>
      </c>
      <c r="D12" s="381">
        <f>+'[1]Podklady QZ'!D433</f>
        <v>0</v>
      </c>
      <c r="E12" s="380">
        <f>+'[1]Podklady QZ'!E433</f>
        <v>0</v>
      </c>
      <c r="F12" s="381">
        <f>+'[1]Podklady QZ'!F433</f>
        <v>0</v>
      </c>
      <c r="G12" s="368">
        <f>+'[1]Podklady QZ'!G433</f>
        <v>0</v>
      </c>
      <c r="H12" s="381">
        <f>+'[1]Podklady QZ'!H433</f>
        <v>0</v>
      </c>
      <c r="I12" s="368">
        <f>+'[1]Podklady QZ'!I433</f>
        <v>0</v>
      </c>
      <c r="J12" s="176"/>
      <c r="K12" s="178" t="str">
        <f t="shared" si="0"/>
        <v>Černé uhlí</v>
      </c>
      <c r="L12" s="168">
        <f t="shared" si="0"/>
        <v>0</v>
      </c>
      <c r="M12" s="168">
        <f t="shared" si="1"/>
        <v>0</v>
      </c>
      <c r="N12" s="168">
        <f t="shared" si="2"/>
        <v>0</v>
      </c>
      <c r="O12" s="246"/>
    </row>
    <row r="13" spans="1:15" x14ac:dyDescent="0.2">
      <c r="A13" s="57" t="s">
        <v>67</v>
      </c>
      <c r="B13" s="324">
        <f>+'[1]Podklady QZ'!B434</f>
        <v>0</v>
      </c>
      <c r="C13" s="462">
        <f>+'[1]Podklady QZ'!C434</f>
        <v>0</v>
      </c>
      <c r="D13" s="381">
        <f>+'[1]Podklady QZ'!D434</f>
        <v>0</v>
      </c>
      <c r="E13" s="380">
        <f>+'[1]Podklady QZ'!E434</f>
        <v>0</v>
      </c>
      <c r="F13" s="381">
        <f>+'[1]Podklady QZ'!F434</f>
        <v>0</v>
      </c>
      <c r="G13" s="368">
        <f>+'[1]Podklady QZ'!G434</f>
        <v>0</v>
      </c>
      <c r="H13" s="381">
        <f>+'[1]Podklady QZ'!H434</f>
        <v>0</v>
      </c>
      <c r="I13" s="368">
        <f>+'[1]Podklady QZ'!I434</f>
        <v>0</v>
      </c>
      <c r="J13" s="176"/>
      <c r="K13" s="178" t="str">
        <f t="shared" si="0"/>
        <v>Elektrická energie</v>
      </c>
      <c r="L13" s="168">
        <f t="shared" si="0"/>
        <v>0</v>
      </c>
      <c r="M13" s="168">
        <f t="shared" si="1"/>
        <v>0</v>
      </c>
      <c r="N13" s="168">
        <f t="shared" si="2"/>
        <v>0</v>
      </c>
      <c r="O13" s="246"/>
    </row>
    <row r="14" spans="1:15" x14ac:dyDescent="0.2">
      <c r="A14" s="57" t="s">
        <v>68</v>
      </c>
      <c r="B14" s="324">
        <f>+'[1]Podklady QZ'!B435</f>
        <v>0</v>
      </c>
      <c r="C14" s="462">
        <f>+'[1]Podklady QZ'!C435</f>
        <v>0</v>
      </c>
      <c r="D14" s="381">
        <f>+'[1]Podklady QZ'!D435</f>
        <v>0</v>
      </c>
      <c r="E14" s="380">
        <f>+'[1]Podklady QZ'!E435</f>
        <v>0</v>
      </c>
      <c r="F14" s="381">
        <f>+'[1]Podklady QZ'!F435</f>
        <v>0</v>
      </c>
      <c r="G14" s="368">
        <f>+'[1]Podklady QZ'!G435</f>
        <v>0</v>
      </c>
      <c r="H14" s="381">
        <f>+'[1]Podklady QZ'!H435</f>
        <v>0</v>
      </c>
      <c r="I14" s="368">
        <f>+'[1]Podklady QZ'!I435</f>
        <v>0</v>
      </c>
      <c r="J14" s="176"/>
      <c r="K14" s="178" t="str">
        <f t="shared" si="0"/>
        <v>Energie prostředí (tepelné čerpadlo)</v>
      </c>
      <c r="L14" s="168">
        <f t="shared" si="0"/>
        <v>0</v>
      </c>
      <c r="M14" s="168">
        <f t="shared" si="1"/>
        <v>0</v>
      </c>
      <c r="N14" s="168">
        <f t="shared" si="2"/>
        <v>0</v>
      </c>
      <c r="O14" s="246"/>
    </row>
    <row r="15" spans="1:15" x14ac:dyDescent="0.2">
      <c r="A15" s="57" t="s">
        <v>69</v>
      </c>
      <c r="B15" s="324">
        <f>+'[1]Podklady QZ'!B436</f>
        <v>0</v>
      </c>
      <c r="C15" s="462">
        <f>+'[1]Podklady QZ'!C436</f>
        <v>0</v>
      </c>
      <c r="D15" s="381">
        <f>+'[1]Podklady QZ'!D436</f>
        <v>0</v>
      </c>
      <c r="E15" s="380">
        <f>+'[1]Podklady QZ'!E436</f>
        <v>0</v>
      </c>
      <c r="F15" s="381">
        <f>+'[1]Podklady QZ'!F436</f>
        <v>0</v>
      </c>
      <c r="G15" s="368">
        <f>+'[1]Podklady QZ'!G436</f>
        <v>0</v>
      </c>
      <c r="H15" s="381">
        <f>+'[1]Podklady QZ'!H436</f>
        <v>0</v>
      </c>
      <c r="I15" s="368">
        <f>+'[1]Podklady QZ'!I436</f>
        <v>0</v>
      </c>
      <c r="J15" s="176"/>
      <c r="K15" s="178" t="str">
        <f t="shared" si="0"/>
        <v>Energie Slunce (solární kolektor)</v>
      </c>
      <c r="L15" s="168">
        <f t="shared" si="0"/>
        <v>0</v>
      </c>
      <c r="M15" s="168">
        <f t="shared" si="1"/>
        <v>0</v>
      </c>
      <c r="N15" s="168">
        <f t="shared" si="2"/>
        <v>0</v>
      </c>
      <c r="O15" s="246"/>
    </row>
    <row r="16" spans="1:15" x14ac:dyDescent="0.2">
      <c r="A16" s="57" t="s">
        <v>41</v>
      </c>
      <c r="B16" s="324">
        <f>+'[1]Podklady QZ'!B437</f>
        <v>105728.82</v>
      </c>
      <c r="C16" s="462">
        <f>+'[1]Podklady QZ'!C437</f>
        <v>3.3883026437112225E-2</v>
      </c>
      <c r="D16" s="381">
        <f>+'[1]Podklady QZ'!D437</f>
        <v>91805.61</v>
      </c>
      <c r="E16" s="380">
        <f>+'[1]Podklady QZ'!E437</f>
        <v>3.3424036425983177E-2</v>
      </c>
      <c r="F16" s="381">
        <f>+'[1]Podklady QZ'!F437</f>
        <v>64701.13</v>
      </c>
      <c r="G16" s="368">
        <f>+'[1]Podklady QZ'!G437</f>
        <v>5.6644585154490612E-2</v>
      </c>
      <c r="H16" s="381">
        <f>+'[1]Podklady QZ'!H437</f>
        <v>262235.56</v>
      </c>
      <c r="I16" s="368">
        <f>+'[1]Podklady QZ'!I437</f>
        <v>3.7412354038448808E-2</v>
      </c>
      <c r="J16" s="176"/>
      <c r="K16" s="178" t="str">
        <f t="shared" si="0"/>
        <v>Hnědé uhlí</v>
      </c>
      <c r="L16" s="168">
        <f t="shared" si="0"/>
        <v>105728.82</v>
      </c>
      <c r="M16" s="168">
        <f t="shared" si="1"/>
        <v>91805.61</v>
      </c>
      <c r="N16" s="168">
        <f t="shared" si="2"/>
        <v>64701.13</v>
      </c>
      <c r="O16" s="246"/>
    </row>
    <row r="17" spans="1:15" x14ac:dyDescent="0.2">
      <c r="A17" s="57" t="s">
        <v>80</v>
      </c>
      <c r="B17" s="324">
        <f>+'[1]Podklady QZ'!B438</f>
        <v>0</v>
      </c>
      <c r="C17" s="462">
        <f>+'[1]Podklady QZ'!C438</f>
        <v>0</v>
      </c>
      <c r="D17" s="381">
        <f>+'[1]Podklady QZ'!D438</f>
        <v>0</v>
      </c>
      <c r="E17" s="380">
        <f>+'[1]Podklady QZ'!E438</f>
        <v>0</v>
      </c>
      <c r="F17" s="381">
        <f>+'[1]Podklady QZ'!F438</f>
        <v>0</v>
      </c>
      <c r="G17" s="368">
        <f>+'[1]Podklady QZ'!G438</f>
        <v>0</v>
      </c>
      <c r="H17" s="381">
        <f>+'[1]Podklady QZ'!H438</f>
        <v>0</v>
      </c>
      <c r="I17" s="368">
        <f>+'[1]Podklady QZ'!I438</f>
        <v>0</v>
      </c>
      <c r="J17" s="176"/>
      <c r="K17" s="178" t="str">
        <f t="shared" si="0"/>
        <v>Jaderné palivo</v>
      </c>
      <c r="L17" s="168">
        <f t="shared" si="0"/>
        <v>0</v>
      </c>
      <c r="M17" s="168">
        <f t="shared" si="1"/>
        <v>0</v>
      </c>
      <c r="N17" s="168">
        <f t="shared" si="2"/>
        <v>0</v>
      </c>
      <c r="O17" s="246"/>
    </row>
    <row r="18" spans="1:15" x14ac:dyDescent="0.2">
      <c r="A18" s="57" t="s">
        <v>40</v>
      </c>
      <c r="B18" s="324">
        <f>+'[1]Podklady QZ'!B439</f>
        <v>0</v>
      </c>
      <c r="C18" s="462">
        <f>+'[1]Podklady QZ'!C439</f>
        <v>0</v>
      </c>
      <c r="D18" s="381">
        <f>+'[1]Podklady QZ'!D439</f>
        <v>0</v>
      </c>
      <c r="E18" s="380">
        <f>+'[1]Podklady QZ'!E439</f>
        <v>0</v>
      </c>
      <c r="F18" s="381">
        <f>+'[1]Podklady QZ'!F439</f>
        <v>0</v>
      </c>
      <c r="G18" s="368">
        <f>+'[1]Podklady QZ'!G439</f>
        <v>0</v>
      </c>
      <c r="H18" s="381">
        <f>+'[1]Podklady QZ'!H439</f>
        <v>0</v>
      </c>
      <c r="I18" s="368">
        <f>+'[1]Podklady QZ'!I439</f>
        <v>0</v>
      </c>
      <c r="J18" s="176"/>
      <c r="K18" s="178" t="str">
        <f t="shared" si="0"/>
        <v>Koks</v>
      </c>
      <c r="L18" s="168">
        <f t="shared" si="0"/>
        <v>0</v>
      </c>
      <c r="M18" s="168">
        <f t="shared" si="1"/>
        <v>0</v>
      </c>
      <c r="N18" s="168">
        <f t="shared" si="2"/>
        <v>0</v>
      </c>
      <c r="O18" s="246"/>
    </row>
    <row r="19" spans="1:15" x14ac:dyDescent="0.2">
      <c r="A19" s="57" t="s">
        <v>39</v>
      </c>
      <c r="B19" s="324">
        <f>+'[1]Podklady QZ'!B440</f>
        <v>0</v>
      </c>
      <c r="C19" s="462">
        <f>+'[1]Podklady QZ'!C440</f>
        <v>0</v>
      </c>
      <c r="D19" s="381">
        <f>+'[1]Podklady QZ'!D440</f>
        <v>0</v>
      </c>
      <c r="E19" s="380">
        <f>+'[1]Podklady QZ'!E440</f>
        <v>0</v>
      </c>
      <c r="F19" s="381">
        <f>+'[1]Podklady QZ'!F440</f>
        <v>0</v>
      </c>
      <c r="G19" s="368">
        <f>+'[1]Podklady QZ'!G440</f>
        <v>0</v>
      </c>
      <c r="H19" s="381">
        <f>+'[1]Podklady QZ'!H440</f>
        <v>0</v>
      </c>
      <c r="I19" s="368">
        <f>+'[1]Podklady QZ'!I440</f>
        <v>0</v>
      </c>
      <c r="J19" s="176"/>
      <c r="K19" s="178" t="str">
        <f t="shared" si="0"/>
        <v>Odpadní teplo</v>
      </c>
      <c r="L19" s="168">
        <f t="shared" si="0"/>
        <v>0</v>
      </c>
      <c r="M19" s="168">
        <f t="shared" si="1"/>
        <v>0</v>
      </c>
      <c r="N19" s="168">
        <f t="shared" si="2"/>
        <v>0</v>
      </c>
      <c r="O19" s="246"/>
    </row>
    <row r="20" spans="1:15" x14ac:dyDescent="0.2">
      <c r="A20" s="57" t="s">
        <v>38</v>
      </c>
      <c r="B20" s="324">
        <f>+'[1]Podklady QZ'!B441</f>
        <v>0</v>
      </c>
      <c r="C20" s="462">
        <f>+'[1]Podklady QZ'!C441</f>
        <v>0</v>
      </c>
      <c r="D20" s="381">
        <f>+'[1]Podklady QZ'!D441</f>
        <v>0</v>
      </c>
      <c r="E20" s="380">
        <f>+'[1]Podklady QZ'!E441</f>
        <v>0</v>
      </c>
      <c r="F20" s="381">
        <f>+'[1]Podklady QZ'!F441</f>
        <v>0</v>
      </c>
      <c r="G20" s="368">
        <f>+'[1]Podklady QZ'!G441</f>
        <v>0</v>
      </c>
      <c r="H20" s="381">
        <f>+'[1]Podklady QZ'!H441</f>
        <v>0</v>
      </c>
      <c r="I20" s="368">
        <f>+'[1]Podklady QZ'!I441</f>
        <v>0</v>
      </c>
      <c r="J20" s="176"/>
      <c r="K20" s="178" t="str">
        <f t="shared" si="0"/>
        <v>Ostatní kapalná paliva</v>
      </c>
      <c r="L20" s="168">
        <f t="shared" si="0"/>
        <v>0</v>
      </c>
      <c r="M20" s="168">
        <f t="shared" si="1"/>
        <v>0</v>
      </c>
      <c r="N20" s="168">
        <f t="shared" si="2"/>
        <v>0</v>
      </c>
      <c r="O20" s="246"/>
    </row>
    <row r="21" spans="1:15" x14ac:dyDescent="0.2">
      <c r="A21" s="57" t="s">
        <v>37</v>
      </c>
      <c r="B21" s="324">
        <f>+'[1]Podklady QZ'!B442</f>
        <v>0</v>
      </c>
      <c r="C21" s="462">
        <f>+'[1]Podklady QZ'!C442</f>
        <v>0</v>
      </c>
      <c r="D21" s="381">
        <f>+'[1]Podklady QZ'!D442</f>
        <v>0</v>
      </c>
      <c r="E21" s="380">
        <f>+'[1]Podklady QZ'!E442</f>
        <v>0</v>
      </c>
      <c r="F21" s="381">
        <f>+'[1]Podklady QZ'!F442</f>
        <v>0</v>
      </c>
      <c r="G21" s="368">
        <f>+'[1]Podklady QZ'!G442</f>
        <v>0</v>
      </c>
      <c r="H21" s="381">
        <f>+'[1]Podklady QZ'!H442</f>
        <v>0</v>
      </c>
      <c r="I21" s="368">
        <f>+'[1]Podklady QZ'!I442</f>
        <v>0</v>
      </c>
      <c r="J21" s="176"/>
      <c r="K21" s="178" t="str">
        <f t="shared" si="0"/>
        <v>Ostatní pevná paliva</v>
      </c>
      <c r="L21" s="168">
        <f t="shared" si="0"/>
        <v>0</v>
      </c>
      <c r="M21" s="168">
        <f t="shared" si="1"/>
        <v>0</v>
      </c>
      <c r="N21" s="168">
        <f t="shared" si="2"/>
        <v>0</v>
      </c>
      <c r="O21" s="246"/>
    </row>
    <row r="22" spans="1:15" x14ac:dyDescent="0.2">
      <c r="A22" s="57" t="s">
        <v>36</v>
      </c>
      <c r="B22" s="324">
        <f>+'[1]Podklady QZ'!B443</f>
        <v>0</v>
      </c>
      <c r="C22" s="462">
        <f>+'[1]Podklady QZ'!C443</f>
        <v>0</v>
      </c>
      <c r="D22" s="381">
        <f>+'[1]Podklady QZ'!D443</f>
        <v>0</v>
      </c>
      <c r="E22" s="380">
        <f>+'[1]Podklady QZ'!E443</f>
        <v>0</v>
      </c>
      <c r="F22" s="381">
        <f>+'[1]Podklady QZ'!F443</f>
        <v>0</v>
      </c>
      <c r="G22" s="368">
        <f>+'[1]Podklady QZ'!G443</f>
        <v>0</v>
      </c>
      <c r="H22" s="381">
        <f>+'[1]Podklady QZ'!H443</f>
        <v>0</v>
      </c>
      <c r="I22" s="368">
        <f>+'[1]Podklady QZ'!I443</f>
        <v>0</v>
      </c>
      <c r="J22" s="176"/>
      <c r="K22" s="178" t="str">
        <f t="shared" si="0"/>
        <v>Ostatní plyny</v>
      </c>
      <c r="L22" s="168">
        <f t="shared" si="0"/>
        <v>0</v>
      </c>
      <c r="M22" s="168">
        <f t="shared" si="1"/>
        <v>0</v>
      </c>
      <c r="N22" s="168">
        <f t="shared" si="2"/>
        <v>0</v>
      </c>
      <c r="O22" s="246"/>
    </row>
    <row r="23" spans="1:15" x14ac:dyDescent="0.2">
      <c r="A23" s="57" t="s">
        <v>3</v>
      </c>
      <c r="B23" s="324">
        <f>+'[1]Podklady QZ'!B444</f>
        <v>0</v>
      </c>
      <c r="C23" s="462">
        <f>+'[1]Podklady QZ'!C444</f>
        <v>0</v>
      </c>
      <c r="D23" s="381">
        <f>+'[1]Podklady QZ'!D444</f>
        <v>0</v>
      </c>
      <c r="E23" s="380">
        <f>+'[1]Podklady QZ'!E444</f>
        <v>0</v>
      </c>
      <c r="F23" s="381">
        <f>+'[1]Podklady QZ'!F444</f>
        <v>0</v>
      </c>
      <c r="G23" s="368">
        <f>+'[1]Podklady QZ'!G444</f>
        <v>0</v>
      </c>
      <c r="H23" s="381">
        <f>+'[1]Podklady QZ'!H444</f>
        <v>0</v>
      </c>
      <c r="I23" s="368">
        <f>+'[1]Podklady QZ'!I444</f>
        <v>0</v>
      </c>
      <c r="J23" s="176"/>
      <c r="K23" s="178" t="str">
        <f t="shared" si="0"/>
        <v>Ostatní</v>
      </c>
      <c r="L23" s="168">
        <f t="shared" si="0"/>
        <v>0</v>
      </c>
      <c r="M23" s="168">
        <f t="shared" si="1"/>
        <v>0</v>
      </c>
      <c r="N23" s="168">
        <f t="shared" si="2"/>
        <v>0</v>
      </c>
      <c r="O23" s="246"/>
    </row>
    <row r="24" spans="1:15" x14ac:dyDescent="0.2">
      <c r="A24" s="57" t="s">
        <v>35</v>
      </c>
      <c r="B24" s="324">
        <f>+'[1]Podklady QZ'!B445</f>
        <v>0</v>
      </c>
      <c r="C24" s="462">
        <f>+'[1]Podklady QZ'!C445</f>
        <v>0</v>
      </c>
      <c r="D24" s="381">
        <f>+'[1]Podklady QZ'!D445</f>
        <v>550</v>
      </c>
      <c r="E24" s="380">
        <f>+'[1]Podklady QZ'!E445</f>
        <v>0.1132517289420765</v>
      </c>
      <c r="F24" s="381">
        <f>+'[1]Podklady QZ'!F445</f>
        <v>734.28</v>
      </c>
      <c r="G24" s="368">
        <f>+'[1]Podklady QZ'!G445</f>
        <v>2.7860344653574513E-2</v>
      </c>
      <c r="H24" s="381">
        <f>+'[1]Podklady QZ'!H445</f>
        <v>1284.28</v>
      </c>
      <c r="I24" s="368">
        <f>+'[1]Podklady QZ'!I445</f>
        <v>3.7841715154789547E-2</v>
      </c>
      <c r="J24" s="176"/>
      <c r="K24" s="178" t="str">
        <f t="shared" si="0"/>
        <v>Topné oleje</v>
      </c>
      <c r="L24" s="168">
        <f t="shared" si="0"/>
        <v>0</v>
      </c>
      <c r="M24" s="168">
        <f t="shared" si="1"/>
        <v>550</v>
      </c>
      <c r="N24" s="168">
        <f t="shared" si="2"/>
        <v>734.28</v>
      </c>
    </row>
    <row r="25" spans="1:15" x14ac:dyDescent="0.2">
      <c r="A25" s="218" t="s">
        <v>34</v>
      </c>
      <c r="B25" s="326">
        <f>+'[1]Podklady QZ'!B446</f>
        <v>70103.26999999999</v>
      </c>
      <c r="C25" s="463">
        <f>+'[1]Podklady QZ'!C446</f>
        <v>4.6390281065869003E-2</v>
      </c>
      <c r="D25" s="379">
        <f>+'[1]Podklady QZ'!D446</f>
        <v>66056.639999999985</v>
      </c>
      <c r="E25" s="378">
        <f>+'[1]Podklady QZ'!E446</f>
        <v>4.4024048658496323E-2</v>
      </c>
      <c r="F25" s="379">
        <f>+'[1]Podklady QZ'!F446</f>
        <v>37926.080999999998</v>
      </c>
      <c r="G25" s="378">
        <f>+'[1]Podklady QZ'!G446</f>
        <v>4.4977836778448008E-2</v>
      </c>
      <c r="H25" s="379">
        <f>+'[1]Podklady QZ'!H446</f>
        <v>174085.99099999998</v>
      </c>
      <c r="I25" s="378">
        <f>+'[1]Podklady QZ'!I446</f>
        <v>4.516028385399197E-2</v>
      </c>
      <c r="J25" s="176"/>
      <c r="K25" s="178" t="str">
        <f t="shared" si="0"/>
        <v>Zemní plyn</v>
      </c>
      <c r="L25" s="168">
        <f t="shared" si="0"/>
        <v>70103.26999999999</v>
      </c>
      <c r="M25" s="168">
        <f t="shared" si="1"/>
        <v>66056.639999999985</v>
      </c>
      <c r="N25" s="168">
        <f t="shared" si="2"/>
        <v>37926.080999999998</v>
      </c>
    </row>
    <row r="26" spans="1:15" x14ac:dyDescent="0.2">
      <c r="A26" s="472" t="s">
        <v>293</v>
      </c>
      <c r="B26" s="473">
        <f>+'[1]Podklady QZ'!B447</f>
        <v>85183.3</v>
      </c>
      <c r="C26" s="474"/>
      <c r="D26" s="475">
        <f>+'[1]Podklady QZ'!D447</f>
        <v>70294.099999999991</v>
      </c>
      <c r="E26" s="474"/>
      <c r="F26" s="475">
        <f>+'[1]Podklady QZ'!F447</f>
        <v>21510.400000000001</v>
      </c>
      <c r="G26" s="474"/>
      <c r="H26" s="475">
        <f>+'[1]Podklady QZ'!H447</f>
        <v>176987.8</v>
      </c>
      <c r="I26" s="474"/>
      <c r="J26" s="176"/>
      <c r="K26" s="178"/>
      <c r="L26" s="168"/>
      <c r="M26" s="168"/>
      <c r="N26" s="168"/>
    </row>
    <row r="27" spans="1:15" ht="13.5" customHeight="1" x14ac:dyDescent="0.2">
      <c r="A27" s="468" t="s">
        <v>282</v>
      </c>
      <c r="B27" s="469">
        <f>+'[1]Podklady QZ'!B448</f>
        <v>247583.85899999997</v>
      </c>
      <c r="C27" s="470">
        <f>+'[1]Podklady QZ'!C448</f>
        <v>4.1962507080592341E-2</v>
      </c>
      <c r="D27" s="471">
        <f>+'[1]Podklady QZ'!D448</f>
        <v>220856.731</v>
      </c>
      <c r="E27" s="470">
        <f>+'[1]Podklady QZ'!E448</f>
        <v>4.1969705818708972E-2</v>
      </c>
      <c r="F27" s="471">
        <f>+'[1]Podklady QZ'!F448</f>
        <v>99634.173999999999</v>
      </c>
      <c r="G27" s="470">
        <f>+'[1]Podklady QZ'!G448</f>
        <v>3.8744070388339026E-2</v>
      </c>
      <c r="H27" s="471">
        <f>+'[1]Podklady QZ'!H448</f>
        <v>568074.76399999997</v>
      </c>
      <c r="I27" s="470">
        <f>+'[1]Podklady QZ'!I448</f>
        <v>4.136263532201425E-2</v>
      </c>
      <c r="J27" s="17"/>
      <c r="K27" s="178"/>
      <c r="L27" s="178" t="str">
        <f>+L9</f>
        <v>Duben</v>
      </c>
      <c r="M27" s="178" t="str">
        <f t="shared" ref="M27:N27" si="3">+M9</f>
        <v>Květen</v>
      </c>
      <c r="N27" s="178" t="str">
        <f t="shared" si="3"/>
        <v>Červen</v>
      </c>
    </row>
    <row r="28" spans="1:15" ht="12.75" customHeight="1" x14ac:dyDescent="0.2">
      <c r="A28" s="57" t="s">
        <v>29</v>
      </c>
      <c r="B28" s="324">
        <f>+'[1]Podklady QZ'!B449</f>
        <v>73464.995999999999</v>
      </c>
      <c r="C28" s="368">
        <f>+'[1]Podklady QZ'!C449</f>
        <v>4.3528192238462576E-2</v>
      </c>
      <c r="D28" s="363">
        <f>+'[1]Podklady QZ'!D449</f>
        <v>70669.419000000009</v>
      </c>
      <c r="E28" s="368">
        <f>+'[1]Podklady QZ'!E449</f>
        <v>4.1903632237000527E-2</v>
      </c>
      <c r="F28" s="363">
        <f>+'[1]Podklady QZ'!F449</f>
        <v>49768.687999999995</v>
      </c>
      <c r="G28" s="368">
        <f>+'[1]Podklady QZ'!G449</f>
        <v>4.1399234487927816E-2</v>
      </c>
      <c r="H28" s="363">
        <f>+'[1]Podklady QZ'!H449</f>
        <v>193903.103</v>
      </c>
      <c r="I28" s="368">
        <f>+'[1]Podklady QZ'!I449</f>
        <v>4.2370264267985264E-2</v>
      </c>
      <c r="J28" s="176"/>
      <c r="K28" s="178" t="str">
        <f>+A28</f>
        <v>Průmysl</v>
      </c>
      <c r="L28" s="168">
        <f t="shared" ref="L28:L35" si="4">+B28</f>
        <v>73464.995999999999</v>
      </c>
      <c r="M28" s="168">
        <f t="shared" ref="M28:M35" si="5">+D28</f>
        <v>70669.419000000009</v>
      </c>
      <c r="N28" s="168">
        <f t="shared" ref="N28:N35" si="6">+F28</f>
        <v>49768.687999999995</v>
      </c>
    </row>
    <row r="29" spans="1:15" ht="12.75" customHeight="1" x14ac:dyDescent="0.2">
      <c r="A29" s="57" t="s">
        <v>0</v>
      </c>
      <c r="B29" s="324">
        <f>+'[1]Podklady QZ'!B450</f>
        <v>705.56</v>
      </c>
      <c r="C29" s="380">
        <f>+'[1]Podklady QZ'!C450</f>
        <v>5.5021884760485095E-3</v>
      </c>
      <c r="D29" s="381">
        <f>+'[1]Podklady QZ'!D450</f>
        <v>511.38</v>
      </c>
      <c r="E29" s="380">
        <f>+'[1]Podklady QZ'!E450</f>
        <v>5.1320716634225671E-3</v>
      </c>
      <c r="F29" s="381">
        <f>+'[1]Podklady QZ'!F450</f>
        <v>253.4</v>
      </c>
      <c r="G29" s="368">
        <f>+'[1]Podklady QZ'!G450</f>
        <v>4.4204619941011093E-3</v>
      </c>
      <c r="H29" s="381">
        <f>+'[1]Podklady QZ'!H450</f>
        <v>1470.3400000000001</v>
      </c>
      <c r="I29" s="368">
        <f>+'[1]Podklady QZ'!I450</f>
        <v>5.1554534321468564E-3</v>
      </c>
      <c r="J29" s="176"/>
      <c r="K29" s="178" t="str">
        <f t="shared" ref="K29:K35" si="7">+A29</f>
        <v>Energetika</v>
      </c>
      <c r="L29" s="168">
        <f t="shared" si="4"/>
        <v>705.56</v>
      </c>
      <c r="M29" s="168">
        <f t="shared" si="5"/>
        <v>511.38</v>
      </c>
      <c r="N29" s="168">
        <f t="shared" si="6"/>
        <v>253.4</v>
      </c>
    </row>
    <row r="30" spans="1:15" ht="12.75" customHeight="1" x14ac:dyDescent="0.2">
      <c r="A30" s="57" t="s">
        <v>1</v>
      </c>
      <c r="B30" s="324">
        <f>+'[1]Podklady QZ'!B451</f>
        <v>754.6</v>
      </c>
      <c r="C30" s="380">
        <f>+'[1]Podklady QZ'!C451</f>
        <v>1.5431236917522691E-2</v>
      </c>
      <c r="D30" s="381">
        <f>+'[1]Podklady QZ'!D451</f>
        <v>632.20000000000005</v>
      </c>
      <c r="E30" s="380">
        <f>+'[1]Podklady QZ'!E451</f>
        <v>1.8224227470183482E-2</v>
      </c>
      <c r="F30" s="381">
        <f>+'[1]Podklady QZ'!F451</f>
        <v>144.6</v>
      </c>
      <c r="G30" s="368">
        <f>+'[1]Podklady QZ'!G451</f>
        <v>2.1776036029550954E-2</v>
      </c>
      <c r="H30" s="381">
        <f>+'[1]Podklady QZ'!H451</f>
        <v>1531.4</v>
      </c>
      <c r="I30" s="368">
        <f>+'[1]Podklady QZ'!I451</f>
        <v>1.6971952158954997E-2</v>
      </c>
      <c r="J30" s="176"/>
      <c r="K30" s="178" t="str">
        <f t="shared" si="7"/>
        <v>Doprava</v>
      </c>
      <c r="L30" s="168">
        <f t="shared" si="4"/>
        <v>754.6</v>
      </c>
      <c r="M30" s="168">
        <f t="shared" si="5"/>
        <v>632.20000000000005</v>
      </c>
      <c r="N30" s="168">
        <f t="shared" si="6"/>
        <v>144.6</v>
      </c>
    </row>
    <row r="31" spans="1:15" ht="12.75" customHeight="1" x14ac:dyDescent="0.2">
      <c r="A31" s="57" t="s">
        <v>2</v>
      </c>
      <c r="B31" s="324">
        <f>+'[1]Podklady QZ'!B452</f>
        <v>473.4</v>
      </c>
      <c r="C31" s="380">
        <f>+'[1]Podklady QZ'!C452</f>
        <v>1.4988235469928352E-2</v>
      </c>
      <c r="D31" s="381">
        <f>+'[1]Podklady QZ'!D452</f>
        <v>398.2</v>
      </c>
      <c r="E31" s="380">
        <f>+'[1]Podklady QZ'!E452</f>
        <v>1.36048471795054E-2</v>
      </c>
      <c r="F31" s="381">
        <f>+'[1]Podklady QZ'!F452</f>
        <v>27</v>
      </c>
      <c r="G31" s="368">
        <f>+'[1]Podklady QZ'!G452</f>
        <v>2.6618910369692298E-3</v>
      </c>
      <c r="H31" s="381">
        <f>+'[1]Podklady QZ'!H452</f>
        <v>898.59999999999991</v>
      </c>
      <c r="I31" s="368">
        <f>+'[1]Podklady QZ'!I452</f>
        <v>1.2656887622317455E-2</v>
      </c>
      <c r="J31" s="176"/>
      <c r="K31" s="178" t="str">
        <f t="shared" si="7"/>
        <v>Stavebnictví</v>
      </c>
      <c r="L31" s="168">
        <f t="shared" si="4"/>
        <v>473.4</v>
      </c>
      <c r="M31" s="168">
        <f t="shared" si="5"/>
        <v>398.2</v>
      </c>
      <c r="N31" s="168">
        <f t="shared" si="6"/>
        <v>27</v>
      </c>
    </row>
    <row r="32" spans="1:15" x14ac:dyDescent="0.2">
      <c r="A32" s="57" t="s">
        <v>6</v>
      </c>
      <c r="B32" s="324">
        <f>+'[1]Podklady QZ'!B453</f>
        <v>15</v>
      </c>
      <c r="C32" s="380">
        <f>+'[1]Podklady QZ'!C453</f>
        <v>5.4738332524422405E-4</v>
      </c>
      <c r="D32" s="381">
        <f>+'[1]Podklady QZ'!D453</f>
        <v>13</v>
      </c>
      <c r="E32" s="380">
        <f>+'[1]Podklady QZ'!E453</f>
        <v>6.5526891908804913E-4</v>
      </c>
      <c r="F32" s="381">
        <f>+'[1]Podklady QZ'!F453</f>
        <v>1</v>
      </c>
      <c r="G32" s="368">
        <f>+'[1]Podklady QZ'!G453</f>
        <v>1.1380997558093165E-4</v>
      </c>
      <c r="H32" s="381">
        <f>+'[1]Podklady QZ'!H453</f>
        <v>29</v>
      </c>
      <c r="I32" s="368">
        <f>+'[1]Podklady QZ'!I453</f>
        <v>5.1759040818589574E-4</v>
      </c>
      <c r="J32" s="176"/>
      <c r="K32" s="178" t="str">
        <f t="shared" si="7"/>
        <v>Zemědělství a lesnictví</v>
      </c>
      <c r="L32" s="168">
        <f t="shared" si="4"/>
        <v>15</v>
      </c>
      <c r="M32" s="168">
        <f t="shared" si="5"/>
        <v>13</v>
      </c>
      <c r="N32" s="168">
        <f t="shared" si="6"/>
        <v>1</v>
      </c>
    </row>
    <row r="33" spans="1:14" x14ac:dyDescent="0.2">
      <c r="A33" s="57" t="s">
        <v>28</v>
      </c>
      <c r="B33" s="324">
        <f>+'[1]Podklady QZ'!B454</f>
        <v>113108.77</v>
      </c>
      <c r="C33" s="380">
        <f>+'[1]Podklady QZ'!C454</f>
        <v>4.5308905442354039E-2</v>
      </c>
      <c r="D33" s="381">
        <f>+'[1]Podklady QZ'!D454</f>
        <v>99931.159999999989</v>
      </c>
      <c r="E33" s="380">
        <f>+'[1]Podklady QZ'!E454</f>
        <v>4.5863118374384601E-2</v>
      </c>
      <c r="F33" s="381">
        <f>+'[1]Podklady QZ'!F454</f>
        <v>34528.89</v>
      </c>
      <c r="G33" s="368">
        <f>+'[1]Podklady QZ'!G454</f>
        <v>3.9739387829335969E-2</v>
      </c>
      <c r="H33" s="381">
        <f>+'[1]Podklady QZ'!H454</f>
        <v>247568.82</v>
      </c>
      <c r="I33" s="368">
        <f>+'[1]Podklady QZ'!I454</f>
        <v>4.4653860100042325E-2</v>
      </c>
      <c r="J33" s="176"/>
      <c r="K33" s="178" t="str">
        <f t="shared" si="7"/>
        <v>Domácnosti</v>
      </c>
      <c r="L33" s="168">
        <f t="shared" si="4"/>
        <v>113108.77</v>
      </c>
      <c r="M33" s="168">
        <f t="shared" si="5"/>
        <v>99931.159999999989</v>
      </c>
      <c r="N33" s="168">
        <f t="shared" si="6"/>
        <v>34528.89</v>
      </c>
    </row>
    <row r="34" spans="1:14" x14ac:dyDescent="0.2">
      <c r="A34" s="57" t="s">
        <v>5</v>
      </c>
      <c r="B34" s="324">
        <f>+'[1]Podklady QZ'!B455</f>
        <v>57238.849999999991</v>
      </c>
      <c r="C34" s="380">
        <f>+'[1]Podklady QZ'!C455</f>
        <v>4.2432056785539893E-2</v>
      </c>
      <c r="D34" s="381">
        <f>+'[1]Podklady QZ'!D455</f>
        <v>47193.998</v>
      </c>
      <c r="E34" s="380">
        <f>+'[1]Podklady QZ'!E455</f>
        <v>4.2707416755692729E-2</v>
      </c>
      <c r="F34" s="381">
        <f>+'[1]Podklady QZ'!F455</f>
        <v>14404.231</v>
      </c>
      <c r="G34" s="368">
        <f>+'[1]Podklady QZ'!G455</f>
        <v>3.7201528156622934E-2</v>
      </c>
      <c r="H34" s="381">
        <f>+'[1]Podklady QZ'!H455</f>
        <v>118837.079</v>
      </c>
      <c r="I34" s="368">
        <f>+'[1]Podklady QZ'!I455</f>
        <v>4.1826346543851325E-2</v>
      </c>
      <c r="J34" s="176"/>
      <c r="K34" s="178" t="str">
        <f t="shared" si="7"/>
        <v>Obchod, služby, školství, zdravotnictví</v>
      </c>
      <c r="L34" s="168">
        <f t="shared" si="4"/>
        <v>57238.849999999991</v>
      </c>
      <c r="M34" s="168">
        <f t="shared" si="5"/>
        <v>47193.998</v>
      </c>
      <c r="N34" s="168">
        <f t="shared" si="6"/>
        <v>14404.231</v>
      </c>
    </row>
    <row r="35" spans="1:14" ht="12.75" thickBot="1" x14ac:dyDescent="0.25">
      <c r="A35" s="58" t="s">
        <v>3</v>
      </c>
      <c r="B35" s="325">
        <f>+'[1]Podklady QZ'!B456</f>
        <v>1822.6829999999998</v>
      </c>
      <c r="C35" s="369">
        <f>+'[1]Podklady QZ'!C456</f>
        <v>1.3924427416085062E-2</v>
      </c>
      <c r="D35" s="364">
        <f>+'[1]Podklady QZ'!D456</f>
        <v>1507.374</v>
      </c>
      <c r="E35" s="369">
        <f>+'[1]Podklady QZ'!E456</f>
        <v>1.3903346426445829E-2</v>
      </c>
      <c r="F35" s="364">
        <f>+'[1]Podklady QZ'!F456</f>
        <v>506.36500000000001</v>
      </c>
      <c r="G35" s="369">
        <f>+'[1]Podklady QZ'!G456</f>
        <v>1.6623243211443886E-2</v>
      </c>
      <c r="H35" s="364">
        <f>+'[1]Podklady QZ'!H456</f>
        <v>3836.4219999999996</v>
      </c>
      <c r="I35" s="369">
        <f>+'[1]Podklady QZ'!I456</f>
        <v>1.4220685476404239E-2</v>
      </c>
      <c r="J35" s="176"/>
      <c r="K35" s="178" t="str">
        <f t="shared" si="7"/>
        <v>Ostatní</v>
      </c>
      <c r="L35" s="168">
        <f t="shared" si="4"/>
        <v>1822.6829999999998</v>
      </c>
      <c r="M35" s="168">
        <f t="shared" si="5"/>
        <v>1507.374</v>
      </c>
      <c r="N35" s="168">
        <f t="shared" si="6"/>
        <v>506.36500000000001</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QZ'!L424</f>
        <v>2.5156428601840985E-2</v>
      </c>
    </row>
    <row r="41" spans="1:14" x14ac:dyDescent="0.2">
      <c r="B41" s="226"/>
      <c r="C41" s="226"/>
      <c r="D41" s="226"/>
      <c r="L41" s="184" t="s">
        <v>66</v>
      </c>
      <c r="M41" s="219">
        <f>+'[1]Podklady QZ'!L425</f>
        <v>2.4759207568650188E-2</v>
      </c>
    </row>
    <row r="42" spans="1:14" x14ac:dyDescent="0.2">
      <c r="B42" s="127"/>
      <c r="C42" s="127"/>
      <c r="D42" s="127"/>
      <c r="L42" s="184" t="s">
        <v>182</v>
      </c>
      <c r="M42" s="219">
        <f>+'[1]Podklady QZ'!L426</f>
        <v>3.53732511144298E-2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O29" sqref="O29"/>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216</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28" t="s">
        <v>279</v>
      </c>
      <c r="C6" s="328" t="s">
        <v>52</v>
      </c>
      <c r="D6" s="328" t="s">
        <v>279</v>
      </c>
      <c r="E6" s="328" t="s">
        <v>52</v>
      </c>
      <c r="F6" s="328" t="s">
        <v>279</v>
      </c>
      <c r="G6" s="329" t="s">
        <v>52</v>
      </c>
      <c r="H6" s="328" t="s">
        <v>279</v>
      </c>
      <c r="I6" s="329" t="s">
        <v>52</v>
      </c>
      <c r="J6" s="184"/>
      <c r="O6" s="184"/>
    </row>
    <row r="7" spans="1:15" x14ac:dyDescent="0.2">
      <c r="A7" s="243" t="s">
        <v>245</v>
      </c>
      <c r="B7" s="335">
        <f>+'[1]Podklady QZ'!B464</f>
        <v>580.31200000000058</v>
      </c>
      <c r="C7" s="332">
        <f>+'[1]Podklady QZ'!C464</f>
        <v>1.3942073360625501E-2</v>
      </c>
      <c r="D7" s="333">
        <f>+'[1]Podklady QZ'!D464</f>
        <v>572.39400000000046</v>
      </c>
      <c r="E7" s="332">
        <f>+'[1]Podklady QZ'!E464</f>
        <v>1.3755509666260672E-2</v>
      </c>
      <c r="F7" s="333">
        <f>+'[1]Podklady QZ'!F464</f>
        <v>577.56500000000051</v>
      </c>
      <c r="G7" s="332">
        <f>+'[1]Podklady QZ'!G464</f>
        <v>1.3881571173266832E-2</v>
      </c>
      <c r="H7" s="333">
        <f>+'[1]Podklady QZ'!H464</f>
        <v>577.56500000000051</v>
      </c>
      <c r="I7" s="332">
        <f>+'[1]Podklady QZ'!I464</f>
        <v>1.3881571173266832E-2</v>
      </c>
      <c r="J7" s="187"/>
      <c r="O7" s="92"/>
    </row>
    <row r="8" spans="1:15" x14ac:dyDescent="0.2">
      <c r="A8" s="240" t="s">
        <v>280</v>
      </c>
      <c r="B8" s="335">
        <f>+'[1]Podklady QZ'!B465</f>
        <v>202087.44500000001</v>
      </c>
      <c r="C8" s="332">
        <f>+'[1]Podklady QZ'!C465</f>
        <v>1.6024453391278753E-2</v>
      </c>
      <c r="D8" s="333">
        <f>+'[1]Podklady QZ'!D465</f>
        <v>173478.02899999998</v>
      </c>
      <c r="E8" s="332">
        <f>+'[1]Podklady QZ'!E465</f>
        <v>1.4616719105553908E-2</v>
      </c>
      <c r="F8" s="333">
        <f>+'[1]Podklady QZ'!F465</f>
        <v>101022.91500000001</v>
      </c>
      <c r="G8" s="332">
        <f>+'[1]Podklady QZ'!G465</f>
        <v>1.2558145633410407E-2</v>
      </c>
      <c r="H8" s="333">
        <f>+'[1]Podklady QZ'!H465</f>
        <v>476588.38899999997</v>
      </c>
      <c r="I8" s="332">
        <f>+'[1]Podklady QZ'!I465</f>
        <v>1.4653405478234719E-2</v>
      </c>
      <c r="J8" s="187"/>
      <c r="O8" s="92"/>
    </row>
    <row r="9" spans="1:15" x14ac:dyDescent="0.2">
      <c r="A9" s="241" t="s">
        <v>281</v>
      </c>
      <c r="B9" s="334">
        <f>+'[1]Podklady QZ'!B466</f>
        <v>169892.35811392308</v>
      </c>
      <c r="C9" s="331">
        <f>+'[1]Podklady QZ'!C466</f>
        <v>2.581638824092378E-2</v>
      </c>
      <c r="D9" s="330">
        <f>+'[1]Podklady QZ'!D466</f>
        <v>151199.98124752374</v>
      </c>
      <c r="E9" s="331">
        <f>+'[1]Podklady QZ'!E466</f>
        <v>2.5416382914322713E-2</v>
      </c>
      <c r="F9" s="330">
        <f>+'[1]Podklady QZ'!F466</f>
        <v>63185.280420491705</v>
      </c>
      <c r="G9" s="331">
        <f>+'[1]Podklady QZ'!G466</f>
        <v>2.0830702460462307E-2</v>
      </c>
      <c r="H9" s="330">
        <f>+'[1]Podklady QZ'!H466</f>
        <v>384277.6197819385</v>
      </c>
      <c r="I9" s="331">
        <f>+'[1]Podklady QZ'!I466</f>
        <v>2.4691760973221268E-2</v>
      </c>
      <c r="J9" s="176"/>
      <c r="K9" s="178"/>
      <c r="L9" s="178" t="str">
        <f>+B5</f>
        <v>Duben</v>
      </c>
      <c r="M9" s="178" t="str">
        <f>+D5</f>
        <v>Květen</v>
      </c>
      <c r="N9" s="178" t="str">
        <f>+F5</f>
        <v>Červen</v>
      </c>
      <c r="O9" s="179"/>
    </row>
    <row r="10" spans="1:15" x14ac:dyDescent="0.2">
      <c r="A10" s="57" t="s">
        <v>44</v>
      </c>
      <c r="B10" s="336">
        <f>+'[1]Podklady QZ'!B467</f>
        <v>0</v>
      </c>
      <c r="C10" s="73">
        <f>+'[1]Podklady QZ'!C467</f>
        <v>0</v>
      </c>
      <c r="D10" s="363">
        <f>+'[1]Podklady QZ'!D467</f>
        <v>0</v>
      </c>
      <c r="E10" s="368">
        <f>+'[1]Podklady QZ'!E467</f>
        <v>0</v>
      </c>
      <c r="F10" s="363">
        <f>+'[1]Podklady QZ'!F467</f>
        <v>0</v>
      </c>
      <c r="G10" s="368">
        <f>+'[1]Podklady QZ'!G467</f>
        <v>0</v>
      </c>
      <c r="H10" s="363">
        <f>+'[1]Podklady QZ'!H467</f>
        <v>0</v>
      </c>
      <c r="I10" s="368">
        <f>+'[1]Podklady QZ'!I467</f>
        <v>0</v>
      </c>
      <c r="J10" s="176"/>
      <c r="K10" s="178" t="str">
        <f>+A10</f>
        <v>Biomasa</v>
      </c>
      <c r="L10" s="168">
        <f>+B10</f>
        <v>0</v>
      </c>
      <c r="M10" s="168">
        <f>+D10</f>
        <v>0</v>
      </c>
      <c r="N10" s="168">
        <f>+F10</f>
        <v>0</v>
      </c>
      <c r="O10" s="246"/>
    </row>
    <row r="11" spans="1:15" x14ac:dyDescent="0.2">
      <c r="A11" s="57" t="s">
        <v>43</v>
      </c>
      <c r="B11" s="336">
        <f>+'[1]Podklady QZ'!B468</f>
        <v>1121.2</v>
      </c>
      <c r="C11" s="462">
        <f>+'[1]Podklady QZ'!C468</f>
        <v>2.4667908393262428E-2</v>
      </c>
      <c r="D11" s="381">
        <f>+'[1]Podklady QZ'!D468</f>
        <v>1095.02</v>
      </c>
      <c r="E11" s="380">
        <f>+'[1]Podklady QZ'!E468</f>
        <v>2.6891762901400731E-2</v>
      </c>
      <c r="F11" s="381">
        <f>+'[1]Podklady QZ'!F468</f>
        <v>943.97</v>
      </c>
      <c r="G11" s="368">
        <f>+'[1]Podklady QZ'!G468</f>
        <v>3.6926376089098663E-2</v>
      </c>
      <c r="H11" s="381">
        <f>+'[1]Podklady QZ'!H468</f>
        <v>3160.1900000000005</v>
      </c>
      <c r="I11" s="368">
        <f>+'[1]Podklady QZ'!I468</f>
        <v>2.8282934920547814E-2</v>
      </c>
      <c r="J11" s="176"/>
      <c r="K11" s="178" t="str">
        <f t="shared" ref="K11:L25" si="0">+A11</f>
        <v>Bioplyn</v>
      </c>
      <c r="L11" s="168">
        <f t="shared" si="0"/>
        <v>1121.2</v>
      </c>
      <c r="M11" s="168">
        <f t="shared" ref="M11:M25" si="1">+D11</f>
        <v>1095.02</v>
      </c>
      <c r="N11" s="168">
        <f t="shared" ref="N11:N25" si="2">+F11</f>
        <v>943.97</v>
      </c>
      <c r="O11" s="246"/>
    </row>
    <row r="12" spans="1:15" x14ac:dyDescent="0.2">
      <c r="A12" s="57" t="s">
        <v>42</v>
      </c>
      <c r="B12" s="336">
        <f>+'[1]Podklady QZ'!B469</f>
        <v>0</v>
      </c>
      <c r="C12" s="462">
        <f>+'[1]Podklady QZ'!C469</f>
        <v>0</v>
      </c>
      <c r="D12" s="381">
        <f>+'[1]Podklady QZ'!D469</f>
        <v>0</v>
      </c>
      <c r="E12" s="380">
        <f>+'[1]Podklady QZ'!E469</f>
        <v>0</v>
      </c>
      <c r="F12" s="381">
        <f>+'[1]Podklady QZ'!F469</f>
        <v>0</v>
      </c>
      <c r="G12" s="368">
        <f>+'[1]Podklady QZ'!G469</f>
        <v>0</v>
      </c>
      <c r="H12" s="381">
        <f>+'[1]Podklady QZ'!H469</f>
        <v>0</v>
      </c>
      <c r="I12" s="368">
        <f>+'[1]Podklady QZ'!I469</f>
        <v>0</v>
      </c>
      <c r="J12" s="176"/>
      <c r="K12" s="178" t="str">
        <f t="shared" si="0"/>
        <v>Černé uhlí</v>
      </c>
      <c r="L12" s="168">
        <f t="shared" si="0"/>
        <v>0</v>
      </c>
      <c r="M12" s="168">
        <f t="shared" si="1"/>
        <v>0</v>
      </c>
      <c r="N12" s="168">
        <f t="shared" si="2"/>
        <v>0</v>
      </c>
      <c r="O12" s="246"/>
    </row>
    <row r="13" spans="1:15" x14ac:dyDescent="0.2">
      <c r="A13" s="57" t="s">
        <v>67</v>
      </c>
      <c r="B13" s="336">
        <f>+'[1]Podklady QZ'!B470</f>
        <v>0</v>
      </c>
      <c r="C13" s="462">
        <f>+'[1]Podklady QZ'!C470</f>
        <v>0</v>
      </c>
      <c r="D13" s="381">
        <f>+'[1]Podklady QZ'!D470</f>
        <v>0</v>
      </c>
      <c r="E13" s="380">
        <f>+'[1]Podklady QZ'!E470</f>
        <v>0</v>
      </c>
      <c r="F13" s="381">
        <f>+'[1]Podklady QZ'!F470</f>
        <v>0</v>
      </c>
      <c r="G13" s="368">
        <f>+'[1]Podklady QZ'!G470</f>
        <v>0</v>
      </c>
      <c r="H13" s="381">
        <f>+'[1]Podklady QZ'!H470</f>
        <v>0</v>
      </c>
      <c r="I13" s="368">
        <f>+'[1]Podklady QZ'!I470</f>
        <v>0</v>
      </c>
      <c r="J13" s="176"/>
      <c r="K13" s="178" t="str">
        <f t="shared" si="0"/>
        <v>Elektrická energie</v>
      </c>
      <c r="L13" s="168">
        <f t="shared" si="0"/>
        <v>0</v>
      </c>
      <c r="M13" s="168">
        <f t="shared" si="1"/>
        <v>0</v>
      </c>
      <c r="N13" s="168">
        <f t="shared" si="2"/>
        <v>0</v>
      </c>
      <c r="O13" s="246"/>
    </row>
    <row r="14" spans="1:15" x14ac:dyDescent="0.2">
      <c r="A14" s="57" t="s">
        <v>68</v>
      </c>
      <c r="B14" s="336">
        <f>+'[1]Podklady QZ'!B471</f>
        <v>0</v>
      </c>
      <c r="C14" s="462">
        <f>+'[1]Podklady QZ'!C471</f>
        <v>0</v>
      </c>
      <c r="D14" s="381">
        <f>+'[1]Podklady QZ'!D471</f>
        <v>0</v>
      </c>
      <c r="E14" s="380">
        <f>+'[1]Podklady QZ'!E471</f>
        <v>0</v>
      </c>
      <c r="F14" s="381">
        <f>+'[1]Podklady QZ'!F471</f>
        <v>0</v>
      </c>
      <c r="G14" s="368">
        <f>+'[1]Podklady QZ'!G471</f>
        <v>0</v>
      </c>
      <c r="H14" s="381">
        <f>+'[1]Podklady QZ'!H471</f>
        <v>0</v>
      </c>
      <c r="I14" s="368">
        <f>+'[1]Podklady QZ'!I471</f>
        <v>0</v>
      </c>
      <c r="J14" s="176"/>
      <c r="K14" s="178" t="str">
        <f t="shared" si="0"/>
        <v>Energie prostředí (tepelné čerpadlo)</v>
      </c>
      <c r="L14" s="168">
        <f t="shared" si="0"/>
        <v>0</v>
      </c>
      <c r="M14" s="168">
        <f t="shared" si="1"/>
        <v>0</v>
      </c>
      <c r="N14" s="168">
        <f t="shared" si="2"/>
        <v>0</v>
      </c>
      <c r="O14" s="246"/>
    </row>
    <row r="15" spans="1:15" x14ac:dyDescent="0.2">
      <c r="A15" s="57" t="s">
        <v>69</v>
      </c>
      <c r="B15" s="336">
        <f>+'[1]Podklady QZ'!B472</f>
        <v>0</v>
      </c>
      <c r="C15" s="462">
        <f>+'[1]Podklady QZ'!C472</f>
        <v>0</v>
      </c>
      <c r="D15" s="381">
        <f>+'[1]Podklady QZ'!D472</f>
        <v>0</v>
      </c>
      <c r="E15" s="380">
        <f>+'[1]Podklady QZ'!E472</f>
        <v>0</v>
      </c>
      <c r="F15" s="381">
        <f>+'[1]Podklady QZ'!F472</f>
        <v>0</v>
      </c>
      <c r="G15" s="368">
        <f>+'[1]Podklady QZ'!G472</f>
        <v>0</v>
      </c>
      <c r="H15" s="381">
        <f>+'[1]Podklady QZ'!H472</f>
        <v>0</v>
      </c>
      <c r="I15" s="368">
        <f>+'[1]Podklady QZ'!I472</f>
        <v>0</v>
      </c>
      <c r="J15" s="176"/>
      <c r="K15" s="178" t="str">
        <f t="shared" si="0"/>
        <v>Energie Slunce (solární kolektor)</v>
      </c>
      <c r="L15" s="168">
        <f t="shared" si="0"/>
        <v>0</v>
      </c>
      <c r="M15" s="168">
        <f t="shared" si="1"/>
        <v>0</v>
      </c>
      <c r="N15" s="168">
        <f t="shared" si="2"/>
        <v>0</v>
      </c>
      <c r="O15" s="246"/>
    </row>
    <row r="16" spans="1:15" x14ac:dyDescent="0.2">
      <c r="A16" s="57" t="s">
        <v>41</v>
      </c>
      <c r="B16" s="336">
        <f>+'[1]Podklady QZ'!B473</f>
        <v>9658.0869999999995</v>
      </c>
      <c r="C16" s="462">
        <f>+'[1]Podklady QZ'!C473</f>
        <v>3.0951373254040843E-3</v>
      </c>
      <c r="D16" s="381">
        <f>+'[1]Podklady QZ'!D473</f>
        <v>7250.52</v>
      </c>
      <c r="E16" s="380">
        <f>+'[1]Podklady QZ'!E473</f>
        <v>2.6397258793587836E-3</v>
      </c>
      <c r="F16" s="381">
        <f>+'[1]Podklady QZ'!F473</f>
        <v>2456</v>
      </c>
      <c r="G16" s="368">
        <f>+'[1]Podklady QZ'!G473</f>
        <v>2.1501803931311394E-3</v>
      </c>
      <c r="H16" s="381">
        <f>+'[1]Podklady QZ'!H473</f>
        <v>19364.607</v>
      </c>
      <c r="I16" s="368">
        <f>+'[1]Podklady QZ'!I473</f>
        <v>2.7626898994912216E-3</v>
      </c>
      <c r="J16" s="176"/>
      <c r="K16" s="178" t="str">
        <f t="shared" si="0"/>
        <v>Hnědé uhlí</v>
      </c>
      <c r="L16" s="168">
        <f t="shared" si="0"/>
        <v>9658.0869999999995</v>
      </c>
      <c r="M16" s="168">
        <f t="shared" si="1"/>
        <v>7250.52</v>
      </c>
      <c r="N16" s="168">
        <f t="shared" si="2"/>
        <v>2456</v>
      </c>
      <c r="O16" s="246"/>
    </row>
    <row r="17" spans="1:18" x14ac:dyDescent="0.2">
      <c r="A17" s="57" t="s">
        <v>80</v>
      </c>
      <c r="B17" s="336">
        <f>+'[1]Podklady QZ'!B474</f>
        <v>0</v>
      </c>
      <c r="C17" s="462">
        <f>+'[1]Podklady QZ'!C474</f>
        <v>0</v>
      </c>
      <c r="D17" s="381">
        <f>+'[1]Podklady QZ'!D474</f>
        <v>0</v>
      </c>
      <c r="E17" s="380">
        <f>+'[1]Podklady QZ'!E474</f>
        <v>0</v>
      </c>
      <c r="F17" s="381">
        <f>+'[1]Podklady QZ'!F474</f>
        <v>0</v>
      </c>
      <c r="G17" s="368">
        <f>+'[1]Podklady QZ'!G474</f>
        <v>0</v>
      </c>
      <c r="H17" s="381">
        <f>+'[1]Podklady QZ'!H474</f>
        <v>0</v>
      </c>
      <c r="I17" s="368">
        <f>+'[1]Podklady QZ'!I474</f>
        <v>0</v>
      </c>
      <c r="J17" s="176"/>
      <c r="K17" s="178" t="str">
        <f t="shared" si="0"/>
        <v>Jaderné palivo</v>
      </c>
      <c r="L17" s="168">
        <f t="shared" si="0"/>
        <v>0</v>
      </c>
      <c r="M17" s="168">
        <f t="shared" si="1"/>
        <v>0</v>
      </c>
      <c r="N17" s="168">
        <f t="shared" si="2"/>
        <v>0</v>
      </c>
      <c r="O17" s="246"/>
    </row>
    <row r="18" spans="1:18" x14ac:dyDescent="0.2">
      <c r="A18" s="57" t="s">
        <v>40</v>
      </c>
      <c r="B18" s="336">
        <f>+'[1]Podklady QZ'!B475</f>
        <v>0</v>
      </c>
      <c r="C18" s="462">
        <f>+'[1]Podklady QZ'!C475</f>
        <v>0</v>
      </c>
      <c r="D18" s="381">
        <f>+'[1]Podklady QZ'!D475</f>
        <v>0</v>
      </c>
      <c r="E18" s="380">
        <f>+'[1]Podklady QZ'!E475</f>
        <v>0</v>
      </c>
      <c r="F18" s="381">
        <f>+'[1]Podklady QZ'!F475</f>
        <v>0</v>
      </c>
      <c r="G18" s="368">
        <f>+'[1]Podklady QZ'!G475</f>
        <v>0</v>
      </c>
      <c r="H18" s="381">
        <f>+'[1]Podklady QZ'!H475</f>
        <v>0</v>
      </c>
      <c r="I18" s="368">
        <f>+'[1]Podklady QZ'!I475</f>
        <v>0</v>
      </c>
      <c r="J18" s="176"/>
      <c r="K18" s="178" t="str">
        <f t="shared" si="0"/>
        <v>Koks</v>
      </c>
      <c r="L18" s="168">
        <f t="shared" si="0"/>
        <v>0</v>
      </c>
      <c r="M18" s="168">
        <f t="shared" si="1"/>
        <v>0</v>
      </c>
      <c r="N18" s="168">
        <f t="shared" si="2"/>
        <v>0</v>
      </c>
      <c r="O18" s="246"/>
    </row>
    <row r="19" spans="1:18" x14ac:dyDescent="0.2">
      <c r="A19" s="57" t="s">
        <v>39</v>
      </c>
      <c r="B19" s="336">
        <f>+'[1]Podklady QZ'!B476</f>
        <v>339.4</v>
      </c>
      <c r="C19" s="462">
        <f>+'[1]Podklady QZ'!C476</f>
        <v>5.928228851152741E-3</v>
      </c>
      <c r="D19" s="381">
        <f>+'[1]Podklady QZ'!D476</f>
        <v>58.4</v>
      </c>
      <c r="E19" s="380">
        <f>+'[1]Podklady QZ'!E476</f>
        <v>1.1580806225587601E-3</v>
      </c>
      <c r="F19" s="381">
        <f>+'[1]Podklady QZ'!F476</f>
        <v>21.3</v>
      </c>
      <c r="G19" s="368">
        <f>+'[1]Podklady QZ'!G476</f>
        <v>7.9183848725390975E-4</v>
      </c>
      <c r="H19" s="381">
        <f>+'[1]Podklady QZ'!H476</f>
        <v>419.09999999999997</v>
      </c>
      <c r="I19" s="368">
        <f>+'[1]Podklady QZ'!I476</f>
        <v>3.114151508441936E-3</v>
      </c>
      <c r="J19" s="176"/>
      <c r="K19" s="178" t="str">
        <f t="shared" si="0"/>
        <v>Odpadní teplo</v>
      </c>
      <c r="L19" s="168">
        <f t="shared" si="0"/>
        <v>339.4</v>
      </c>
      <c r="M19" s="168">
        <f t="shared" si="1"/>
        <v>58.4</v>
      </c>
      <c r="N19" s="168">
        <f t="shared" si="2"/>
        <v>21.3</v>
      </c>
      <c r="O19" s="246"/>
    </row>
    <row r="20" spans="1:18" x14ac:dyDescent="0.2">
      <c r="A20" s="57" t="s">
        <v>38</v>
      </c>
      <c r="B20" s="336">
        <f>+'[1]Podklady QZ'!B477</f>
        <v>0</v>
      </c>
      <c r="C20" s="462">
        <f>+'[1]Podklady QZ'!C477</f>
        <v>0</v>
      </c>
      <c r="D20" s="381">
        <f>+'[1]Podklady QZ'!D477</f>
        <v>0</v>
      </c>
      <c r="E20" s="380">
        <f>+'[1]Podklady QZ'!E477</f>
        <v>0</v>
      </c>
      <c r="F20" s="381">
        <f>+'[1]Podklady QZ'!F477</f>
        <v>0</v>
      </c>
      <c r="G20" s="368">
        <f>+'[1]Podklady QZ'!G477</f>
        <v>0</v>
      </c>
      <c r="H20" s="381">
        <f>+'[1]Podklady QZ'!H477</f>
        <v>0</v>
      </c>
      <c r="I20" s="368">
        <f>+'[1]Podklady QZ'!I477</f>
        <v>0</v>
      </c>
      <c r="J20" s="176"/>
      <c r="K20" s="178" t="str">
        <f t="shared" si="0"/>
        <v>Ostatní kapalná paliva</v>
      </c>
      <c r="L20" s="168">
        <f t="shared" si="0"/>
        <v>0</v>
      </c>
      <c r="M20" s="168">
        <f t="shared" si="1"/>
        <v>0</v>
      </c>
      <c r="N20" s="168">
        <f t="shared" si="2"/>
        <v>0</v>
      </c>
      <c r="O20" s="246"/>
    </row>
    <row r="21" spans="1:18" x14ac:dyDescent="0.2">
      <c r="A21" s="57" t="s">
        <v>37</v>
      </c>
      <c r="B21" s="336">
        <f>+'[1]Podklady QZ'!B478</f>
        <v>60002</v>
      </c>
      <c r="C21" s="462">
        <f>+'[1]Podklady QZ'!C478</f>
        <v>0.22380543455661639</v>
      </c>
      <c r="D21" s="381">
        <f>+'[1]Podklady QZ'!D478</f>
        <v>26853</v>
      </c>
      <c r="E21" s="380">
        <f>+'[1]Podklady QZ'!E478</f>
        <v>0.11416341409440216</v>
      </c>
      <c r="F21" s="381">
        <f>+'[1]Podklady QZ'!F478</f>
        <v>23709</v>
      </c>
      <c r="G21" s="368">
        <f>+'[1]Podklady QZ'!G478</f>
        <v>0.12421257174767247</v>
      </c>
      <c r="H21" s="381">
        <f>+'[1]Podklady QZ'!H478</f>
        <v>110564</v>
      </c>
      <c r="I21" s="368">
        <f>+'[1]Podklady QZ'!I478</f>
        <v>0.15927079191919868</v>
      </c>
      <c r="J21" s="176"/>
      <c r="K21" s="178" t="str">
        <f t="shared" si="0"/>
        <v>Ostatní pevná paliva</v>
      </c>
      <c r="L21" s="168">
        <f t="shared" si="0"/>
        <v>60002</v>
      </c>
      <c r="M21" s="168">
        <f t="shared" si="1"/>
        <v>26853</v>
      </c>
      <c r="N21" s="168">
        <f t="shared" si="2"/>
        <v>23709</v>
      </c>
      <c r="O21" s="246"/>
    </row>
    <row r="22" spans="1:18" x14ac:dyDescent="0.2">
      <c r="A22" s="57" t="s">
        <v>36</v>
      </c>
      <c r="B22" s="336">
        <f>+'[1]Podklady QZ'!B479</f>
        <v>0</v>
      </c>
      <c r="C22" s="462">
        <f>+'[1]Podklady QZ'!C479</f>
        <v>0</v>
      </c>
      <c r="D22" s="381">
        <f>+'[1]Podklady QZ'!D479</f>
        <v>0</v>
      </c>
      <c r="E22" s="380">
        <f>+'[1]Podklady QZ'!E479</f>
        <v>0</v>
      </c>
      <c r="F22" s="381">
        <f>+'[1]Podklady QZ'!F479</f>
        <v>0</v>
      </c>
      <c r="G22" s="368">
        <f>+'[1]Podklady QZ'!G479</f>
        <v>0</v>
      </c>
      <c r="H22" s="381">
        <f>+'[1]Podklady QZ'!H479</f>
        <v>0</v>
      </c>
      <c r="I22" s="368">
        <f>+'[1]Podklady QZ'!I479</f>
        <v>0</v>
      </c>
      <c r="J22" s="176"/>
      <c r="K22" s="178" t="str">
        <f t="shared" si="0"/>
        <v>Ostatní plyny</v>
      </c>
      <c r="L22" s="168">
        <f t="shared" si="0"/>
        <v>0</v>
      </c>
      <c r="M22" s="168">
        <f t="shared" si="1"/>
        <v>0</v>
      </c>
      <c r="N22" s="168">
        <f t="shared" si="2"/>
        <v>0</v>
      </c>
      <c r="O22" s="246"/>
    </row>
    <row r="23" spans="1:18" x14ac:dyDescent="0.2">
      <c r="A23" s="57" t="s">
        <v>3</v>
      </c>
      <c r="B23" s="336">
        <f>+'[1]Podklady QZ'!B480</f>
        <v>0</v>
      </c>
      <c r="C23" s="462">
        <f>+'[1]Podklady QZ'!C480</f>
        <v>0</v>
      </c>
      <c r="D23" s="381">
        <f>+'[1]Podklady QZ'!D480</f>
        <v>0</v>
      </c>
      <c r="E23" s="380">
        <f>+'[1]Podklady QZ'!E480</f>
        <v>0</v>
      </c>
      <c r="F23" s="381">
        <f>+'[1]Podklady QZ'!F480</f>
        <v>0</v>
      </c>
      <c r="G23" s="368">
        <f>+'[1]Podklady QZ'!G480</f>
        <v>0</v>
      </c>
      <c r="H23" s="381">
        <f>+'[1]Podklady QZ'!H480</f>
        <v>0</v>
      </c>
      <c r="I23" s="368">
        <f>+'[1]Podklady QZ'!I480</f>
        <v>0</v>
      </c>
      <c r="J23" s="176"/>
      <c r="K23" s="178" t="str">
        <f t="shared" si="0"/>
        <v>Ostatní</v>
      </c>
      <c r="L23" s="168">
        <f t="shared" si="0"/>
        <v>0</v>
      </c>
      <c r="M23" s="168">
        <f t="shared" si="1"/>
        <v>0</v>
      </c>
      <c r="N23" s="168">
        <f t="shared" si="2"/>
        <v>0</v>
      </c>
      <c r="O23" s="246"/>
    </row>
    <row r="24" spans="1:18" x14ac:dyDescent="0.2">
      <c r="A24" s="57" t="s">
        <v>35</v>
      </c>
      <c r="B24" s="336">
        <f>+'[1]Podklady QZ'!B481</f>
        <v>0</v>
      </c>
      <c r="C24" s="462">
        <f>+'[1]Podklady QZ'!C481</f>
        <v>0</v>
      </c>
      <c r="D24" s="381">
        <f>+'[1]Podklady QZ'!D481</f>
        <v>0</v>
      </c>
      <c r="E24" s="380">
        <f>+'[1]Podklady QZ'!E481</f>
        <v>0</v>
      </c>
      <c r="F24" s="381">
        <f>+'[1]Podklady QZ'!F481</f>
        <v>0</v>
      </c>
      <c r="G24" s="368">
        <f>+'[1]Podklady QZ'!G481</f>
        <v>0</v>
      </c>
      <c r="H24" s="381">
        <f>+'[1]Podklady QZ'!H481</f>
        <v>0</v>
      </c>
      <c r="I24" s="368">
        <f>+'[1]Podklady QZ'!I481</f>
        <v>0</v>
      </c>
      <c r="J24" s="176"/>
      <c r="K24" s="178" t="str">
        <f t="shared" si="0"/>
        <v>Topné oleje</v>
      </c>
      <c r="L24" s="168">
        <f t="shared" si="0"/>
        <v>0</v>
      </c>
      <c r="M24" s="168">
        <f t="shared" si="1"/>
        <v>0</v>
      </c>
      <c r="N24" s="168">
        <f t="shared" si="2"/>
        <v>0</v>
      </c>
      <c r="O24" s="246"/>
    </row>
    <row r="25" spans="1:18" x14ac:dyDescent="0.2">
      <c r="A25" s="218" t="s">
        <v>34</v>
      </c>
      <c r="B25" s="338">
        <f>+'[1]Podklady QZ'!B482</f>
        <v>98771.671113923076</v>
      </c>
      <c r="C25" s="463">
        <f>+'[1]Podklady QZ'!C482</f>
        <v>6.5361367370173548E-2</v>
      </c>
      <c r="D25" s="379">
        <f>+'[1]Podklady QZ'!D482</f>
        <v>115943.04124752375</v>
      </c>
      <c r="E25" s="378">
        <f>+'[1]Podklady QZ'!E482</f>
        <v>7.7271294596501339E-2</v>
      </c>
      <c r="F25" s="379">
        <f>+'[1]Podklady QZ'!F482</f>
        <v>36055.010420491708</v>
      </c>
      <c r="G25" s="378">
        <f>+'[1]Podklady QZ'!G482</f>
        <v>4.2758870175331809E-2</v>
      </c>
      <c r="H25" s="379">
        <f>+'[1]Podklady QZ'!H482</f>
        <v>250769.72278193853</v>
      </c>
      <c r="I25" s="378">
        <f>+'[1]Podklady QZ'!I482</f>
        <v>6.5053091278431605E-2</v>
      </c>
      <c r="J25" s="176"/>
      <c r="K25" s="178" t="str">
        <f t="shared" si="0"/>
        <v>Zemní plyn</v>
      </c>
      <c r="L25" s="168">
        <f t="shared" si="0"/>
        <v>98771.671113923076</v>
      </c>
      <c r="M25" s="168">
        <f t="shared" si="1"/>
        <v>115943.04124752375</v>
      </c>
      <c r="N25" s="168">
        <f t="shared" si="2"/>
        <v>36055.010420491708</v>
      </c>
      <c r="O25" s="173"/>
    </row>
    <row r="26" spans="1:18" ht="13.5" customHeight="1" x14ac:dyDescent="0.2">
      <c r="A26" s="242" t="s">
        <v>282</v>
      </c>
      <c r="B26" s="334">
        <f>+'[1]Podklady QZ'!B483</f>
        <v>139639.07</v>
      </c>
      <c r="C26" s="370">
        <f>+'[1]Podklady QZ'!C483</f>
        <v>2.3667154584589987E-2</v>
      </c>
      <c r="D26" s="367">
        <f>+'[1]Podklady QZ'!D483</f>
        <v>125328.68999999999</v>
      </c>
      <c r="E26" s="370">
        <f>+'[1]Podklady QZ'!E483</f>
        <v>2.3816381896661198E-2</v>
      </c>
      <c r="F26" s="367">
        <f>+'[1]Podklady QZ'!F483</f>
        <v>42225.205000000002</v>
      </c>
      <c r="G26" s="370">
        <f>+'[1]Podklady QZ'!G483</f>
        <v>1.6419831158353812E-2</v>
      </c>
      <c r="H26" s="367">
        <f>+'[1]Podklady QZ'!H483</f>
        <v>307192.96500000003</v>
      </c>
      <c r="I26" s="370">
        <f>+'[1]Podklady QZ'!I483</f>
        <v>2.2367320976052527E-2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36">
        <f>+'[1]Podklady QZ'!B484</f>
        <v>13993.816999999999</v>
      </c>
      <c r="C27" s="368">
        <f>+'[1]Podklady QZ'!C484</f>
        <v>8.2913712610270269E-3</v>
      </c>
      <c r="D27" s="363">
        <f>+'[1]Podklady QZ'!D484</f>
        <v>13435.861000000001</v>
      </c>
      <c r="E27" s="368">
        <f>+'[1]Podklady QZ'!E484</f>
        <v>7.9668318503008807E-3</v>
      </c>
      <c r="F27" s="363">
        <f>+'[1]Podklady QZ'!F484</f>
        <v>4139.0930000000008</v>
      </c>
      <c r="G27" s="368">
        <f>+'[1]Podklady QZ'!G484</f>
        <v>3.4430339347973301E-3</v>
      </c>
      <c r="H27" s="363">
        <f>+'[1]Podklady QZ'!H484</f>
        <v>31568.771000000001</v>
      </c>
      <c r="I27" s="368">
        <f>+'[1]Podklady QZ'!I484</f>
        <v>6.8981731039420725E-3</v>
      </c>
      <c r="J27" s="176"/>
      <c r="K27" s="178" t="str">
        <f>+A27</f>
        <v>Průmysl</v>
      </c>
      <c r="L27" s="168">
        <f t="shared" ref="L27:L34" si="4">+B27</f>
        <v>13993.816999999999</v>
      </c>
      <c r="M27" s="168">
        <f t="shared" ref="M27:M34" si="5">+D27</f>
        <v>13435.861000000001</v>
      </c>
      <c r="N27" s="168">
        <f t="shared" ref="N27:N34" si="6">+F27</f>
        <v>4139.0930000000008</v>
      </c>
      <c r="O27" s="127"/>
      <c r="P27" s="246"/>
      <c r="Q27" s="246"/>
      <c r="R27" s="246"/>
    </row>
    <row r="28" spans="1:18" ht="12.75" customHeight="1" x14ac:dyDescent="0.2">
      <c r="A28" s="57" t="s">
        <v>0</v>
      </c>
      <c r="B28" s="336">
        <f>+'[1]Podklady QZ'!B485</f>
        <v>498</v>
      </c>
      <c r="C28" s="380">
        <f>+'[1]Podklady QZ'!C485</f>
        <v>3.8835674656615428E-3</v>
      </c>
      <c r="D28" s="381">
        <f>+'[1]Podklady QZ'!D485</f>
        <v>385</v>
      </c>
      <c r="E28" s="380">
        <f>+'[1]Podklady QZ'!E485</f>
        <v>3.8637560921774184E-3</v>
      </c>
      <c r="F28" s="381">
        <f>+'[1]Podklady QZ'!F485</f>
        <v>64</v>
      </c>
      <c r="G28" s="368">
        <f>+'[1]Podklady QZ'!G485</f>
        <v>1.116454489433587E-3</v>
      </c>
      <c r="H28" s="381">
        <f>+'[1]Podklady QZ'!H485</f>
        <v>947</v>
      </c>
      <c r="I28" s="368">
        <f>+'[1]Podklady QZ'!I485</f>
        <v>3.3204662868745139E-3</v>
      </c>
      <c r="J28" s="176"/>
      <c r="K28" s="178" t="str">
        <f t="shared" ref="K28:K34" si="7">+A28</f>
        <v>Energetika</v>
      </c>
      <c r="L28" s="168">
        <f t="shared" si="4"/>
        <v>498</v>
      </c>
      <c r="M28" s="168">
        <f t="shared" si="5"/>
        <v>385</v>
      </c>
      <c r="N28" s="168">
        <f t="shared" si="6"/>
        <v>64</v>
      </c>
      <c r="O28" s="127"/>
    </row>
    <row r="29" spans="1:18" ht="12.75" customHeight="1" x14ac:dyDescent="0.2">
      <c r="A29" s="57" t="s">
        <v>1</v>
      </c>
      <c r="B29" s="336">
        <f>+'[1]Podklady QZ'!B486</f>
        <v>720</v>
      </c>
      <c r="C29" s="380">
        <f>+'[1]Podklady QZ'!C486</f>
        <v>1.4723682190056106E-2</v>
      </c>
      <c r="D29" s="381">
        <f>+'[1]Podklady QZ'!D486</f>
        <v>343</v>
      </c>
      <c r="E29" s="380">
        <f>+'[1]Podklady QZ'!E486</f>
        <v>9.8875514430131813E-3</v>
      </c>
      <c r="F29" s="381">
        <f>+'[1]Podklady QZ'!F486</f>
        <v>1</v>
      </c>
      <c r="G29" s="368">
        <f>+'[1]Podklady QZ'!G486</f>
        <v>1.5059499328873413E-4</v>
      </c>
      <c r="H29" s="381">
        <f>+'[1]Podklady QZ'!H486</f>
        <v>1064</v>
      </c>
      <c r="I29" s="368">
        <f>+'[1]Podklady QZ'!I486</f>
        <v>1.1791927058331016E-2</v>
      </c>
      <c r="J29" s="176"/>
      <c r="K29" s="178" t="str">
        <f t="shared" si="7"/>
        <v>Doprava</v>
      </c>
      <c r="L29" s="168">
        <f t="shared" si="4"/>
        <v>720</v>
      </c>
      <c r="M29" s="168">
        <f t="shared" si="5"/>
        <v>343</v>
      </c>
      <c r="N29" s="168">
        <f t="shared" si="6"/>
        <v>1</v>
      </c>
      <c r="O29" s="127"/>
    </row>
    <row r="30" spans="1:18" ht="12.75" customHeight="1" x14ac:dyDescent="0.2">
      <c r="A30" s="57" t="s">
        <v>2</v>
      </c>
      <c r="B30" s="336">
        <f>+'[1]Podklady QZ'!B487</f>
        <v>47.2</v>
      </c>
      <c r="C30" s="380">
        <f>+'[1]Podklady QZ'!C487</f>
        <v>1.4943910312222607E-3</v>
      </c>
      <c r="D30" s="381">
        <f>+'[1]Podklady QZ'!D487</f>
        <v>59</v>
      </c>
      <c r="E30" s="380">
        <f>+'[1]Podklady QZ'!E487</f>
        <v>2.0157859959588614E-3</v>
      </c>
      <c r="F30" s="381">
        <f>+'[1]Podklady QZ'!F487</f>
        <v>3</v>
      </c>
      <c r="G30" s="368">
        <f>+'[1]Podklady QZ'!G487</f>
        <v>2.9576567077435883E-4</v>
      </c>
      <c r="H30" s="381">
        <f>+'[1]Podklady QZ'!H487</f>
        <v>109.2</v>
      </c>
      <c r="I30" s="368">
        <f>+'[1]Podklady QZ'!I487</f>
        <v>1.5380949569965127E-3</v>
      </c>
      <c r="J30" s="176"/>
      <c r="K30" s="178" t="str">
        <f t="shared" si="7"/>
        <v>Stavebnictví</v>
      </c>
      <c r="L30" s="168">
        <f t="shared" si="4"/>
        <v>47.2</v>
      </c>
      <c r="M30" s="168">
        <f t="shared" si="5"/>
        <v>59</v>
      </c>
      <c r="N30" s="168">
        <f t="shared" si="6"/>
        <v>3</v>
      </c>
    </row>
    <row r="31" spans="1:18" x14ac:dyDescent="0.2">
      <c r="A31" s="57" t="s">
        <v>6</v>
      </c>
      <c r="B31" s="336">
        <f>+'[1]Podklady QZ'!B488</f>
        <v>1121.2</v>
      </c>
      <c r="C31" s="380">
        <f>+'[1]Podklady QZ'!C488</f>
        <v>4.0915078950921606E-2</v>
      </c>
      <c r="D31" s="381">
        <f>+'[1]Podklady QZ'!D488</f>
        <v>1095.02</v>
      </c>
      <c r="E31" s="380">
        <f>+'[1]Podklady QZ'!E488</f>
        <v>5.5194813213830428E-2</v>
      </c>
      <c r="F31" s="381">
        <f>+'[1]Podklady QZ'!F488</f>
        <v>943.97</v>
      </c>
      <c r="G31" s="368">
        <f>+'[1]Podklady QZ'!G488</f>
        <v>0.10743320264913206</v>
      </c>
      <c r="H31" s="381">
        <f>+'[1]Podklady QZ'!H488</f>
        <v>3160.1900000000005</v>
      </c>
      <c r="I31" s="368">
        <f>+'[1]Podklady QZ'!I488</f>
        <v>5.6402897656723669E-2</v>
      </c>
      <c r="J31" s="176"/>
      <c r="K31" s="178" t="str">
        <f t="shared" si="7"/>
        <v>Zemědělství a lesnictví</v>
      </c>
      <c r="L31" s="168">
        <f t="shared" si="4"/>
        <v>1121.2</v>
      </c>
      <c r="M31" s="168">
        <f t="shared" si="5"/>
        <v>1095.02</v>
      </c>
      <c r="N31" s="168">
        <f t="shared" si="6"/>
        <v>943.97</v>
      </c>
    </row>
    <row r="32" spans="1:18" x14ac:dyDescent="0.2">
      <c r="A32" s="57" t="s">
        <v>28</v>
      </c>
      <c r="B32" s="336">
        <f>+'[1]Podklady QZ'!B489</f>
        <v>78259.771000000008</v>
      </c>
      <c r="C32" s="380">
        <f>+'[1]Podklady QZ'!C489</f>
        <v>3.1349156782266144E-2</v>
      </c>
      <c r="D32" s="381">
        <f>+'[1]Podklady QZ'!D489</f>
        <v>71064.822</v>
      </c>
      <c r="E32" s="380">
        <f>+'[1]Podklady QZ'!E489</f>
        <v>3.261499559937632E-2</v>
      </c>
      <c r="F32" s="381">
        <f>+'[1]Podklady QZ'!F489</f>
        <v>26367.08</v>
      </c>
      <c r="G32" s="368">
        <f>+'[1]Podklady QZ'!G489</f>
        <v>3.0345939821613956E-2</v>
      </c>
      <c r="H32" s="381">
        <f>+'[1]Podklady QZ'!H489</f>
        <v>175691.67300000001</v>
      </c>
      <c r="I32" s="368">
        <f>+'[1]Podklady QZ'!I489</f>
        <v>3.1689416247507998E-2</v>
      </c>
      <c r="J32" s="176"/>
      <c r="K32" s="178" t="str">
        <f t="shared" si="7"/>
        <v>Domácnosti</v>
      </c>
      <c r="L32" s="168">
        <f t="shared" si="4"/>
        <v>78259.771000000008</v>
      </c>
      <c r="M32" s="168">
        <f t="shared" si="5"/>
        <v>71064.822</v>
      </c>
      <c r="N32" s="168">
        <f t="shared" si="6"/>
        <v>26367.08</v>
      </c>
    </row>
    <row r="33" spans="1:14" x14ac:dyDescent="0.2">
      <c r="A33" s="57" t="s">
        <v>5</v>
      </c>
      <c r="B33" s="336">
        <f>+'[1]Podklady QZ'!B490</f>
        <v>40137.359000000011</v>
      </c>
      <c r="C33" s="380">
        <f>+'[1]Podklady QZ'!C490</f>
        <v>2.9754453422974104E-2</v>
      </c>
      <c r="D33" s="381">
        <f>+'[1]Podklady QZ'!D490</f>
        <v>35145.566999999988</v>
      </c>
      <c r="E33" s="380">
        <f>+'[1]Podklady QZ'!E490</f>
        <v>3.1804391248737199E-2</v>
      </c>
      <c r="F33" s="381">
        <f>+'[1]Podklady QZ'!F490</f>
        <v>9339.8269999999975</v>
      </c>
      <c r="G33" s="368">
        <f>+'[1]Podklady QZ'!G490</f>
        <v>2.4121790126698676E-2</v>
      </c>
      <c r="H33" s="381">
        <f>+'[1]Podklady QZ'!H490</f>
        <v>84622.752999999997</v>
      </c>
      <c r="I33" s="368">
        <f>+'[1]Podklady QZ'!I490</f>
        <v>2.9784143318372328E-2</v>
      </c>
      <c r="J33" s="176"/>
      <c r="K33" s="178" t="str">
        <f t="shared" si="7"/>
        <v>Obchod, služby, školství, zdravotnictví</v>
      </c>
      <c r="L33" s="168">
        <f t="shared" si="4"/>
        <v>40137.359000000011</v>
      </c>
      <c r="M33" s="168">
        <f t="shared" si="5"/>
        <v>35145.566999999988</v>
      </c>
      <c r="N33" s="168">
        <f t="shared" si="6"/>
        <v>9339.8269999999975</v>
      </c>
    </row>
    <row r="34" spans="1:14" ht="12.75" thickBot="1" x14ac:dyDescent="0.25">
      <c r="A34" s="58" t="s">
        <v>3</v>
      </c>
      <c r="B34" s="337">
        <f>+'[1]Podklady QZ'!B491</f>
        <v>4861.723</v>
      </c>
      <c r="C34" s="369">
        <f>+'[1]Podklady QZ'!C491</f>
        <v>3.7141241252928413E-2</v>
      </c>
      <c r="D34" s="364">
        <f>+'[1]Podklady QZ'!D491</f>
        <v>3800.42</v>
      </c>
      <c r="E34" s="369">
        <f>+'[1]Podklady QZ'!E491</f>
        <v>3.5053381460734535E-2</v>
      </c>
      <c r="F34" s="364">
        <f>+'[1]Podklady QZ'!F491</f>
        <v>1367.2349999999999</v>
      </c>
      <c r="G34" s="369">
        <f>+'[1]Podklady QZ'!G491</f>
        <v>4.4884381685540028E-2</v>
      </c>
      <c r="H34" s="364">
        <f>+'[1]Podklady QZ'!H491</f>
        <v>10029.378000000001</v>
      </c>
      <c r="I34" s="369">
        <f>+'[1]Podklady QZ'!I491</f>
        <v>3.7176470696385397E-2</v>
      </c>
      <c r="J34" s="176"/>
      <c r="K34" s="178" t="str">
        <f t="shared" si="7"/>
        <v>Ostatní</v>
      </c>
      <c r="L34" s="168">
        <f t="shared" si="4"/>
        <v>4861.723</v>
      </c>
      <c r="M34" s="168">
        <f t="shared" si="5"/>
        <v>3800.42</v>
      </c>
      <c r="N34" s="168">
        <f t="shared" si="6"/>
        <v>1367.2349999999999</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QZ'!L460</f>
        <v>1.3881571173266832E-2</v>
      </c>
    </row>
    <row r="40" spans="1:14" x14ac:dyDescent="0.2">
      <c r="B40" s="226"/>
      <c r="C40" s="226"/>
      <c r="D40" s="226"/>
      <c r="L40" s="184" t="s">
        <v>66</v>
      </c>
      <c r="M40" s="219">
        <f>+'[1]Podklady QZ'!L461</f>
        <v>1.4653405478234719E-2</v>
      </c>
    </row>
    <row r="41" spans="1:14" x14ac:dyDescent="0.2">
      <c r="B41" s="127"/>
      <c r="C41" s="127"/>
      <c r="D41" s="127"/>
      <c r="L41" s="184" t="s">
        <v>182</v>
      </c>
      <c r="M41" s="219">
        <f>+'[1]Podklady QZ'!L462</f>
        <v>2.4691760973221268E-2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4" sqref="A14"/>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221</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28" t="s">
        <v>279</v>
      </c>
      <c r="C6" s="328" t="s">
        <v>52</v>
      </c>
      <c r="D6" s="328" t="s">
        <v>279</v>
      </c>
      <c r="E6" s="328" t="s">
        <v>52</v>
      </c>
      <c r="F6" s="328" t="s">
        <v>279</v>
      </c>
      <c r="G6" s="329" t="s">
        <v>52</v>
      </c>
      <c r="H6" s="328" t="s">
        <v>279</v>
      </c>
      <c r="I6" s="329" t="s">
        <v>52</v>
      </c>
      <c r="J6" s="184"/>
      <c r="O6" s="184"/>
    </row>
    <row r="7" spans="1:15" x14ac:dyDescent="0.2">
      <c r="A7" s="243" t="s">
        <v>245</v>
      </c>
      <c r="B7" s="335">
        <f>+'[1]Podklady QZ'!B499</f>
        <v>7284.2879999999977</v>
      </c>
      <c r="C7" s="332">
        <f>+'[1]Podklady QZ'!C499</f>
        <v>0.17500599276927564</v>
      </c>
      <c r="D7" s="333">
        <f>+'[1]Podklady QZ'!D499</f>
        <v>7284.3739999999971</v>
      </c>
      <c r="E7" s="332">
        <f>+'[1]Podklady QZ'!E499</f>
        <v>0.17505472973102057</v>
      </c>
      <c r="F7" s="333">
        <f>+'[1]Podklady QZ'!F499</f>
        <v>7284.3739999999971</v>
      </c>
      <c r="G7" s="332">
        <f>+'[1]Podklady QZ'!G499</f>
        <v>0.17507736122115136</v>
      </c>
      <c r="H7" s="333">
        <f>+'[1]Podklady QZ'!H499</f>
        <v>7284.3739999999971</v>
      </c>
      <c r="I7" s="332">
        <f>+'[1]Podklady QZ'!I499</f>
        <v>0.17507736122115136</v>
      </c>
      <c r="J7" s="187"/>
      <c r="O7" s="92"/>
    </row>
    <row r="8" spans="1:15" x14ac:dyDescent="0.2">
      <c r="A8" s="240" t="s">
        <v>280</v>
      </c>
      <c r="B8" s="335">
        <f>+'[1]Podklady QZ'!B500</f>
        <v>2446403.1060000001</v>
      </c>
      <c r="C8" s="332">
        <f>+'[1]Podklady QZ'!C500</f>
        <v>0.19398668011452458</v>
      </c>
      <c r="D8" s="333">
        <f>+'[1]Podklady QZ'!D500</f>
        <v>2232150.6850000015</v>
      </c>
      <c r="E8" s="332">
        <f>+'[1]Podklady QZ'!E500</f>
        <v>0.1880740734258329</v>
      </c>
      <c r="F8" s="333">
        <f>+'[1]Podklady QZ'!F500</f>
        <v>1500162.9720000003</v>
      </c>
      <c r="G8" s="332">
        <f>+'[1]Podklady QZ'!G500</f>
        <v>0.18648506703875831</v>
      </c>
      <c r="H8" s="333">
        <f>+'[1]Podklady QZ'!H500</f>
        <v>6178716.7630000012</v>
      </c>
      <c r="I8" s="332">
        <f>+'[1]Podklady QZ'!I500</f>
        <v>0.18997366312968425</v>
      </c>
      <c r="J8" s="187"/>
      <c r="O8" s="92"/>
    </row>
    <row r="9" spans="1:15" x14ac:dyDescent="0.2">
      <c r="A9" s="241" t="s">
        <v>281</v>
      </c>
      <c r="B9" s="334">
        <f>+'[1]Podklady QZ'!B501</f>
        <v>1130212.5639999998</v>
      </c>
      <c r="C9" s="331">
        <f>+'[1]Podklady QZ'!C501</f>
        <v>0.17174407766727384</v>
      </c>
      <c r="D9" s="330">
        <f>+'[1]Podklady QZ'!D501</f>
        <v>965884.67599999998</v>
      </c>
      <c r="E9" s="331">
        <f>+'[1]Podklady QZ'!E501</f>
        <v>0.16236308082673512</v>
      </c>
      <c r="F9" s="330">
        <f>+'[1]Podklady QZ'!F501</f>
        <v>451628.60200000007</v>
      </c>
      <c r="G9" s="331">
        <f>+'[1]Podklady QZ'!G501</f>
        <v>0.14889133937982041</v>
      </c>
      <c r="H9" s="330">
        <f>+'[1]Podklady QZ'!H501</f>
        <v>2547725.8419999997</v>
      </c>
      <c r="I9" s="331">
        <f>+'[1]Podklady QZ'!I501</f>
        <v>0.16370414064618297</v>
      </c>
      <c r="J9" s="176"/>
      <c r="K9" s="178"/>
      <c r="L9" s="178" t="str">
        <f>+B5</f>
        <v>Duben</v>
      </c>
      <c r="M9" s="178" t="str">
        <f>+D5</f>
        <v>Květen</v>
      </c>
      <c r="N9" s="178" t="str">
        <f>+F5</f>
        <v>Červen</v>
      </c>
      <c r="O9" s="179"/>
    </row>
    <row r="10" spans="1:15" x14ac:dyDescent="0.2">
      <c r="A10" s="57" t="s">
        <v>44</v>
      </c>
      <c r="B10" s="336">
        <f>+'[1]Podklady QZ'!B502</f>
        <v>84517.221000000005</v>
      </c>
      <c r="C10" s="73">
        <f>+'[1]Podklady QZ'!C502</f>
        <v>0.16008455295575005</v>
      </c>
      <c r="D10" s="363">
        <f>+'[1]Podklady QZ'!D502</f>
        <v>81055.281000000017</v>
      </c>
      <c r="E10" s="368">
        <f>+'[1]Podklady QZ'!E502</f>
        <v>0.16158054710519107</v>
      </c>
      <c r="F10" s="363">
        <f>+'[1]Podklady QZ'!F502</f>
        <v>42405.597000000002</v>
      </c>
      <c r="G10" s="368">
        <f>+'[1]Podklady QZ'!G502</f>
        <v>0.15821860012795058</v>
      </c>
      <c r="H10" s="363">
        <f>+'[1]Podklady QZ'!H502</f>
        <v>207978.09900000005</v>
      </c>
      <c r="I10" s="368">
        <f>+'[1]Podklady QZ'!I502</f>
        <v>0.16027747627796921</v>
      </c>
      <c r="J10" s="176"/>
      <c r="K10" s="178" t="str">
        <f>+A10</f>
        <v>Biomasa</v>
      </c>
      <c r="L10" s="168">
        <f>+B10</f>
        <v>84517.221000000005</v>
      </c>
      <c r="M10" s="168">
        <f>+D10</f>
        <v>81055.281000000017</v>
      </c>
      <c r="N10" s="168">
        <f>+F10</f>
        <v>42405.597000000002</v>
      </c>
      <c r="O10" s="246"/>
    </row>
    <row r="11" spans="1:15" x14ac:dyDescent="0.2">
      <c r="A11" s="57" t="s">
        <v>43</v>
      </c>
      <c r="B11" s="336">
        <f>+'[1]Podklady QZ'!B503</f>
        <v>46.6</v>
      </c>
      <c r="C11" s="462">
        <f>+'[1]Podklady QZ'!C503</f>
        <v>1.0252626927631369E-3</v>
      </c>
      <c r="D11" s="381">
        <f>+'[1]Podklady QZ'!D503</f>
        <v>34.200000000000003</v>
      </c>
      <c r="E11" s="380">
        <f>+'[1]Podklady QZ'!E503</f>
        <v>8.3989177478758852E-4</v>
      </c>
      <c r="F11" s="381">
        <f>+'[1]Podklady QZ'!F503</f>
        <v>0</v>
      </c>
      <c r="G11" s="368">
        <f>+'[1]Podklady QZ'!G503</f>
        <v>0</v>
      </c>
      <c r="H11" s="381">
        <f>+'[1]Podklady QZ'!H503</f>
        <v>80.800000000000011</v>
      </c>
      <c r="I11" s="368">
        <f>+'[1]Podklady QZ'!I503</f>
        <v>7.2314042560107559E-4</v>
      </c>
      <c r="J11" s="176"/>
      <c r="K11" s="178" t="str">
        <f t="shared" ref="K11:K25" si="0">+A11</f>
        <v>Bioplyn</v>
      </c>
      <c r="L11" s="168">
        <f t="shared" ref="L11:L25" si="1">+B11</f>
        <v>46.6</v>
      </c>
      <c r="M11" s="168">
        <f t="shared" ref="M11:M25" si="2">+D11</f>
        <v>34.200000000000003</v>
      </c>
      <c r="N11" s="168">
        <f t="shared" ref="N11:N25" si="3">+F11</f>
        <v>0</v>
      </c>
      <c r="O11" s="246"/>
    </row>
    <row r="12" spans="1:15" x14ac:dyDescent="0.2">
      <c r="A12" s="57" t="s">
        <v>42</v>
      </c>
      <c r="B12" s="336">
        <f>+'[1]Podklady QZ'!B504</f>
        <v>608820.90299999993</v>
      </c>
      <c r="C12" s="462">
        <f>+'[1]Podklady QZ'!C504</f>
        <v>0.89847897837687396</v>
      </c>
      <c r="D12" s="381">
        <f>+'[1]Podklady QZ'!D504</f>
        <v>492457.51199999999</v>
      </c>
      <c r="E12" s="380">
        <f>+'[1]Podklady QZ'!E504</f>
        <v>0.9401956215113455</v>
      </c>
      <c r="F12" s="381">
        <f>+'[1]Podklady QZ'!F504</f>
        <v>229475.36300000001</v>
      </c>
      <c r="G12" s="368">
        <f>+'[1]Podklady QZ'!G504</f>
        <v>0.86344164544930802</v>
      </c>
      <c r="H12" s="381">
        <f>+'[1]Podklady QZ'!H504</f>
        <v>1330753.7779999999</v>
      </c>
      <c r="I12" s="368">
        <f>+'[1]Podklady QZ'!I504</f>
        <v>0.90702514179652649</v>
      </c>
      <c r="J12" s="176"/>
      <c r="K12" s="178" t="str">
        <f t="shared" si="0"/>
        <v>Černé uhlí</v>
      </c>
      <c r="L12" s="168">
        <f t="shared" si="1"/>
        <v>608820.90299999993</v>
      </c>
      <c r="M12" s="168">
        <f t="shared" si="2"/>
        <v>492457.51199999999</v>
      </c>
      <c r="N12" s="168">
        <f t="shared" si="3"/>
        <v>229475.36300000001</v>
      </c>
      <c r="O12" s="246"/>
    </row>
    <row r="13" spans="1:15" x14ac:dyDescent="0.2">
      <c r="A13" s="57" t="s">
        <v>67</v>
      </c>
      <c r="B13" s="336">
        <f>+'[1]Podklady QZ'!B505</f>
        <v>8</v>
      </c>
      <c r="C13" s="462">
        <f>+'[1]Podklady QZ'!C505</f>
        <v>6.793535950543059E-3</v>
      </c>
      <c r="D13" s="381">
        <f>+'[1]Podklady QZ'!D505</f>
        <v>0.49</v>
      </c>
      <c r="E13" s="380">
        <f>+'[1]Podklady QZ'!E505</f>
        <v>5.1408002232576102E-4</v>
      </c>
      <c r="F13" s="381">
        <f>+'[1]Podklady QZ'!F505</f>
        <v>14.936</v>
      </c>
      <c r="G13" s="368">
        <f>+'[1]Podklady QZ'!G505</f>
        <v>1.2953403824272193E-2</v>
      </c>
      <c r="H13" s="381">
        <f>+'[1]Podklady QZ'!H505</f>
        <v>23.426000000000002</v>
      </c>
      <c r="I13" s="368">
        <f>+'[1]Podklady QZ'!I505</f>
        <v>7.1337975306085474E-3</v>
      </c>
      <c r="J13" s="176"/>
      <c r="K13" s="178" t="str">
        <f t="shared" si="0"/>
        <v>Elektrická energie</v>
      </c>
      <c r="L13" s="168">
        <f t="shared" si="1"/>
        <v>8</v>
      </c>
      <c r="M13" s="168">
        <f t="shared" si="2"/>
        <v>0.49</v>
      </c>
      <c r="N13" s="168">
        <f t="shared" si="3"/>
        <v>14.936</v>
      </c>
      <c r="O13" s="246"/>
    </row>
    <row r="14" spans="1:15" x14ac:dyDescent="0.2">
      <c r="A14" s="57" t="s">
        <v>68</v>
      </c>
      <c r="B14" s="336">
        <f>+'[1]Podklady QZ'!B506</f>
        <v>0</v>
      </c>
      <c r="C14" s="462">
        <f>+'[1]Podklady QZ'!C506</f>
        <v>0</v>
      </c>
      <c r="D14" s="381">
        <f>+'[1]Podklady QZ'!D506</f>
        <v>0</v>
      </c>
      <c r="E14" s="380">
        <f>+'[1]Podklady QZ'!E506</f>
        <v>0</v>
      </c>
      <c r="F14" s="381">
        <f>+'[1]Podklady QZ'!F506</f>
        <v>0</v>
      </c>
      <c r="G14" s="368">
        <f>+'[1]Podklady QZ'!G506</f>
        <v>0</v>
      </c>
      <c r="H14" s="381">
        <f>+'[1]Podklady QZ'!H506</f>
        <v>0</v>
      </c>
      <c r="I14" s="368">
        <f>+'[1]Podklady QZ'!I506</f>
        <v>0</v>
      </c>
      <c r="J14" s="176"/>
      <c r="K14" s="178" t="str">
        <f t="shared" si="0"/>
        <v>Energie prostředí (tepelné čerpadlo)</v>
      </c>
      <c r="L14" s="168">
        <f t="shared" si="1"/>
        <v>0</v>
      </c>
      <c r="M14" s="168">
        <f t="shared" si="2"/>
        <v>0</v>
      </c>
      <c r="N14" s="168">
        <f t="shared" si="3"/>
        <v>0</v>
      </c>
      <c r="O14" s="246"/>
    </row>
    <row r="15" spans="1:15" x14ac:dyDescent="0.2">
      <c r="A15" s="57" t="s">
        <v>69</v>
      </c>
      <c r="B15" s="336">
        <f>+'[1]Podklady QZ'!B507</f>
        <v>0</v>
      </c>
      <c r="C15" s="462">
        <f>+'[1]Podklady QZ'!C507</f>
        <v>0</v>
      </c>
      <c r="D15" s="381">
        <f>+'[1]Podklady QZ'!D507</f>
        <v>0</v>
      </c>
      <c r="E15" s="380">
        <f>+'[1]Podklady QZ'!E507</f>
        <v>0</v>
      </c>
      <c r="F15" s="381">
        <f>+'[1]Podklady QZ'!F507</f>
        <v>0</v>
      </c>
      <c r="G15" s="368">
        <f>+'[1]Podklady QZ'!G507</f>
        <v>0</v>
      </c>
      <c r="H15" s="381">
        <f>+'[1]Podklady QZ'!H507</f>
        <v>0</v>
      </c>
      <c r="I15" s="368">
        <f>+'[1]Podklady QZ'!I507</f>
        <v>0</v>
      </c>
      <c r="J15" s="176"/>
      <c r="K15" s="178" t="str">
        <f t="shared" si="0"/>
        <v>Energie Slunce (solární kolektor)</v>
      </c>
      <c r="L15" s="168">
        <f t="shared" si="1"/>
        <v>0</v>
      </c>
      <c r="M15" s="168">
        <f t="shared" si="2"/>
        <v>0</v>
      </c>
      <c r="N15" s="168">
        <f t="shared" si="3"/>
        <v>0</v>
      </c>
      <c r="O15" s="246"/>
    </row>
    <row r="16" spans="1:15" x14ac:dyDescent="0.2">
      <c r="A16" s="57" t="s">
        <v>41</v>
      </c>
      <c r="B16" s="336">
        <f>+'[1]Podklady QZ'!B508</f>
        <v>30097.88</v>
      </c>
      <c r="C16" s="462">
        <f>+'[1]Podklady QZ'!C508</f>
        <v>9.645499342005627E-3</v>
      </c>
      <c r="D16" s="381">
        <f>+'[1]Podklady QZ'!D508</f>
        <v>22829.394</v>
      </c>
      <c r="E16" s="380">
        <f>+'[1]Podklady QZ'!E508</f>
        <v>8.3115889828423526E-3</v>
      </c>
      <c r="F16" s="381">
        <f>+'[1]Podklady QZ'!F508</f>
        <v>6094.8300000000008</v>
      </c>
      <c r="G16" s="368">
        <f>+'[1]Podklady QZ'!G508</f>
        <v>5.3359055233988045E-3</v>
      </c>
      <c r="H16" s="381">
        <f>+'[1]Podklady QZ'!H508</f>
        <v>59022.104000000007</v>
      </c>
      <c r="I16" s="368">
        <f>+'[1]Podklady QZ'!I508</f>
        <v>8.4205050258711906E-3</v>
      </c>
      <c r="J16" s="176"/>
      <c r="K16" s="178" t="str">
        <f t="shared" si="0"/>
        <v>Hnědé uhlí</v>
      </c>
      <c r="L16" s="168">
        <f t="shared" si="1"/>
        <v>30097.88</v>
      </c>
      <c r="M16" s="168">
        <f t="shared" si="2"/>
        <v>22829.394</v>
      </c>
      <c r="N16" s="168">
        <f t="shared" si="3"/>
        <v>6094.8300000000008</v>
      </c>
      <c r="O16" s="246"/>
    </row>
    <row r="17" spans="1:18" x14ac:dyDescent="0.2">
      <c r="A17" s="57" t="s">
        <v>80</v>
      </c>
      <c r="B17" s="336">
        <f>+'[1]Podklady QZ'!B509</f>
        <v>0</v>
      </c>
      <c r="C17" s="462">
        <f>+'[1]Podklady QZ'!C509</f>
        <v>0</v>
      </c>
      <c r="D17" s="381">
        <f>+'[1]Podklady QZ'!D509</f>
        <v>0</v>
      </c>
      <c r="E17" s="380">
        <f>+'[1]Podklady QZ'!E509</f>
        <v>0</v>
      </c>
      <c r="F17" s="381">
        <f>+'[1]Podklady QZ'!F509</f>
        <v>0</v>
      </c>
      <c r="G17" s="368">
        <f>+'[1]Podklady QZ'!G509</f>
        <v>0</v>
      </c>
      <c r="H17" s="381">
        <f>+'[1]Podklady QZ'!H509</f>
        <v>0</v>
      </c>
      <c r="I17" s="368">
        <f>+'[1]Podklady QZ'!I509</f>
        <v>0</v>
      </c>
      <c r="J17" s="176"/>
      <c r="K17" s="178" t="str">
        <f t="shared" si="0"/>
        <v>Jaderné palivo</v>
      </c>
      <c r="L17" s="168">
        <f t="shared" si="1"/>
        <v>0</v>
      </c>
      <c r="M17" s="168">
        <f t="shared" si="2"/>
        <v>0</v>
      </c>
      <c r="N17" s="168">
        <f t="shared" si="3"/>
        <v>0</v>
      </c>
      <c r="O17" s="246"/>
    </row>
    <row r="18" spans="1:18" x14ac:dyDescent="0.2">
      <c r="A18" s="57" t="s">
        <v>40</v>
      </c>
      <c r="B18" s="336">
        <f>+'[1]Podklady QZ'!B510</f>
        <v>24.164999999999999</v>
      </c>
      <c r="C18" s="462">
        <f>+'[1]Podklady QZ'!C510</f>
        <v>1</v>
      </c>
      <c r="D18" s="381">
        <f>+'[1]Podklady QZ'!D510</f>
        <v>17.574000000000002</v>
      </c>
      <c r="E18" s="380">
        <f>+'[1]Podklady QZ'!E510</f>
        <v>0.99999999999999989</v>
      </c>
      <c r="F18" s="381">
        <f>+'[1]Podklady QZ'!F510</f>
        <v>0</v>
      </c>
      <c r="G18" s="368">
        <f>+'[1]Podklady QZ'!G510</f>
        <v>0</v>
      </c>
      <c r="H18" s="381">
        <f>+'[1]Podklady QZ'!H510</f>
        <v>41.739000000000004</v>
      </c>
      <c r="I18" s="368">
        <f>+'[1]Podklady QZ'!I510</f>
        <v>1.0000000000000002</v>
      </c>
      <c r="J18" s="176"/>
      <c r="K18" s="178" t="str">
        <f t="shared" si="0"/>
        <v>Koks</v>
      </c>
      <c r="L18" s="168">
        <f t="shared" si="1"/>
        <v>24.164999999999999</v>
      </c>
      <c r="M18" s="168">
        <f t="shared" si="2"/>
        <v>17.574000000000002</v>
      </c>
      <c r="N18" s="168">
        <f t="shared" si="3"/>
        <v>0</v>
      </c>
      <c r="O18" s="246"/>
    </row>
    <row r="19" spans="1:18" x14ac:dyDescent="0.2">
      <c r="A19" s="57" t="s">
        <v>39</v>
      </c>
      <c r="B19" s="336">
        <f>+'[1]Podklady QZ'!B511</f>
        <v>12385.24</v>
      </c>
      <c r="C19" s="462">
        <f>+'[1]Podklady QZ'!C511</f>
        <v>0.21633039804493509</v>
      </c>
      <c r="D19" s="381">
        <f>+'[1]Podklady QZ'!D511</f>
        <v>15258.61</v>
      </c>
      <c r="E19" s="380">
        <f>+'[1]Podklady QZ'!E511</f>
        <v>0.30258048918118702</v>
      </c>
      <c r="F19" s="381">
        <f>+'[1]Podklady QZ'!F511</f>
        <v>7175.22</v>
      </c>
      <c r="G19" s="368">
        <f>+'[1]Podklady QZ'!G511</f>
        <v>0.26674250471896704</v>
      </c>
      <c r="H19" s="381">
        <f>+'[1]Podklady QZ'!H511</f>
        <v>34819.07</v>
      </c>
      <c r="I19" s="368">
        <f>+'[1]Podklady QZ'!I511</f>
        <v>0.25872550551907753</v>
      </c>
      <c r="J19" s="176"/>
      <c r="K19" s="178" t="str">
        <f t="shared" si="0"/>
        <v>Odpadní teplo</v>
      </c>
      <c r="L19" s="168">
        <f t="shared" si="1"/>
        <v>12385.24</v>
      </c>
      <c r="M19" s="168">
        <f t="shared" si="2"/>
        <v>15258.61</v>
      </c>
      <c r="N19" s="168">
        <f t="shared" si="3"/>
        <v>7175.22</v>
      </c>
      <c r="O19" s="246"/>
    </row>
    <row r="20" spans="1:18" x14ac:dyDescent="0.2">
      <c r="A20" s="57" t="s">
        <v>38</v>
      </c>
      <c r="B20" s="336">
        <f>+'[1]Podklady QZ'!B512</f>
        <v>0</v>
      </c>
      <c r="C20" s="462">
        <f>+'[1]Podklady QZ'!C512</f>
        <v>0</v>
      </c>
      <c r="D20" s="381">
        <f>+'[1]Podklady QZ'!D512</f>
        <v>0</v>
      </c>
      <c r="E20" s="380">
        <f>+'[1]Podklady QZ'!E512</f>
        <v>0</v>
      </c>
      <c r="F20" s="381">
        <f>+'[1]Podklady QZ'!F512</f>
        <v>0</v>
      </c>
      <c r="G20" s="368">
        <f>+'[1]Podklady QZ'!G512</f>
        <v>0</v>
      </c>
      <c r="H20" s="381">
        <f>+'[1]Podklady QZ'!H512</f>
        <v>0</v>
      </c>
      <c r="I20" s="368">
        <f>+'[1]Podklady QZ'!I512</f>
        <v>0</v>
      </c>
      <c r="J20" s="176"/>
      <c r="K20" s="178" t="str">
        <f t="shared" si="0"/>
        <v>Ostatní kapalná paliva</v>
      </c>
      <c r="L20" s="168">
        <f t="shared" si="1"/>
        <v>0</v>
      </c>
      <c r="M20" s="168">
        <f t="shared" si="2"/>
        <v>0</v>
      </c>
      <c r="N20" s="168">
        <f t="shared" si="3"/>
        <v>0</v>
      </c>
      <c r="O20" s="246"/>
    </row>
    <row r="21" spans="1:18" x14ac:dyDescent="0.2">
      <c r="A21" s="57" t="s">
        <v>37</v>
      </c>
      <c r="B21" s="336">
        <f>+'[1]Podklady QZ'!B513</f>
        <v>1249</v>
      </c>
      <c r="C21" s="462">
        <f>+'[1]Podklady QZ'!C513</f>
        <v>4.6587278384256168E-3</v>
      </c>
      <c r="D21" s="381">
        <f>+'[1]Podklady QZ'!D513</f>
        <v>1047</v>
      </c>
      <c r="E21" s="380">
        <f>+'[1]Podklady QZ'!E513</f>
        <v>4.4512380202152112E-3</v>
      </c>
      <c r="F21" s="381">
        <f>+'[1]Podklady QZ'!F513</f>
        <v>28</v>
      </c>
      <c r="G21" s="368">
        <f>+'[1]Podklady QZ'!G513</f>
        <v>1.4669332358744906E-4</v>
      </c>
      <c r="H21" s="381">
        <f>+'[1]Podklady QZ'!H513</f>
        <v>2324</v>
      </c>
      <c r="I21" s="368">
        <f>+'[1]Podklady QZ'!I513</f>
        <v>3.3477924136266573E-3</v>
      </c>
      <c r="J21" s="176"/>
      <c r="K21" s="178" t="str">
        <f t="shared" si="0"/>
        <v>Ostatní pevná paliva</v>
      </c>
      <c r="L21" s="168">
        <f t="shared" si="1"/>
        <v>1249</v>
      </c>
      <c r="M21" s="168">
        <f t="shared" si="2"/>
        <v>1047</v>
      </c>
      <c r="N21" s="168">
        <f t="shared" si="3"/>
        <v>28</v>
      </c>
      <c r="O21" s="246"/>
    </row>
    <row r="22" spans="1:18" x14ac:dyDescent="0.2">
      <c r="A22" s="57" t="s">
        <v>36</v>
      </c>
      <c r="B22" s="336">
        <f>+'[1]Podklady QZ'!B514</f>
        <v>234748.014</v>
      </c>
      <c r="C22" s="462">
        <f>+'[1]Podklady QZ'!C514</f>
        <v>0.68589227335364389</v>
      </c>
      <c r="D22" s="381">
        <f>+'[1]Podklady QZ'!D514</f>
        <v>209114.52</v>
      </c>
      <c r="E22" s="380">
        <f>+'[1]Podklady QZ'!E514</f>
        <v>0.64682871754983406</v>
      </c>
      <c r="F22" s="381">
        <f>+'[1]Podklady QZ'!F514</f>
        <v>97865.251000000018</v>
      </c>
      <c r="G22" s="368">
        <f>+'[1]Podklady QZ'!G514</f>
        <v>0.4313363938268488</v>
      </c>
      <c r="H22" s="381">
        <f>+'[1]Podklady QZ'!H514</f>
        <v>541727.78500000003</v>
      </c>
      <c r="I22" s="368">
        <f>+'[1]Podklady QZ'!I514</f>
        <v>0.60702386530140828</v>
      </c>
      <c r="J22" s="176"/>
      <c r="K22" s="178" t="str">
        <f t="shared" si="0"/>
        <v>Ostatní plyny</v>
      </c>
      <c r="L22" s="168">
        <f t="shared" si="1"/>
        <v>234748.014</v>
      </c>
      <c r="M22" s="168">
        <f t="shared" si="2"/>
        <v>209114.52</v>
      </c>
      <c r="N22" s="168">
        <f t="shared" si="3"/>
        <v>97865.251000000018</v>
      </c>
      <c r="O22" s="246"/>
    </row>
    <row r="23" spans="1:18" x14ac:dyDescent="0.2">
      <c r="A23" s="57" t="s">
        <v>3</v>
      </c>
      <c r="B23" s="336">
        <f>+'[1]Podklady QZ'!B515</f>
        <v>0</v>
      </c>
      <c r="C23" s="462">
        <f>+'[1]Podklady QZ'!C515</f>
        <v>0</v>
      </c>
      <c r="D23" s="381">
        <f>+'[1]Podklady QZ'!D515</f>
        <v>0</v>
      </c>
      <c r="E23" s="380">
        <f>+'[1]Podklady QZ'!E515</f>
        <v>0</v>
      </c>
      <c r="F23" s="381">
        <f>+'[1]Podklady QZ'!F515</f>
        <v>0</v>
      </c>
      <c r="G23" s="368">
        <f>+'[1]Podklady QZ'!G515</f>
        <v>0</v>
      </c>
      <c r="H23" s="381">
        <f>+'[1]Podklady QZ'!H515</f>
        <v>0</v>
      </c>
      <c r="I23" s="368">
        <f>+'[1]Podklady QZ'!I515</f>
        <v>0</v>
      </c>
      <c r="J23" s="176"/>
      <c r="K23" s="178" t="str">
        <f t="shared" si="0"/>
        <v>Ostatní</v>
      </c>
      <c r="L23" s="168">
        <f t="shared" si="1"/>
        <v>0</v>
      </c>
      <c r="M23" s="168">
        <f t="shared" si="2"/>
        <v>0</v>
      </c>
      <c r="N23" s="168">
        <f t="shared" si="3"/>
        <v>0</v>
      </c>
      <c r="O23" s="246"/>
    </row>
    <row r="24" spans="1:18" x14ac:dyDescent="0.2">
      <c r="A24" s="57" t="s">
        <v>35</v>
      </c>
      <c r="B24" s="336">
        <f>+'[1]Podklady QZ'!B516</f>
        <v>185.03100000000001</v>
      </c>
      <c r="C24" s="462">
        <f>+'[1]Podklady QZ'!C516</f>
        <v>6.7875628661460075E-2</v>
      </c>
      <c r="D24" s="381">
        <f>+'[1]Podklady QZ'!D516</f>
        <v>217.24700000000001</v>
      </c>
      <c r="E24" s="380">
        <f>+'[1]Podklady QZ'!E516</f>
        <v>4.4733815195416901E-2</v>
      </c>
      <c r="F24" s="381">
        <f>+'[1]Podklady QZ'!F516</f>
        <v>118.61</v>
      </c>
      <c r="G24" s="368">
        <f>+'[1]Podklady QZ'!G516</f>
        <v>4.5003479317977779E-3</v>
      </c>
      <c r="H24" s="381">
        <f>+'[1]Podklady QZ'!H516</f>
        <v>520.88800000000003</v>
      </c>
      <c r="I24" s="368">
        <f>+'[1]Podklady QZ'!I516</f>
        <v>1.5348129164627666E-2</v>
      </c>
      <c r="J24" s="176"/>
      <c r="K24" s="178" t="str">
        <f t="shared" si="0"/>
        <v>Topné oleje</v>
      </c>
      <c r="L24" s="168">
        <f t="shared" si="1"/>
        <v>185.03100000000001</v>
      </c>
      <c r="M24" s="168">
        <f t="shared" si="2"/>
        <v>217.24700000000001</v>
      </c>
      <c r="N24" s="168">
        <f t="shared" si="3"/>
        <v>118.61</v>
      </c>
      <c r="O24" s="246"/>
    </row>
    <row r="25" spans="1:18" x14ac:dyDescent="0.2">
      <c r="A25" s="218" t="s">
        <v>34</v>
      </c>
      <c r="B25" s="338">
        <f>+'[1]Podklady QZ'!B517</f>
        <v>158130.50999999995</v>
      </c>
      <c r="C25" s="463">
        <f>+'[1]Podklady QZ'!C517</f>
        <v>0.10464160664672571</v>
      </c>
      <c r="D25" s="379">
        <f>+'[1]Podklady QZ'!D517</f>
        <v>143852.84800000003</v>
      </c>
      <c r="E25" s="378">
        <f>+'[1]Podklady QZ'!E517</f>
        <v>9.5872039207796203E-2</v>
      </c>
      <c r="F25" s="379">
        <f>+'[1]Podklady QZ'!F517</f>
        <v>68450.795000000013</v>
      </c>
      <c r="G25" s="378">
        <f>+'[1]Podklady QZ'!G517</f>
        <v>8.1178139256334075E-2</v>
      </c>
      <c r="H25" s="379">
        <f>+'[1]Podklady QZ'!H517</f>
        <v>370434.15300000005</v>
      </c>
      <c r="I25" s="378">
        <f>+'[1]Podklady QZ'!I517</f>
        <v>9.6095678937733117E-2</v>
      </c>
      <c r="J25" s="176"/>
      <c r="K25" s="178" t="str">
        <f t="shared" si="0"/>
        <v>Zemní plyn</v>
      </c>
      <c r="L25" s="168">
        <f t="shared" si="1"/>
        <v>158130.50999999995</v>
      </c>
      <c r="M25" s="168">
        <f t="shared" si="2"/>
        <v>143852.84800000003</v>
      </c>
      <c r="N25" s="168">
        <f t="shared" si="3"/>
        <v>68450.795000000013</v>
      </c>
      <c r="O25" s="173"/>
    </row>
    <row r="26" spans="1:18" ht="13.5" customHeight="1" x14ac:dyDescent="0.2">
      <c r="A26" s="242" t="s">
        <v>282</v>
      </c>
      <c r="B26" s="334">
        <f>+'[1]Podklady QZ'!B518</f>
        <v>1139737.0649999999</v>
      </c>
      <c r="C26" s="370">
        <f>+'[1]Podklady QZ'!C518</f>
        <v>0.19317182005825362</v>
      </c>
      <c r="D26" s="367">
        <f>+'[1]Podklady QZ'!D518</f>
        <v>958432.70900000003</v>
      </c>
      <c r="E26" s="370">
        <f>+'[1]Podklady QZ'!E518</f>
        <v>0.18213227489887235</v>
      </c>
      <c r="F26" s="367">
        <f>+'[1]Podklady QZ'!F518</f>
        <v>474199.04599999997</v>
      </c>
      <c r="G26" s="370">
        <f>+'[1]Podklady QZ'!G518</f>
        <v>0.18439859014947238</v>
      </c>
      <c r="H26" s="367">
        <f>+'[1]Podklady QZ'!H518</f>
        <v>2572368.8200000003</v>
      </c>
      <c r="I26" s="370">
        <f>+'[1]Podklady QZ'!I518</f>
        <v>0.18729920805878314</v>
      </c>
      <c r="J26" s="17"/>
      <c r="K26" s="178"/>
      <c r="L26" s="178" t="str">
        <f>+L9</f>
        <v>Duben</v>
      </c>
      <c r="M26" s="178" t="str">
        <f t="shared" ref="M26:N26" si="4">+M9</f>
        <v>Květen</v>
      </c>
      <c r="N26" s="178" t="str">
        <f t="shared" si="4"/>
        <v>Červen</v>
      </c>
      <c r="O26" s="127"/>
      <c r="P26" s="226"/>
      <c r="Q26" s="226"/>
      <c r="R26" s="226"/>
    </row>
    <row r="27" spans="1:18" ht="12.75" customHeight="1" x14ac:dyDescent="0.2">
      <c r="A27" s="57" t="s">
        <v>29</v>
      </c>
      <c r="B27" s="336">
        <f>+'[1]Podklady QZ'!B519</f>
        <v>439452.50200000004</v>
      </c>
      <c r="C27" s="368">
        <f>+'[1]Podklady QZ'!C519</f>
        <v>0.26037669677038244</v>
      </c>
      <c r="D27" s="363">
        <f>+'[1]Podklady QZ'!D519</f>
        <v>394905.63800000004</v>
      </c>
      <c r="E27" s="368">
        <f>+'[1]Podklady QZ'!E519</f>
        <v>0.23416041701248547</v>
      </c>
      <c r="F27" s="363">
        <f>+'[1]Podklady QZ'!F519</f>
        <v>267077.103</v>
      </c>
      <c r="G27" s="368">
        <f>+'[1]Podklady QZ'!G519</f>
        <v>0.22216353409705017</v>
      </c>
      <c r="H27" s="363">
        <f>+'[1]Podklady QZ'!H519</f>
        <v>1101435.2430000002</v>
      </c>
      <c r="I27" s="368">
        <f>+'[1]Podklady QZ'!I519</f>
        <v>0.24067743939086203</v>
      </c>
      <c r="J27" s="176"/>
      <c r="K27" s="178" t="str">
        <f>+A27</f>
        <v>Průmysl</v>
      </c>
      <c r="L27" s="168">
        <f t="shared" ref="L27:L34" si="5">+B27</f>
        <v>439452.50200000004</v>
      </c>
      <c r="M27" s="168">
        <f t="shared" ref="M27:M34" si="6">+D27</f>
        <v>394905.63800000004</v>
      </c>
      <c r="N27" s="168">
        <f t="shared" ref="N27:N34" si="7">+F27</f>
        <v>267077.103</v>
      </c>
      <c r="O27" s="127"/>
      <c r="P27" s="246"/>
      <c r="Q27" s="246"/>
      <c r="R27" s="246"/>
    </row>
    <row r="28" spans="1:18" ht="12.75" customHeight="1" x14ac:dyDescent="0.2">
      <c r="A28" s="57" t="s">
        <v>0</v>
      </c>
      <c r="B28" s="336">
        <f>+'[1]Podklady QZ'!B520</f>
        <v>62366.032999999996</v>
      </c>
      <c r="C28" s="380">
        <f>+'[1]Podklady QZ'!C520</f>
        <v>0.48635079662886371</v>
      </c>
      <c r="D28" s="381">
        <f>+'[1]Podklady QZ'!D520</f>
        <v>47763.953000000001</v>
      </c>
      <c r="E28" s="380">
        <f>+'[1]Podklady QZ'!E520</f>
        <v>0.47934614127331399</v>
      </c>
      <c r="F28" s="381">
        <f>+'[1]Podklady QZ'!F520</f>
        <v>30361.675999999999</v>
      </c>
      <c r="G28" s="368">
        <f>+'[1]Podklady QZ'!G520</f>
        <v>0.52964733557699994</v>
      </c>
      <c r="H28" s="381">
        <f>+'[1]Podklady QZ'!H520</f>
        <v>140491.66200000001</v>
      </c>
      <c r="I28" s="368">
        <f>+'[1]Podklady QZ'!I520</f>
        <v>0.49260594219426534</v>
      </c>
      <c r="J28" s="176"/>
      <c r="K28" s="178" t="str">
        <f t="shared" ref="K28:K34" si="8">+A28</f>
        <v>Energetika</v>
      </c>
      <c r="L28" s="168">
        <f t="shared" si="5"/>
        <v>62366.032999999996</v>
      </c>
      <c r="M28" s="168">
        <f t="shared" si="6"/>
        <v>47763.953000000001</v>
      </c>
      <c r="N28" s="168">
        <f t="shared" si="7"/>
        <v>30361.675999999999</v>
      </c>
      <c r="O28" s="127"/>
    </row>
    <row r="29" spans="1:18" ht="12.75" customHeight="1" x14ac:dyDescent="0.2">
      <c r="A29" s="57" t="s">
        <v>1</v>
      </c>
      <c r="B29" s="336">
        <f>+'[1]Podklady QZ'!B521</f>
        <v>2867.4159999999997</v>
      </c>
      <c r="C29" s="380">
        <f>+'[1]Podklady QZ'!C521</f>
        <v>5.8637391514835997E-2</v>
      </c>
      <c r="D29" s="381">
        <f>+'[1]Podklady QZ'!D521</f>
        <v>2173.5050000000001</v>
      </c>
      <c r="E29" s="380">
        <f>+'[1]Podklady QZ'!E521</f>
        <v>6.265493439984364E-2</v>
      </c>
      <c r="F29" s="381">
        <f>+'[1]Podklady QZ'!F521</f>
        <v>357.60700000000003</v>
      </c>
      <c r="G29" s="368">
        <f>+'[1]Podklady QZ'!G521</f>
        <v>5.3853823765004354E-2</v>
      </c>
      <c r="H29" s="381">
        <f>+'[1]Podklady QZ'!H521</f>
        <v>5398.5280000000002</v>
      </c>
      <c r="I29" s="368">
        <f>+'[1]Podklady QZ'!I521</f>
        <v>5.9829932705223327E-2</v>
      </c>
      <c r="J29" s="176"/>
      <c r="K29" s="178" t="str">
        <f t="shared" si="8"/>
        <v>Doprava</v>
      </c>
      <c r="L29" s="168">
        <f t="shared" si="5"/>
        <v>2867.4159999999997</v>
      </c>
      <c r="M29" s="168">
        <f t="shared" si="6"/>
        <v>2173.5050000000001</v>
      </c>
      <c r="N29" s="168">
        <f t="shared" si="7"/>
        <v>357.60700000000003</v>
      </c>
      <c r="O29" s="127"/>
    </row>
    <row r="30" spans="1:18" ht="12.75" customHeight="1" x14ac:dyDescent="0.2">
      <c r="A30" s="57" t="s">
        <v>2</v>
      </c>
      <c r="B30" s="336">
        <f>+'[1]Podklady QZ'!B522</f>
        <v>5854.0949999999993</v>
      </c>
      <c r="C30" s="380">
        <f>+'[1]Podklady QZ'!C522</f>
        <v>0.18534548864243813</v>
      </c>
      <c r="D30" s="381">
        <f>+'[1]Podklady QZ'!D522</f>
        <v>5359.4920000000002</v>
      </c>
      <c r="E30" s="380">
        <f>+'[1]Podklady QZ'!E522</f>
        <v>0.18311167659412797</v>
      </c>
      <c r="F30" s="381">
        <f>+'[1]Podklady QZ'!F522</f>
        <v>2411.7139999999999</v>
      </c>
      <c r="G30" s="368">
        <f>+'[1]Podklady QZ'!G522</f>
        <v>0.23776740297530402</v>
      </c>
      <c r="H30" s="381">
        <f>+'[1]Podklady QZ'!H522</f>
        <v>13625.300999999999</v>
      </c>
      <c r="I30" s="368">
        <f>+'[1]Podklady QZ'!I522</f>
        <v>0.19191398127893353</v>
      </c>
      <c r="J30" s="176"/>
      <c r="K30" s="178" t="str">
        <f t="shared" si="8"/>
        <v>Stavebnictví</v>
      </c>
      <c r="L30" s="168">
        <f t="shared" si="5"/>
        <v>5854.0949999999993</v>
      </c>
      <c r="M30" s="168">
        <f t="shared" si="6"/>
        <v>5359.4920000000002</v>
      </c>
      <c r="N30" s="168">
        <f t="shared" si="7"/>
        <v>2411.7139999999999</v>
      </c>
    </row>
    <row r="31" spans="1:18" x14ac:dyDescent="0.2">
      <c r="A31" s="57" t="s">
        <v>6</v>
      </c>
      <c r="B31" s="336">
        <f>+'[1]Podklady QZ'!B523</f>
        <v>46.6</v>
      </c>
      <c r="C31" s="380">
        <f>+'[1]Podklady QZ'!C523</f>
        <v>1.7005375304253896E-3</v>
      </c>
      <c r="D31" s="381">
        <f>+'[1]Podklady QZ'!D523</f>
        <v>34.200000000000003</v>
      </c>
      <c r="E31" s="380">
        <f>+'[1]Podklady QZ'!E523</f>
        <v>1.7238613102162526E-3</v>
      </c>
      <c r="F31" s="381">
        <f>+'[1]Podklady QZ'!F523</f>
        <v>0</v>
      </c>
      <c r="G31" s="368">
        <f>+'[1]Podklady QZ'!G523</f>
        <v>0</v>
      </c>
      <c r="H31" s="381">
        <f>+'[1]Podklady QZ'!H523</f>
        <v>80.800000000000011</v>
      </c>
      <c r="I31" s="368">
        <f>+'[1]Podklady QZ'!I523</f>
        <v>1.442113964876565E-3</v>
      </c>
      <c r="J31" s="176"/>
      <c r="K31" s="178" t="str">
        <f t="shared" si="8"/>
        <v>Zemědělství a lesnictví</v>
      </c>
      <c r="L31" s="168">
        <f t="shared" si="5"/>
        <v>46.6</v>
      </c>
      <c r="M31" s="168">
        <f t="shared" si="6"/>
        <v>34.200000000000003</v>
      </c>
      <c r="N31" s="168">
        <f t="shared" si="7"/>
        <v>0</v>
      </c>
    </row>
    <row r="32" spans="1:18" x14ac:dyDescent="0.2">
      <c r="A32" s="57" t="s">
        <v>28</v>
      </c>
      <c r="B32" s="336">
        <f>+'[1]Podklady QZ'!B524</f>
        <v>386220.14699999994</v>
      </c>
      <c r="C32" s="380">
        <f>+'[1]Podklady QZ'!C524</f>
        <v>0.15471136429434318</v>
      </c>
      <c r="D32" s="381">
        <f>+'[1]Podklady QZ'!D524</f>
        <v>317330.42199999985</v>
      </c>
      <c r="E32" s="380">
        <f>+'[1]Podklady QZ'!E524</f>
        <v>0.1456378841992769</v>
      </c>
      <c r="F32" s="381">
        <f>+'[1]Podklady QZ'!F524</f>
        <v>119861.01199999999</v>
      </c>
      <c r="G32" s="368">
        <f>+'[1]Podklady QZ'!G524</f>
        <v>0.13794834532719388</v>
      </c>
      <c r="H32" s="381">
        <f>+'[1]Podklady QZ'!H524</f>
        <v>823411.58099999977</v>
      </c>
      <c r="I32" s="368">
        <f>+'[1]Podklady QZ'!I524</f>
        <v>0.14851832126003853</v>
      </c>
      <c r="J32" s="176"/>
      <c r="K32" s="178" t="str">
        <f t="shared" si="8"/>
        <v>Domácnosti</v>
      </c>
      <c r="L32" s="168">
        <f t="shared" si="5"/>
        <v>386220.14699999994</v>
      </c>
      <c r="M32" s="168">
        <f t="shared" si="6"/>
        <v>317330.42199999985</v>
      </c>
      <c r="N32" s="168">
        <f t="shared" si="7"/>
        <v>119861.01199999999</v>
      </c>
    </row>
    <row r="33" spans="1:14" x14ac:dyDescent="0.2">
      <c r="A33" s="57" t="s">
        <v>5</v>
      </c>
      <c r="B33" s="336">
        <f>+'[1]Podklady QZ'!B525</f>
        <v>237333.79599999994</v>
      </c>
      <c r="C33" s="380">
        <f>+'[1]Podklady QZ'!C525</f>
        <v>0.17593926343732866</v>
      </c>
      <c r="D33" s="381">
        <f>+'[1]Podklady QZ'!D525</f>
        <v>186527.91800000003</v>
      </c>
      <c r="E33" s="380">
        <f>+'[1]Podklady QZ'!E525</f>
        <v>0.16879531017053651</v>
      </c>
      <c r="F33" s="381">
        <f>+'[1]Podklady QZ'!F525</f>
        <v>52442.130000000019</v>
      </c>
      <c r="G33" s="368">
        <f>+'[1]Podklady QZ'!G525</f>
        <v>0.13544127248363907</v>
      </c>
      <c r="H33" s="381">
        <f>+'[1]Podklady QZ'!H525</f>
        <v>476303.84399999998</v>
      </c>
      <c r="I33" s="368">
        <f>+'[1]Podklady QZ'!I525</f>
        <v>0.16764169741425991</v>
      </c>
      <c r="J33" s="176"/>
      <c r="K33" s="178" t="str">
        <f t="shared" si="8"/>
        <v>Obchod, služby, školství, zdravotnictví</v>
      </c>
      <c r="L33" s="168">
        <f t="shared" si="5"/>
        <v>237333.79599999994</v>
      </c>
      <c r="M33" s="168">
        <f t="shared" si="6"/>
        <v>186527.91800000003</v>
      </c>
      <c r="N33" s="168">
        <f t="shared" si="7"/>
        <v>52442.130000000019</v>
      </c>
    </row>
    <row r="34" spans="1:14" ht="12.75" thickBot="1" x14ac:dyDescent="0.25">
      <c r="A34" s="58" t="s">
        <v>3</v>
      </c>
      <c r="B34" s="337">
        <f>+'[1]Podklady QZ'!B526</f>
        <v>5596.4760000000006</v>
      </c>
      <c r="C34" s="369">
        <f>+'[1]Podklady QZ'!C526</f>
        <v>4.2754403178096284E-2</v>
      </c>
      <c r="D34" s="364">
        <f>+'[1]Podklady QZ'!D526</f>
        <v>4337.5809999999992</v>
      </c>
      <c r="E34" s="369">
        <f>+'[1]Podklady QZ'!E526</f>
        <v>4.0007915285635354E-2</v>
      </c>
      <c r="F34" s="364">
        <f>+'[1]Podklady QZ'!F526</f>
        <v>1687.8039999999999</v>
      </c>
      <c r="G34" s="369">
        <f>+'[1]Podklady QZ'!G526</f>
        <v>5.5408206304242646E-2</v>
      </c>
      <c r="H34" s="364">
        <f>+'[1]Podklady QZ'!H526</f>
        <v>11621.861000000001</v>
      </c>
      <c r="I34" s="369">
        <f>+'[1]Podklady QZ'!I526</f>
        <v>4.3079418773922393E-2</v>
      </c>
      <c r="J34" s="176"/>
      <c r="K34" s="178" t="str">
        <f t="shared" si="8"/>
        <v>Ostatní</v>
      </c>
      <c r="L34" s="168">
        <f t="shared" si="5"/>
        <v>5596.4760000000006</v>
      </c>
      <c r="M34" s="168">
        <f t="shared" si="6"/>
        <v>4337.5809999999992</v>
      </c>
      <c r="N34" s="168">
        <f t="shared" si="7"/>
        <v>1687.8039999999999</v>
      </c>
    </row>
    <row r="35" spans="1:14" ht="18" customHeight="1" x14ac:dyDescent="0.2">
      <c r="A35" s="339"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QZ'!L495</f>
        <v>0.17507736122115136</v>
      </c>
    </row>
    <row r="40" spans="1:14" x14ac:dyDescent="0.2">
      <c r="B40" s="226"/>
      <c r="C40" s="226"/>
      <c r="D40" s="226"/>
      <c r="L40" s="184" t="s">
        <v>66</v>
      </c>
      <c r="M40" s="219">
        <f>+'[1]Podklady QZ'!L496</f>
        <v>0.18997366312968425</v>
      </c>
    </row>
    <row r="41" spans="1:14" x14ac:dyDescent="0.2">
      <c r="B41" s="127"/>
      <c r="C41" s="127"/>
      <c r="D41" s="127"/>
      <c r="L41" s="184" t="s">
        <v>182</v>
      </c>
      <c r="M41" s="219">
        <f>+'[1]Podklady QZ'!L497</f>
        <v>0.16370414064618297</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6" sqref="A1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222</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40" t="s">
        <v>279</v>
      </c>
      <c r="C6" s="340" t="s">
        <v>52</v>
      </c>
      <c r="D6" s="340" t="s">
        <v>279</v>
      </c>
      <c r="E6" s="340" t="s">
        <v>52</v>
      </c>
      <c r="F6" s="340" t="s">
        <v>279</v>
      </c>
      <c r="G6" s="341" t="s">
        <v>52</v>
      </c>
      <c r="H6" s="340" t="s">
        <v>279</v>
      </c>
      <c r="I6" s="341" t="s">
        <v>52</v>
      </c>
      <c r="J6" s="184"/>
      <c r="O6" s="184"/>
    </row>
    <row r="7" spans="1:15" x14ac:dyDescent="0.2">
      <c r="A7" s="243" t="s">
        <v>245</v>
      </c>
      <c r="B7" s="347">
        <f>+'[1]Podklady QZ'!B534</f>
        <v>1288.1369999999999</v>
      </c>
      <c r="C7" s="344">
        <f>+'[1]Podklady QZ'!C534</f>
        <v>3.0947663588786777E-2</v>
      </c>
      <c r="D7" s="345">
        <f>+'[1]Podklady QZ'!D534</f>
        <v>1288.126</v>
      </c>
      <c r="E7" s="344">
        <f>+'[1]Podklady QZ'!E534</f>
        <v>3.0955652303066909E-2</v>
      </c>
      <c r="F7" s="345">
        <f>+'[1]Podklady QZ'!F534</f>
        <v>1283.3509999999999</v>
      </c>
      <c r="G7" s="344">
        <f>+'[1]Podklady QZ'!G534</f>
        <v>3.0844888881395419E-2</v>
      </c>
      <c r="H7" s="345">
        <f>+'[1]Podklady QZ'!H534</f>
        <v>1283.3509999999999</v>
      </c>
      <c r="I7" s="344">
        <f>+'[1]Podklady QZ'!I534</f>
        <v>3.0844888881395419E-2</v>
      </c>
      <c r="J7" s="187"/>
      <c r="O7" s="92"/>
    </row>
    <row r="8" spans="1:15" x14ac:dyDescent="0.2">
      <c r="A8" s="240" t="s">
        <v>280</v>
      </c>
      <c r="B8" s="347">
        <f>+'[1]Podklady QZ'!B535</f>
        <v>467257.38499999995</v>
      </c>
      <c r="C8" s="344">
        <f>+'[1]Podklady QZ'!C535</f>
        <v>3.7051011197965771E-2</v>
      </c>
      <c r="D8" s="345">
        <f>+'[1]Podklady QZ'!D535</f>
        <v>424938.56200000015</v>
      </c>
      <c r="E8" s="344">
        <f>+'[1]Podklady QZ'!E535</f>
        <v>3.580400142701648E-2</v>
      </c>
      <c r="F8" s="345">
        <f>+'[1]Podklady QZ'!F535</f>
        <v>296908.28399999975</v>
      </c>
      <c r="G8" s="344">
        <f>+'[1]Podklady QZ'!G535</f>
        <v>3.6908630781817907E-2</v>
      </c>
      <c r="H8" s="345">
        <f>+'[1]Podklady QZ'!H535</f>
        <v>1189104.2309999999</v>
      </c>
      <c r="I8" s="344">
        <f>+'[1]Podklady QZ'!I535</f>
        <v>3.656074477451754E-2</v>
      </c>
      <c r="J8" s="187"/>
      <c r="O8" s="92"/>
    </row>
    <row r="9" spans="1:15" x14ac:dyDescent="0.2">
      <c r="A9" s="241" t="s">
        <v>281</v>
      </c>
      <c r="B9" s="346">
        <f>+'[1]Podklady QZ'!B536</f>
        <v>232627.13700000002</v>
      </c>
      <c r="C9" s="343">
        <f>+'[1]Podklady QZ'!C536</f>
        <v>3.534939741162138E-2</v>
      </c>
      <c r="D9" s="342">
        <f>+'[1]Podklady QZ'!D536</f>
        <v>203969.98700000002</v>
      </c>
      <c r="E9" s="343">
        <f>+'[1]Podklady QZ'!E536</f>
        <v>3.4286904335884827E-2</v>
      </c>
      <c r="F9" s="342">
        <f>+'[1]Podklady QZ'!F536</f>
        <v>109430.715</v>
      </c>
      <c r="G9" s="343">
        <f>+'[1]Podklady QZ'!G536</f>
        <v>3.6076735737036868E-2</v>
      </c>
      <c r="H9" s="342">
        <f>+'[1]Podklady QZ'!H536</f>
        <v>546027.83900000004</v>
      </c>
      <c r="I9" s="343">
        <f>+'[1]Podklady QZ'!I536</f>
        <v>3.5085022367327141E-2</v>
      </c>
      <c r="J9" s="176"/>
      <c r="K9" s="178"/>
      <c r="L9" s="178" t="str">
        <f>+B5</f>
        <v>Duben</v>
      </c>
      <c r="M9" s="178" t="str">
        <f>+D5</f>
        <v>Květen</v>
      </c>
      <c r="N9" s="178" t="str">
        <f>+F5</f>
        <v>Červen</v>
      </c>
      <c r="O9" s="179"/>
    </row>
    <row r="10" spans="1:15" x14ac:dyDescent="0.2">
      <c r="A10" s="57" t="s">
        <v>44</v>
      </c>
      <c r="B10" s="348">
        <f>+'[1]Podklady QZ'!B537</f>
        <v>3954.3820000000001</v>
      </c>
      <c r="C10" s="73">
        <f>+'[1]Podklady QZ'!C537</f>
        <v>7.4900176223998737E-3</v>
      </c>
      <c r="D10" s="363">
        <f>+'[1]Podklady QZ'!D537</f>
        <v>5955.82</v>
      </c>
      <c r="E10" s="368">
        <f>+'[1]Podklady QZ'!E537</f>
        <v>1.1872695303592112E-2</v>
      </c>
      <c r="F10" s="363">
        <f>+'[1]Podklady QZ'!F537</f>
        <v>5794.1260000000002</v>
      </c>
      <c r="G10" s="368">
        <f>+'[1]Podklady QZ'!G537</f>
        <v>2.1618337425716748E-2</v>
      </c>
      <c r="H10" s="363">
        <f>+'[1]Podklady QZ'!H537</f>
        <v>15704.328</v>
      </c>
      <c r="I10" s="368">
        <f>+'[1]Podklady QZ'!I537</f>
        <v>1.2102476513555626E-2</v>
      </c>
      <c r="J10" s="176"/>
      <c r="K10" s="178" t="str">
        <f>+A10</f>
        <v>Biomasa</v>
      </c>
      <c r="L10" s="168">
        <f>+B10</f>
        <v>3954.3820000000001</v>
      </c>
      <c r="M10" s="168">
        <f>+D10</f>
        <v>5955.82</v>
      </c>
      <c r="N10" s="168">
        <f>+F10</f>
        <v>5794.1260000000002</v>
      </c>
      <c r="O10" s="246"/>
    </row>
    <row r="11" spans="1:15" x14ac:dyDescent="0.2">
      <c r="A11" s="57" t="s">
        <v>43</v>
      </c>
      <c r="B11" s="348">
        <f>+'[1]Podklady QZ'!B538</f>
        <v>3017.2819999999997</v>
      </c>
      <c r="C11" s="462">
        <f>+'[1]Podklady QZ'!C538</f>
        <v>6.6384263264930118E-2</v>
      </c>
      <c r="D11" s="381">
        <f>+'[1]Podklady QZ'!D538</f>
        <v>2591.1899999999996</v>
      </c>
      <c r="E11" s="380">
        <f>+'[1]Podklady QZ'!E538</f>
        <v>6.36350633892354E-2</v>
      </c>
      <c r="F11" s="381">
        <f>+'[1]Podklady QZ'!F538</f>
        <v>1543.3899999999999</v>
      </c>
      <c r="G11" s="368">
        <f>+'[1]Podklady QZ'!G538</f>
        <v>6.0374587743417661E-2</v>
      </c>
      <c r="H11" s="381">
        <f>+'[1]Podklady QZ'!H538</f>
        <v>7151.8619999999992</v>
      </c>
      <c r="I11" s="368">
        <f>+'[1]Podklady QZ'!I538</f>
        <v>6.4007432308417808E-2</v>
      </c>
      <c r="J11" s="176"/>
      <c r="K11" s="178" t="str">
        <f t="shared" ref="K11:L25" si="0">+A11</f>
        <v>Bioplyn</v>
      </c>
      <c r="L11" s="168">
        <f t="shared" si="0"/>
        <v>3017.2819999999997</v>
      </c>
      <c r="M11" s="168">
        <f t="shared" ref="M11:M25" si="1">+D11</f>
        <v>2591.1899999999996</v>
      </c>
      <c r="N11" s="168">
        <f t="shared" ref="N11:N25" si="2">+F11</f>
        <v>1543.3899999999999</v>
      </c>
      <c r="O11" s="246"/>
    </row>
    <row r="12" spans="1:15" x14ac:dyDescent="0.2">
      <c r="A12" s="57" t="s">
        <v>42</v>
      </c>
      <c r="B12" s="348">
        <f>+'[1]Podklady QZ'!B539</f>
        <v>53087.949000000001</v>
      </c>
      <c r="C12" s="462">
        <f>+'[1]Podklady QZ'!C539</f>
        <v>7.8345546196930752E-2</v>
      </c>
      <c r="D12" s="381">
        <f>+'[1]Podklady QZ'!D539</f>
        <v>26028.454999999998</v>
      </c>
      <c r="E12" s="380">
        <f>+'[1]Podklady QZ'!E539</f>
        <v>4.9693301105954268E-2</v>
      </c>
      <c r="F12" s="381">
        <f>+'[1]Podklady QZ'!F539</f>
        <v>34537.873</v>
      </c>
      <c r="G12" s="368">
        <f>+'[1]Podklady QZ'!G539</f>
        <v>0.12995485660671655</v>
      </c>
      <c r="H12" s="381">
        <f>+'[1]Podklady QZ'!H539</f>
        <v>113654.277</v>
      </c>
      <c r="I12" s="368">
        <f>+'[1]Podklady QZ'!I539</f>
        <v>7.7465334621583698E-2</v>
      </c>
      <c r="J12" s="176"/>
      <c r="K12" s="178" t="str">
        <f t="shared" si="0"/>
        <v>Černé uhlí</v>
      </c>
      <c r="L12" s="168">
        <f t="shared" si="0"/>
        <v>53087.949000000001</v>
      </c>
      <c r="M12" s="168">
        <f t="shared" si="1"/>
        <v>26028.454999999998</v>
      </c>
      <c r="N12" s="168">
        <f t="shared" si="2"/>
        <v>34537.873</v>
      </c>
      <c r="O12" s="246"/>
    </row>
    <row r="13" spans="1:15" x14ac:dyDescent="0.2">
      <c r="A13" s="57" t="s">
        <v>67</v>
      </c>
      <c r="B13" s="348">
        <f>+'[1]Podklady QZ'!B540</f>
        <v>0</v>
      </c>
      <c r="C13" s="462">
        <f>+'[1]Podklady QZ'!C540</f>
        <v>0</v>
      </c>
      <c r="D13" s="381">
        <f>+'[1]Podklady QZ'!D540</f>
        <v>0</v>
      </c>
      <c r="E13" s="380">
        <f>+'[1]Podklady QZ'!E540</f>
        <v>0</v>
      </c>
      <c r="F13" s="381">
        <f>+'[1]Podklady QZ'!F540</f>
        <v>0</v>
      </c>
      <c r="G13" s="368">
        <f>+'[1]Podklady QZ'!G540</f>
        <v>0</v>
      </c>
      <c r="H13" s="381">
        <f>+'[1]Podklady QZ'!H540</f>
        <v>0</v>
      </c>
      <c r="I13" s="368">
        <f>+'[1]Podklady QZ'!I540</f>
        <v>0</v>
      </c>
      <c r="J13" s="176"/>
      <c r="K13" s="178" t="str">
        <f t="shared" si="0"/>
        <v>Elektrická energie</v>
      </c>
      <c r="L13" s="168">
        <f t="shared" si="0"/>
        <v>0</v>
      </c>
      <c r="M13" s="168">
        <f t="shared" si="1"/>
        <v>0</v>
      </c>
      <c r="N13" s="168">
        <f t="shared" si="2"/>
        <v>0</v>
      </c>
      <c r="O13" s="246"/>
    </row>
    <row r="14" spans="1:15" x14ac:dyDescent="0.2">
      <c r="A14" s="57" t="s">
        <v>68</v>
      </c>
      <c r="B14" s="348">
        <f>+'[1]Podklady QZ'!B541</f>
        <v>0</v>
      </c>
      <c r="C14" s="462">
        <f>+'[1]Podklady QZ'!C541</f>
        <v>0</v>
      </c>
      <c r="D14" s="381">
        <f>+'[1]Podklady QZ'!D541</f>
        <v>0</v>
      </c>
      <c r="E14" s="380">
        <f>+'[1]Podklady QZ'!E541</f>
        <v>0</v>
      </c>
      <c r="F14" s="381">
        <f>+'[1]Podklady QZ'!F541</f>
        <v>0</v>
      </c>
      <c r="G14" s="368">
        <f>+'[1]Podklady QZ'!G541</f>
        <v>0</v>
      </c>
      <c r="H14" s="381">
        <f>+'[1]Podklady QZ'!H541</f>
        <v>0</v>
      </c>
      <c r="I14" s="368">
        <f>+'[1]Podklady QZ'!I541</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QZ'!B542</f>
        <v>0</v>
      </c>
      <c r="C15" s="462">
        <f>+'[1]Podklady QZ'!C542</f>
        <v>0</v>
      </c>
      <c r="D15" s="381">
        <f>+'[1]Podklady QZ'!D542</f>
        <v>0</v>
      </c>
      <c r="E15" s="380">
        <f>+'[1]Podklady QZ'!E542</f>
        <v>0</v>
      </c>
      <c r="F15" s="381">
        <f>+'[1]Podklady QZ'!F542</f>
        <v>0</v>
      </c>
      <c r="G15" s="368">
        <f>+'[1]Podklady QZ'!G542</f>
        <v>0</v>
      </c>
      <c r="H15" s="381">
        <f>+'[1]Podklady QZ'!H542</f>
        <v>0</v>
      </c>
      <c r="I15" s="368">
        <f>+'[1]Podklady QZ'!I542</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QZ'!B543</f>
        <v>117453.587</v>
      </c>
      <c r="C16" s="462">
        <f>+'[1]Podklady QZ'!C543</f>
        <v>3.7640474881443495E-2</v>
      </c>
      <c r="D16" s="381">
        <f>+'[1]Podklady QZ'!D543</f>
        <v>100865.807</v>
      </c>
      <c r="E16" s="380">
        <f>+'[1]Podklady QZ'!E543</f>
        <v>3.672261866463486E-2</v>
      </c>
      <c r="F16" s="381">
        <f>+'[1]Podklady QZ'!F543</f>
        <v>72.900000000000006</v>
      </c>
      <c r="G16" s="368">
        <f>+'[1]Podklady QZ'!G543</f>
        <v>6.3822536913379506E-5</v>
      </c>
      <c r="H16" s="381">
        <f>+'[1]Podklady QZ'!H543</f>
        <v>218392.29399999999</v>
      </c>
      <c r="I16" s="368">
        <f>+'[1]Podklady QZ'!I543</f>
        <v>3.1157367911495301E-2</v>
      </c>
      <c r="J16" s="176"/>
      <c r="K16" s="178" t="str">
        <f t="shared" si="0"/>
        <v>Hnědé uhlí</v>
      </c>
      <c r="L16" s="168">
        <f t="shared" si="0"/>
        <v>117453.587</v>
      </c>
      <c r="M16" s="168">
        <f t="shared" si="1"/>
        <v>100865.807</v>
      </c>
      <c r="N16" s="168">
        <f t="shared" si="2"/>
        <v>72.900000000000006</v>
      </c>
      <c r="O16" s="246"/>
    </row>
    <row r="17" spans="1:18" x14ac:dyDescent="0.2">
      <c r="A17" s="57" t="s">
        <v>80</v>
      </c>
      <c r="B17" s="348">
        <f>+'[1]Podklady QZ'!B544</f>
        <v>0</v>
      </c>
      <c r="C17" s="462">
        <f>+'[1]Podklady QZ'!C544</f>
        <v>0</v>
      </c>
      <c r="D17" s="381">
        <f>+'[1]Podklady QZ'!D544</f>
        <v>0</v>
      </c>
      <c r="E17" s="380">
        <f>+'[1]Podklady QZ'!E544</f>
        <v>0</v>
      </c>
      <c r="F17" s="381">
        <f>+'[1]Podklady QZ'!F544</f>
        <v>0</v>
      </c>
      <c r="G17" s="368">
        <f>+'[1]Podklady QZ'!G544</f>
        <v>0</v>
      </c>
      <c r="H17" s="381">
        <f>+'[1]Podklady QZ'!H544</f>
        <v>0</v>
      </c>
      <c r="I17" s="368">
        <f>+'[1]Podklady QZ'!I544</f>
        <v>0</v>
      </c>
      <c r="J17" s="176"/>
      <c r="K17" s="178" t="str">
        <f t="shared" si="0"/>
        <v>Jaderné palivo</v>
      </c>
      <c r="L17" s="168">
        <f t="shared" si="0"/>
        <v>0</v>
      </c>
      <c r="M17" s="168">
        <f t="shared" si="1"/>
        <v>0</v>
      </c>
      <c r="N17" s="168">
        <f t="shared" si="2"/>
        <v>0</v>
      </c>
      <c r="O17" s="246"/>
    </row>
    <row r="18" spans="1:18" x14ac:dyDescent="0.2">
      <c r="A18" s="57" t="s">
        <v>40</v>
      </c>
      <c r="B18" s="348">
        <f>+'[1]Podklady QZ'!B545</f>
        <v>0</v>
      </c>
      <c r="C18" s="462">
        <f>+'[1]Podklady QZ'!C545</f>
        <v>0</v>
      </c>
      <c r="D18" s="381">
        <f>+'[1]Podklady QZ'!D545</f>
        <v>0</v>
      </c>
      <c r="E18" s="380">
        <f>+'[1]Podklady QZ'!E545</f>
        <v>0</v>
      </c>
      <c r="F18" s="381">
        <f>+'[1]Podklady QZ'!F545</f>
        <v>0</v>
      </c>
      <c r="G18" s="368">
        <f>+'[1]Podklady QZ'!G545</f>
        <v>0</v>
      </c>
      <c r="H18" s="381">
        <f>+'[1]Podklady QZ'!H545</f>
        <v>0</v>
      </c>
      <c r="I18" s="368">
        <f>+'[1]Podklady QZ'!I545</f>
        <v>0</v>
      </c>
      <c r="J18" s="176"/>
      <c r="K18" s="178" t="str">
        <f t="shared" si="0"/>
        <v>Koks</v>
      </c>
      <c r="L18" s="168">
        <f t="shared" si="0"/>
        <v>0</v>
      </c>
      <c r="M18" s="168">
        <f t="shared" si="1"/>
        <v>0</v>
      </c>
      <c r="N18" s="168">
        <f t="shared" si="2"/>
        <v>0</v>
      </c>
      <c r="O18" s="246"/>
    </row>
    <row r="19" spans="1:18" x14ac:dyDescent="0.2">
      <c r="A19" s="57" t="s">
        <v>39</v>
      </c>
      <c r="B19" s="348">
        <f>+'[1]Podklady QZ'!B546</f>
        <v>0</v>
      </c>
      <c r="C19" s="462">
        <f>+'[1]Podklady QZ'!C546</f>
        <v>0</v>
      </c>
      <c r="D19" s="381">
        <f>+'[1]Podklady QZ'!D546</f>
        <v>0</v>
      </c>
      <c r="E19" s="380">
        <f>+'[1]Podklady QZ'!E546</f>
        <v>0</v>
      </c>
      <c r="F19" s="381">
        <f>+'[1]Podklady QZ'!F546</f>
        <v>0</v>
      </c>
      <c r="G19" s="368">
        <f>+'[1]Podklady QZ'!G546</f>
        <v>0</v>
      </c>
      <c r="H19" s="381">
        <f>+'[1]Podklady QZ'!H546</f>
        <v>0</v>
      </c>
      <c r="I19" s="368">
        <f>+'[1]Podklady QZ'!I546</f>
        <v>0</v>
      </c>
      <c r="J19" s="176"/>
      <c r="K19" s="178" t="str">
        <f t="shared" si="0"/>
        <v>Odpadní teplo</v>
      </c>
      <c r="L19" s="168">
        <f t="shared" si="0"/>
        <v>0</v>
      </c>
      <c r="M19" s="168">
        <f t="shared" si="1"/>
        <v>0</v>
      </c>
      <c r="N19" s="168">
        <f t="shared" si="2"/>
        <v>0</v>
      </c>
      <c r="O19" s="246"/>
    </row>
    <row r="20" spans="1:18" x14ac:dyDescent="0.2">
      <c r="A20" s="57" t="s">
        <v>38</v>
      </c>
      <c r="B20" s="348">
        <f>+'[1]Podklady QZ'!B547</f>
        <v>1627.5630000000001</v>
      </c>
      <c r="C20" s="462">
        <f>+'[1]Podklady QZ'!C547</f>
        <v>0.22623464079152233</v>
      </c>
      <c r="D20" s="381">
        <f>+'[1]Podklady QZ'!D547</f>
        <v>0</v>
      </c>
      <c r="E20" s="380">
        <f>+'[1]Podklady QZ'!E547</f>
        <v>0</v>
      </c>
      <c r="F20" s="381">
        <f>+'[1]Podklady QZ'!F547</f>
        <v>0</v>
      </c>
      <c r="G20" s="368">
        <f>+'[1]Podklady QZ'!G547</f>
        <v>0</v>
      </c>
      <c r="H20" s="381">
        <f>+'[1]Podklady QZ'!H547</f>
        <v>1627.5630000000001</v>
      </c>
      <c r="I20" s="368">
        <f>+'[1]Podklady QZ'!I547</f>
        <v>7.4800930372657837E-2</v>
      </c>
      <c r="J20" s="176"/>
      <c r="K20" s="178" t="str">
        <f t="shared" si="0"/>
        <v>Ostatní kapalná paliva</v>
      </c>
      <c r="L20" s="168">
        <f t="shared" si="0"/>
        <v>1627.5630000000001</v>
      </c>
      <c r="M20" s="168">
        <f t="shared" si="1"/>
        <v>0</v>
      </c>
      <c r="N20" s="168">
        <f t="shared" si="2"/>
        <v>0</v>
      </c>
      <c r="O20" s="246"/>
    </row>
    <row r="21" spans="1:18" x14ac:dyDescent="0.2">
      <c r="A21" s="57" t="s">
        <v>37</v>
      </c>
      <c r="B21" s="348">
        <f>+'[1]Podklady QZ'!B548</f>
        <v>0</v>
      </c>
      <c r="C21" s="462">
        <f>+'[1]Podklady QZ'!C548</f>
        <v>0</v>
      </c>
      <c r="D21" s="381">
        <f>+'[1]Podklady QZ'!D548</f>
        <v>0</v>
      </c>
      <c r="E21" s="380">
        <f>+'[1]Podklady QZ'!E548</f>
        <v>0</v>
      </c>
      <c r="F21" s="381">
        <f>+'[1]Podklady QZ'!F548</f>
        <v>0</v>
      </c>
      <c r="G21" s="368">
        <f>+'[1]Podklady QZ'!G548</f>
        <v>0</v>
      </c>
      <c r="H21" s="381">
        <f>+'[1]Podklady QZ'!H548</f>
        <v>0</v>
      </c>
      <c r="I21" s="368">
        <f>+'[1]Podklady QZ'!I548</f>
        <v>0</v>
      </c>
      <c r="J21" s="176"/>
      <c r="K21" s="178" t="str">
        <f t="shared" si="0"/>
        <v>Ostatní pevná paliva</v>
      </c>
      <c r="L21" s="168">
        <f t="shared" si="0"/>
        <v>0</v>
      </c>
      <c r="M21" s="168">
        <f t="shared" si="1"/>
        <v>0</v>
      </c>
      <c r="N21" s="168">
        <f t="shared" si="2"/>
        <v>0</v>
      </c>
      <c r="O21" s="246"/>
    </row>
    <row r="22" spans="1:18" x14ac:dyDescent="0.2">
      <c r="A22" s="57" t="s">
        <v>36</v>
      </c>
      <c r="B22" s="348">
        <f>+'[1]Podklady QZ'!B549</f>
        <v>0</v>
      </c>
      <c r="C22" s="462">
        <f>+'[1]Podklady QZ'!C549</f>
        <v>0</v>
      </c>
      <c r="D22" s="381">
        <f>+'[1]Podklady QZ'!D549</f>
        <v>0</v>
      </c>
      <c r="E22" s="380">
        <f>+'[1]Podklady QZ'!E549</f>
        <v>0</v>
      </c>
      <c r="F22" s="381">
        <f>+'[1]Podklady QZ'!F549</f>
        <v>0</v>
      </c>
      <c r="G22" s="368">
        <f>+'[1]Podklady QZ'!G549</f>
        <v>0</v>
      </c>
      <c r="H22" s="381">
        <f>+'[1]Podklady QZ'!H549</f>
        <v>0</v>
      </c>
      <c r="I22" s="368">
        <f>+'[1]Podklady QZ'!I549</f>
        <v>0</v>
      </c>
      <c r="J22" s="176"/>
      <c r="K22" s="178" t="str">
        <f t="shared" si="0"/>
        <v>Ostatní plyny</v>
      </c>
      <c r="L22" s="168">
        <f t="shared" si="0"/>
        <v>0</v>
      </c>
      <c r="M22" s="168">
        <f t="shared" si="1"/>
        <v>0</v>
      </c>
      <c r="N22" s="168">
        <f t="shared" si="2"/>
        <v>0</v>
      </c>
      <c r="O22" s="246"/>
    </row>
    <row r="23" spans="1:18" x14ac:dyDescent="0.2">
      <c r="A23" s="57" t="s">
        <v>3</v>
      </c>
      <c r="B23" s="348">
        <f>+'[1]Podklady QZ'!B550</f>
        <v>0</v>
      </c>
      <c r="C23" s="462">
        <f>+'[1]Podklady QZ'!C550</f>
        <v>0</v>
      </c>
      <c r="D23" s="381">
        <f>+'[1]Podklady QZ'!D550</f>
        <v>0</v>
      </c>
      <c r="E23" s="380">
        <f>+'[1]Podklady QZ'!E550</f>
        <v>0</v>
      </c>
      <c r="F23" s="381">
        <f>+'[1]Podklady QZ'!F550</f>
        <v>0</v>
      </c>
      <c r="G23" s="368">
        <f>+'[1]Podklady QZ'!G550</f>
        <v>0</v>
      </c>
      <c r="H23" s="381">
        <f>+'[1]Podklady QZ'!H550</f>
        <v>0</v>
      </c>
      <c r="I23" s="368">
        <f>+'[1]Podklady QZ'!I550</f>
        <v>0</v>
      </c>
      <c r="J23" s="176"/>
      <c r="K23" s="178" t="str">
        <f t="shared" si="0"/>
        <v>Ostatní</v>
      </c>
      <c r="L23" s="168">
        <f t="shared" si="0"/>
        <v>0</v>
      </c>
      <c r="M23" s="168">
        <f t="shared" si="1"/>
        <v>0</v>
      </c>
      <c r="N23" s="168">
        <f t="shared" si="2"/>
        <v>0</v>
      </c>
      <c r="O23" s="246"/>
    </row>
    <row r="24" spans="1:18" x14ac:dyDescent="0.2">
      <c r="A24" s="57" t="s">
        <v>35</v>
      </c>
      <c r="B24" s="348">
        <f>+'[1]Podklady QZ'!B551</f>
        <v>1411.2090000000001</v>
      </c>
      <c r="C24" s="462">
        <f>+'[1]Podklady QZ'!C551</f>
        <v>0.51767918915052291</v>
      </c>
      <c r="D24" s="381">
        <f>+'[1]Podklady QZ'!D551</f>
        <v>3064.6889999999999</v>
      </c>
      <c r="E24" s="380">
        <f>+'[1]Podklady QZ'!E551</f>
        <v>0.63105695985411547</v>
      </c>
      <c r="F24" s="381">
        <f>+'[1]Podklady QZ'!F551</f>
        <v>24673.927</v>
      </c>
      <c r="G24" s="368">
        <f>+'[1]Podklady QZ'!G551</f>
        <v>0.93618798030334172</v>
      </c>
      <c r="H24" s="381">
        <f>+'[1]Podklady QZ'!H551</f>
        <v>29149.825000000001</v>
      </c>
      <c r="I24" s="368">
        <f>+'[1]Podklady QZ'!I551</f>
        <v>0.85890878504840318</v>
      </c>
      <c r="J24" s="176"/>
      <c r="K24" s="178" t="str">
        <f t="shared" si="0"/>
        <v>Topné oleje</v>
      </c>
      <c r="L24" s="168">
        <f t="shared" si="0"/>
        <v>1411.2090000000001</v>
      </c>
      <c r="M24" s="168">
        <f t="shared" si="1"/>
        <v>3064.6889999999999</v>
      </c>
      <c r="N24" s="168">
        <f t="shared" si="2"/>
        <v>24673.927</v>
      </c>
      <c r="O24" s="246"/>
    </row>
    <row r="25" spans="1:18" x14ac:dyDescent="0.2">
      <c r="A25" s="218" t="s">
        <v>34</v>
      </c>
      <c r="B25" s="350">
        <f>+'[1]Podklady QZ'!B552</f>
        <v>52075.165000000001</v>
      </c>
      <c r="C25" s="463">
        <f>+'[1]Podklady QZ'!C552</f>
        <v>3.4460326043300182E-2</v>
      </c>
      <c r="D25" s="379">
        <f>+'[1]Podklady QZ'!D552</f>
        <v>65464.026000000005</v>
      </c>
      <c r="E25" s="378">
        <f>+'[1]Podklady QZ'!E552</f>
        <v>4.3629095667067984E-2</v>
      </c>
      <c r="F25" s="379">
        <f>+'[1]Podklady QZ'!F552</f>
        <v>42808.499000000003</v>
      </c>
      <c r="G25" s="378">
        <f>+'[1]Podklady QZ'!G552</f>
        <v>5.0768063295344307E-2</v>
      </c>
      <c r="H25" s="379">
        <f>+'[1]Podklady QZ'!H552</f>
        <v>160347.69</v>
      </c>
      <c r="I25" s="378">
        <f>+'[1]Podklady QZ'!I552</f>
        <v>4.1596380927239059E-2</v>
      </c>
      <c r="J25" s="176"/>
      <c r="K25" s="178" t="str">
        <f t="shared" si="0"/>
        <v>Zemní plyn</v>
      </c>
      <c r="L25" s="168">
        <f t="shared" si="0"/>
        <v>52075.165000000001</v>
      </c>
      <c r="M25" s="168">
        <f t="shared" si="1"/>
        <v>65464.026000000005</v>
      </c>
      <c r="N25" s="168">
        <f t="shared" si="2"/>
        <v>42808.499000000003</v>
      </c>
      <c r="O25" s="173"/>
    </row>
    <row r="26" spans="1:18" ht="13.5" customHeight="1" x14ac:dyDescent="0.2">
      <c r="A26" s="242" t="s">
        <v>282</v>
      </c>
      <c r="B26" s="346">
        <f>+'[1]Podklady QZ'!B553</f>
        <v>207663.59100000004</v>
      </c>
      <c r="C26" s="370">
        <f>+'[1]Podklady QZ'!C553</f>
        <v>3.5196498442649833E-2</v>
      </c>
      <c r="D26" s="367">
        <f>+'[1]Podklady QZ'!D553</f>
        <v>181096.228</v>
      </c>
      <c r="E26" s="370">
        <f>+'[1]Podklady QZ'!E553</f>
        <v>3.4413963204217878E-2</v>
      </c>
      <c r="F26" s="367">
        <f>+'[1]Podklady QZ'!F553</f>
        <v>91694.332999999999</v>
      </c>
      <c r="G26" s="370">
        <f>+'[1]Podklady QZ'!G553</f>
        <v>3.5656557879064653E-2</v>
      </c>
      <c r="H26" s="367">
        <f>+'[1]Podklady QZ'!H553</f>
        <v>480454.152</v>
      </c>
      <c r="I26" s="370">
        <f>+'[1]Podklady QZ'!I553</f>
        <v>3.498280708368802E-2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48">
        <f>+'[1]Podklady QZ'!B554</f>
        <v>33736.699000000001</v>
      </c>
      <c r="C27" s="368">
        <f>+'[1]Podklady QZ'!C554</f>
        <v>1.9989077785604836E-2</v>
      </c>
      <c r="D27" s="363">
        <f>+'[1]Podklady QZ'!D554</f>
        <v>32255.462</v>
      </c>
      <c r="E27" s="368">
        <f>+'[1]Podklady QZ'!E554</f>
        <v>1.9125967588364431E-2</v>
      </c>
      <c r="F27" s="363">
        <f>+'[1]Podklady QZ'!F554</f>
        <v>20925.78</v>
      </c>
      <c r="G27" s="368">
        <f>+'[1]Podklady QZ'!G554</f>
        <v>1.7406753279547778E-2</v>
      </c>
      <c r="H27" s="363">
        <f>+'[1]Podklady QZ'!H554</f>
        <v>86917.940999999992</v>
      </c>
      <c r="I27" s="368">
        <f>+'[1]Podklady QZ'!I554</f>
        <v>1.8992662174153813E-2</v>
      </c>
      <c r="J27" s="176"/>
      <c r="K27" s="178" t="str">
        <f>+A27</f>
        <v>Průmysl</v>
      </c>
      <c r="L27" s="168">
        <f t="shared" ref="L27:L34" si="4">+B27</f>
        <v>33736.699000000001</v>
      </c>
      <c r="M27" s="168">
        <f t="shared" ref="M27:M34" si="5">+D27</f>
        <v>32255.462</v>
      </c>
      <c r="N27" s="168">
        <f t="shared" ref="N27:N34" si="6">+F27</f>
        <v>20925.78</v>
      </c>
      <c r="O27" s="127"/>
      <c r="P27" s="246"/>
      <c r="Q27" s="246"/>
      <c r="R27" s="246"/>
    </row>
    <row r="28" spans="1:18" ht="12.75" customHeight="1" x14ac:dyDescent="0.2">
      <c r="A28" s="57" t="s">
        <v>0</v>
      </c>
      <c r="B28" s="348">
        <f>+'[1]Podklady QZ'!B555</f>
        <v>0</v>
      </c>
      <c r="C28" s="380">
        <f>+'[1]Podklady QZ'!C555</f>
        <v>0</v>
      </c>
      <c r="D28" s="381">
        <f>+'[1]Podklady QZ'!D555</f>
        <v>0</v>
      </c>
      <c r="E28" s="380">
        <f>+'[1]Podklady QZ'!E555</f>
        <v>0</v>
      </c>
      <c r="F28" s="381">
        <f>+'[1]Podklady QZ'!F555</f>
        <v>0</v>
      </c>
      <c r="G28" s="368">
        <f>+'[1]Podklady QZ'!G555</f>
        <v>0</v>
      </c>
      <c r="H28" s="381">
        <f>+'[1]Podklady QZ'!H555</f>
        <v>0</v>
      </c>
      <c r="I28" s="368">
        <f>+'[1]Podklady QZ'!I555</f>
        <v>0</v>
      </c>
      <c r="J28" s="176"/>
      <c r="K28" s="178" t="str">
        <f t="shared" ref="K28:K34" si="7">+A28</f>
        <v>Energetika</v>
      </c>
      <c r="L28" s="168">
        <f t="shared" si="4"/>
        <v>0</v>
      </c>
      <c r="M28" s="168">
        <f t="shared" si="5"/>
        <v>0</v>
      </c>
      <c r="N28" s="168">
        <f t="shared" si="6"/>
        <v>0</v>
      </c>
      <c r="O28" s="127"/>
    </row>
    <row r="29" spans="1:18" ht="12.75" customHeight="1" x14ac:dyDescent="0.2">
      <c r="A29" s="57" t="s">
        <v>1</v>
      </c>
      <c r="B29" s="348">
        <f>+'[1]Podklady QZ'!B556</f>
        <v>76.7</v>
      </c>
      <c r="C29" s="380">
        <f>+'[1]Podklady QZ'!C556</f>
        <v>1.5684811444129213E-3</v>
      </c>
      <c r="D29" s="381">
        <f>+'[1]Podklady QZ'!D556</f>
        <v>88.4</v>
      </c>
      <c r="E29" s="380">
        <f>+'[1]Podklady QZ'!E556</f>
        <v>2.5482785643217653E-3</v>
      </c>
      <c r="F29" s="381">
        <f>+'[1]Podklady QZ'!F556</f>
        <v>5.0999999999999996</v>
      </c>
      <c r="G29" s="368">
        <f>+'[1]Podklady QZ'!G556</f>
        <v>7.6803446577254414E-4</v>
      </c>
      <c r="H29" s="381">
        <f>+'[1]Podklady QZ'!H556</f>
        <v>170.20000000000002</v>
      </c>
      <c r="I29" s="368">
        <f>+'[1]Podklady QZ'!I556</f>
        <v>1.8862650238044539E-3</v>
      </c>
      <c r="J29" s="176"/>
      <c r="K29" s="178" t="str">
        <f t="shared" si="7"/>
        <v>Doprava</v>
      </c>
      <c r="L29" s="168">
        <f t="shared" si="4"/>
        <v>76.7</v>
      </c>
      <c r="M29" s="168">
        <f t="shared" si="5"/>
        <v>88.4</v>
      </c>
      <c r="N29" s="168">
        <f t="shared" si="6"/>
        <v>5.0999999999999996</v>
      </c>
      <c r="O29" s="127"/>
    </row>
    <row r="30" spans="1:18" ht="12.75" customHeight="1" x14ac:dyDescent="0.2">
      <c r="A30" s="57" t="s">
        <v>2</v>
      </c>
      <c r="B30" s="348">
        <f>+'[1]Podklady QZ'!B557</f>
        <v>1077.088</v>
      </c>
      <c r="C30" s="380">
        <f>+'[1]Podklady QZ'!C557</f>
        <v>3.4101496759261066E-2</v>
      </c>
      <c r="D30" s="381">
        <f>+'[1]Podklady QZ'!D557</f>
        <v>646.01599999999996</v>
      </c>
      <c r="E30" s="380">
        <f>+'[1]Podklady QZ'!E557</f>
        <v>2.2071695016362029E-2</v>
      </c>
      <c r="F30" s="381">
        <f>+'[1]Podklady QZ'!F557</f>
        <v>83.466999999999999</v>
      </c>
      <c r="G30" s="368">
        <f>+'[1]Podklady QZ'!G557</f>
        <v>8.2288910808411379E-3</v>
      </c>
      <c r="H30" s="381">
        <f>+'[1]Podklady QZ'!H557</f>
        <v>1806.5709999999999</v>
      </c>
      <c r="I30" s="368">
        <f>+'[1]Podklady QZ'!I557</f>
        <v>2.5445766891539809E-2</v>
      </c>
      <c r="J30" s="176"/>
      <c r="K30" s="178" t="str">
        <f t="shared" si="7"/>
        <v>Stavebnictví</v>
      </c>
      <c r="L30" s="168">
        <f t="shared" si="4"/>
        <v>1077.088</v>
      </c>
      <c r="M30" s="168">
        <f t="shared" si="5"/>
        <v>646.01599999999996</v>
      </c>
      <c r="N30" s="168">
        <f t="shared" si="6"/>
        <v>83.466999999999999</v>
      </c>
    </row>
    <row r="31" spans="1:18" x14ac:dyDescent="0.2">
      <c r="A31" s="57" t="s">
        <v>6</v>
      </c>
      <c r="B31" s="348">
        <f>+'[1]Podklady QZ'!B558</f>
        <v>873.798</v>
      </c>
      <c r="C31" s="380">
        <f>+'[1]Podklady QZ'!C558</f>
        <v>3.1886830322116838E-2</v>
      </c>
      <c r="D31" s="381">
        <f>+'[1]Podklady QZ'!D558</f>
        <v>638.34900000000005</v>
      </c>
      <c r="E31" s="380">
        <f>+'[1]Podklady QZ'!E558</f>
        <v>3.2176173786995166E-2</v>
      </c>
      <c r="F31" s="381">
        <f>+'[1]Podklady QZ'!F558</f>
        <v>226.035</v>
      </c>
      <c r="G31" s="368">
        <f>+'[1]Podklady QZ'!G558</f>
        <v>2.5725037830435886E-2</v>
      </c>
      <c r="H31" s="381">
        <f>+'[1]Podklady QZ'!H558</f>
        <v>1738.182</v>
      </c>
      <c r="I31" s="368">
        <f>+'[1]Podklady QZ'!I558</f>
        <v>3.1022976926944026E-2</v>
      </c>
      <c r="J31" s="176"/>
      <c r="K31" s="178" t="str">
        <f t="shared" si="7"/>
        <v>Zemědělství a lesnictví</v>
      </c>
      <c r="L31" s="168">
        <f t="shared" si="4"/>
        <v>873.798</v>
      </c>
      <c r="M31" s="168">
        <f t="shared" si="5"/>
        <v>638.34900000000005</v>
      </c>
      <c r="N31" s="168">
        <f t="shared" si="6"/>
        <v>226.035</v>
      </c>
    </row>
    <row r="32" spans="1:18" x14ac:dyDescent="0.2">
      <c r="A32" s="57" t="s">
        <v>28</v>
      </c>
      <c r="B32" s="348">
        <f>+'[1]Podklady QZ'!B559</f>
        <v>105715.577</v>
      </c>
      <c r="C32" s="380">
        <f>+'[1]Podklady QZ'!C559</f>
        <v>4.2347353632056099E-2</v>
      </c>
      <c r="D32" s="381">
        <f>+'[1]Podklady QZ'!D559</f>
        <v>90841.917999999976</v>
      </c>
      <c r="E32" s="380">
        <f>+'[1]Podklady QZ'!E559</f>
        <v>4.1691636908749365E-2</v>
      </c>
      <c r="F32" s="381">
        <f>+'[1]Podklady QZ'!F559</f>
        <v>37946.962</v>
      </c>
      <c r="G32" s="368">
        <f>+'[1]Podklady QZ'!G559</f>
        <v>4.3673255637904217E-2</v>
      </c>
      <c r="H32" s="381">
        <f>+'[1]Podklady QZ'!H559</f>
        <v>234504.45699999999</v>
      </c>
      <c r="I32" s="368">
        <f>+'[1]Podklady QZ'!I559</f>
        <v>4.2297447698439523E-2</v>
      </c>
      <c r="J32" s="176"/>
      <c r="K32" s="178" t="str">
        <f t="shared" si="7"/>
        <v>Domácnosti</v>
      </c>
      <c r="L32" s="168">
        <f t="shared" si="4"/>
        <v>105715.577</v>
      </c>
      <c r="M32" s="168">
        <f t="shared" si="5"/>
        <v>90841.917999999976</v>
      </c>
      <c r="N32" s="168">
        <f t="shared" si="6"/>
        <v>37946.962</v>
      </c>
    </row>
    <row r="33" spans="1:14" x14ac:dyDescent="0.2">
      <c r="A33" s="57" t="s">
        <v>5</v>
      </c>
      <c r="B33" s="348">
        <f>+'[1]Podklady QZ'!B560</f>
        <v>64727.904000000002</v>
      </c>
      <c r="C33" s="380">
        <f>+'[1]Podklady QZ'!C560</f>
        <v>4.7983809914716583E-2</v>
      </c>
      <c r="D33" s="381">
        <f>+'[1]Podklady QZ'!D560</f>
        <v>55477.316000000006</v>
      </c>
      <c r="E33" s="380">
        <f>+'[1]Podklady QZ'!E560</f>
        <v>5.0203266417463942E-2</v>
      </c>
      <c r="F33" s="381">
        <f>+'[1]Podklady QZ'!F560</f>
        <v>32184.628999999997</v>
      </c>
      <c r="G33" s="368">
        <f>+'[1]Podklady QZ'!G560</f>
        <v>8.3122617372212576E-2</v>
      </c>
      <c r="H33" s="381">
        <f>+'[1]Podklady QZ'!H560</f>
        <v>152389.84899999999</v>
      </c>
      <c r="I33" s="368">
        <f>+'[1]Podklady QZ'!I560</f>
        <v>5.363570602437287E-2</v>
      </c>
      <c r="J33" s="176"/>
      <c r="K33" s="178" t="str">
        <f t="shared" si="7"/>
        <v>Obchod, služby, školství, zdravotnictví</v>
      </c>
      <c r="L33" s="168">
        <f t="shared" si="4"/>
        <v>64727.904000000002</v>
      </c>
      <c r="M33" s="168">
        <f t="shared" si="5"/>
        <v>55477.316000000006</v>
      </c>
      <c r="N33" s="168">
        <f t="shared" si="6"/>
        <v>32184.628999999997</v>
      </c>
    </row>
    <row r="34" spans="1:14" ht="12.75" thickBot="1" x14ac:dyDescent="0.25">
      <c r="A34" s="58" t="s">
        <v>3</v>
      </c>
      <c r="B34" s="349">
        <f>+'[1]Podklady QZ'!B561</f>
        <v>1455.8249999999998</v>
      </c>
      <c r="C34" s="369">
        <f>+'[1]Podklady QZ'!C561</f>
        <v>1.1121807545811331E-2</v>
      </c>
      <c r="D34" s="364">
        <f>+'[1]Podklady QZ'!D561</f>
        <v>1148.7670000000001</v>
      </c>
      <c r="E34" s="369">
        <f>+'[1]Podklady QZ'!E561</f>
        <v>1.0595715173718595E-2</v>
      </c>
      <c r="F34" s="364">
        <f>+'[1]Podklady QZ'!F561</f>
        <v>322.35999999999996</v>
      </c>
      <c r="G34" s="369">
        <f>+'[1]Podklady QZ'!G561</f>
        <v>1.0582620603005834E-2</v>
      </c>
      <c r="H34" s="364">
        <f>+'[1]Podklady QZ'!H561</f>
        <v>2926.9519999999998</v>
      </c>
      <c r="I34" s="369">
        <f>+'[1]Podklady QZ'!I561</f>
        <v>1.0849500862139864E-2</v>
      </c>
      <c r="J34" s="176"/>
      <c r="K34" s="178" t="str">
        <f t="shared" si="7"/>
        <v>Ostatní</v>
      </c>
      <c r="L34" s="168">
        <f t="shared" si="4"/>
        <v>1455.8249999999998</v>
      </c>
      <c r="M34" s="168">
        <f t="shared" si="5"/>
        <v>1148.7670000000001</v>
      </c>
      <c r="N34" s="168">
        <f t="shared" si="6"/>
        <v>322.35999999999996</v>
      </c>
    </row>
    <row r="35" spans="1:14" ht="18" customHeight="1" x14ac:dyDescent="0.2">
      <c r="A35" s="351"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QZ'!L530</f>
        <v>3.0844888881395419E-2</v>
      </c>
    </row>
    <row r="40" spans="1:14" x14ac:dyDescent="0.2">
      <c r="B40" s="226"/>
      <c r="C40" s="226"/>
      <c r="D40" s="226"/>
      <c r="L40" s="184" t="s">
        <v>66</v>
      </c>
      <c r="M40" s="219">
        <f>+'[1]Podklady QZ'!L531</f>
        <v>3.656074477451754E-2</v>
      </c>
    </row>
    <row r="41" spans="1:14" x14ac:dyDescent="0.2">
      <c r="B41" s="127"/>
      <c r="C41" s="127"/>
      <c r="D41" s="127"/>
      <c r="L41" s="184" t="s">
        <v>182</v>
      </c>
      <c r="M41" s="219">
        <f>+'[1]Podklady QZ'!L532</f>
        <v>3.5085022367327141E-2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O40" sqref="O40"/>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223</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40" t="s">
        <v>279</v>
      </c>
      <c r="C6" s="340" t="s">
        <v>52</v>
      </c>
      <c r="D6" s="340" t="s">
        <v>279</v>
      </c>
      <c r="E6" s="340" t="s">
        <v>52</v>
      </c>
      <c r="F6" s="340" t="s">
        <v>279</v>
      </c>
      <c r="G6" s="341" t="s">
        <v>52</v>
      </c>
      <c r="H6" s="340" t="s">
        <v>279</v>
      </c>
      <c r="I6" s="341" t="s">
        <v>52</v>
      </c>
      <c r="J6" s="184"/>
      <c r="O6" s="184"/>
    </row>
    <row r="7" spans="1:15" x14ac:dyDescent="0.2">
      <c r="A7" s="243" t="s">
        <v>245</v>
      </c>
      <c r="B7" s="347">
        <f>+'[1]Podklady QZ'!B569</f>
        <v>3691.4409999999984</v>
      </c>
      <c r="C7" s="344">
        <f>+'[1]Podklady QZ'!C569</f>
        <v>8.8687363398345528E-2</v>
      </c>
      <c r="D7" s="345">
        <f>+'[1]Podklady QZ'!D569</f>
        <v>3690.8009999999986</v>
      </c>
      <c r="E7" s="344">
        <f>+'[1]Podklady QZ'!E569</f>
        <v>8.8695634181603047E-2</v>
      </c>
      <c r="F7" s="345">
        <f>+'[1]Podklady QZ'!F569</f>
        <v>3690.8009999999986</v>
      </c>
      <c r="G7" s="344">
        <f>+'[1]Podklady QZ'!G569</f>
        <v>8.8707100963293026E-2</v>
      </c>
      <c r="H7" s="345">
        <f>+'[1]Podklady QZ'!H569</f>
        <v>3690.8009999999986</v>
      </c>
      <c r="I7" s="344">
        <f>+'[1]Podklady QZ'!I569</f>
        <v>8.8707100963293026E-2</v>
      </c>
      <c r="J7" s="187"/>
      <c r="O7" s="92"/>
    </row>
    <row r="8" spans="1:15" x14ac:dyDescent="0.2">
      <c r="A8" s="240" t="s">
        <v>280</v>
      </c>
      <c r="B8" s="347">
        <f>+'[1]Podklady QZ'!B570</f>
        <v>515349.90799999982</v>
      </c>
      <c r="C8" s="344">
        <f>+'[1]Podklady QZ'!C570</f>
        <v>4.0864491017469147E-2</v>
      </c>
      <c r="D8" s="345">
        <f>+'[1]Podklady QZ'!D570</f>
        <v>450977.13799999992</v>
      </c>
      <c r="E8" s="344">
        <f>+'[1]Podklady QZ'!E570</f>
        <v>3.7997930845597862E-2</v>
      </c>
      <c r="F8" s="345">
        <f>+'[1]Podklady QZ'!F570</f>
        <v>254694.48400000005</v>
      </c>
      <c r="G8" s="344">
        <f>+'[1]Podklady QZ'!G570</f>
        <v>3.1661038706894538E-2</v>
      </c>
      <c r="H8" s="345">
        <f>+'[1]Podklady QZ'!H570</f>
        <v>1221021.5299999998</v>
      </c>
      <c r="I8" s="344">
        <f>+'[1]Podklady QZ'!I570</f>
        <v>3.7542088707378338E-2</v>
      </c>
      <c r="J8" s="187"/>
      <c r="O8" s="92"/>
    </row>
    <row r="9" spans="1:15" x14ac:dyDescent="0.2">
      <c r="A9" s="241" t="s">
        <v>281</v>
      </c>
      <c r="B9" s="346">
        <f>+'[1]Podklady QZ'!B571</f>
        <v>282720.06799999997</v>
      </c>
      <c r="C9" s="343">
        <f>+'[1]Podklady QZ'!C571</f>
        <v>4.2961385197173359E-2</v>
      </c>
      <c r="D9" s="342">
        <f>+'[1]Podklady QZ'!D571</f>
        <v>233489.18100000004</v>
      </c>
      <c r="E9" s="343">
        <f>+'[1]Podklady QZ'!E571</f>
        <v>3.9249015652538619E-2</v>
      </c>
      <c r="F9" s="342">
        <f>+'[1]Podklady QZ'!F571</f>
        <v>73846.596999999994</v>
      </c>
      <c r="G9" s="343">
        <f>+'[1]Podklady QZ'!G571</f>
        <v>2.4345488056515575E-2</v>
      </c>
      <c r="H9" s="342">
        <f>+'[1]Podklady QZ'!H571</f>
        <v>590055.84600000002</v>
      </c>
      <c r="I9" s="343">
        <f>+'[1]Podklady QZ'!I571</f>
        <v>3.7914042245164974E-2</v>
      </c>
      <c r="J9" s="176"/>
      <c r="K9" s="178"/>
      <c r="L9" s="178" t="str">
        <f>+B5</f>
        <v>Duben</v>
      </c>
      <c r="M9" s="178" t="str">
        <f>+D5</f>
        <v>Květen</v>
      </c>
      <c r="N9" s="178" t="str">
        <f>+F5</f>
        <v>Červen</v>
      </c>
    </row>
    <row r="10" spans="1:15" x14ac:dyDescent="0.2">
      <c r="A10" s="57" t="s">
        <v>44</v>
      </c>
      <c r="B10" s="348">
        <f>+'[1]Podklady QZ'!B572</f>
        <v>2693.1640000000002</v>
      </c>
      <c r="C10" s="73">
        <f>+'[1]Podklady QZ'!C572</f>
        <v>5.1011373762102231E-3</v>
      </c>
      <c r="D10" s="363">
        <f>+'[1]Podklady QZ'!D572</f>
        <v>1714.864</v>
      </c>
      <c r="E10" s="368">
        <f>+'[1]Podklady QZ'!E572</f>
        <v>3.4185146225203557E-3</v>
      </c>
      <c r="F10" s="363">
        <f>+'[1]Podklady QZ'!F572</f>
        <v>498.51100000000002</v>
      </c>
      <c r="G10" s="368">
        <f>+'[1]Podklady QZ'!G572</f>
        <v>1.859983543407838E-3</v>
      </c>
      <c r="H10" s="363">
        <f>+'[1]Podklady QZ'!H572</f>
        <v>4906.5390000000007</v>
      </c>
      <c r="I10" s="368">
        <f>+'[1]Podklady QZ'!I572</f>
        <v>3.7812043285357206E-3</v>
      </c>
      <c r="J10" s="176"/>
      <c r="K10" s="178" t="str">
        <f>+A10</f>
        <v>Biomasa</v>
      </c>
      <c r="L10" s="168">
        <f>+B10</f>
        <v>2693.1640000000002</v>
      </c>
      <c r="M10" s="168">
        <f>+D10</f>
        <v>1714.864</v>
      </c>
      <c r="N10" s="168">
        <f>+F10</f>
        <v>498.51100000000002</v>
      </c>
    </row>
    <row r="11" spans="1:15" x14ac:dyDescent="0.2">
      <c r="A11" s="57" t="s">
        <v>43</v>
      </c>
      <c r="B11" s="348">
        <f>+'[1]Podklady QZ'!B573</f>
        <v>4890.0500000000011</v>
      </c>
      <c r="C11" s="462">
        <f>+'[1]Podklady QZ'!C573</f>
        <v>0.10758767877138152</v>
      </c>
      <c r="D11" s="381">
        <f>+'[1]Podklady QZ'!D573</f>
        <v>4303.4480000000003</v>
      </c>
      <c r="E11" s="380">
        <f>+'[1]Podklady QZ'!E573</f>
        <v>0.10568510463234204</v>
      </c>
      <c r="F11" s="381">
        <f>+'[1]Podklady QZ'!F573</f>
        <v>1380.1269999999997</v>
      </c>
      <c r="G11" s="368">
        <f>+'[1]Podklady QZ'!G573</f>
        <v>5.3988038446899214E-2</v>
      </c>
      <c r="H11" s="381">
        <f>+'[1]Podklady QZ'!H573</f>
        <v>10573.625000000002</v>
      </c>
      <c r="I11" s="368">
        <f>+'[1]Podklady QZ'!I573</f>
        <v>9.4631382210967507E-2</v>
      </c>
      <c r="J11" s="176"/>
      <c r="K11" s="178" t="str">
        <f t="shared" ref="K11:L25" si="0">+A11</f>
        <v>Bioplyn</v>
      </c>
      <c r="L11" s="168">
        <f t="shared" si="0"/>
        <v>4890.0500000000011</v>
      </c>
      <c r="M11" s="168">
        <f t="shared" ref="M11:M25" si="1">+D11</f>
        <v>4303.4480000000003</v>
      </c>
      <c r="N11" s="168">
        <f t="shared" ref="N11:N25" si="2">+F11</f>
        <v>1380.1269999999997</v>
      </c>
      <c r="O11" s="246"/>
    </row>
    <row r="12" spans="1:15" x14ac:dyDescent="0.2">
      <c r="A12" s="57" t="s">
        <v>42</v>
      </c>
      <c r="B12" s="348">
        <f>+'[1]Podklady QZ'!B574</f>
        <v>8906</v>
      </c>
      <c r="C12" s="462">
        <f>+'[1]Podklady QZ'!C574</f>
        <v>1.3143198175349839E-2</v>
      </c>
      <c r="D12" s="381">
        <f>+'[1]Podklady QZ'!D574</f>
        <v>5296</v>
      </c>
      <c r="E12" s="380">
        <f>+'[1]Podklady QZ'!E574</f>
        <v>1.011107738270035E-2</v>
      </c>
      <c r="F12" s="381">
        <f>+'[1]Podklady QZ'!F574</f>
        <v>1755</v>
      </c>
      <c r="G12" s="368">
        <f>+'[1]Podklady QZ'!G574</f>
        <v>6.6034979439755174E-3</v>
      </c>
      <c r="H12" s="381">
        <f>+'[1]Podklady QZ'!H574</f>
        <v>15957</v>
      </c>
      <c r="I12" s="368">
        <f>+'[1]Podklady QZ'!I574</f>
        <v>1.0876091751097154E-2</v>
      </c>
      <c r="J12" s="176"/>
      <c r="K12" s="178" t="str">
        <f t="shared" si="0"/>
        <v>Černé uhlí</v>
      </c>
      <c r="L12" s="168">
        <f t="shared" si="0"/>
        <v>8906</v>
      </c>
      <c r="M12" s="168">
        <f t="shared" si="1"/>
        <v>5296</v>
      </c>
      <c r="N12" s="168">
        <f t="shared" si="2"/>
        <v>1755</v>
      </c>
      <c r="O12" s="246"/>
    </row>
    <row r="13" spans="1:15" x14ac:dyDescent="0.2">
      <c r="A13" s="57" t="s">
        <v>67</v>
      </c>
      <c r="B13" s="348">
        <f>+'[1]Podklady QZ'!B575</f>
        <v>0</v>
      </c>
      <c r="C13" s="462">
        <f>+'[1]Podklady QZ'!C575</f>
        <v>0</v>
      </c>
      <c r="D13" s="381">
        <f>+'[1]Podklady QZ'!D575</f>
        <v>0</v>
      </c>
      <c r="E13" s="380">
        <f>+'[1]Podklady QZ'!E575</f>
        <v>0</v>
      </c>
      <c r="F13" s="381">
        <f>+'[1]Podklady QZ'!F575</f>
        <v>0</v>
      </c>
      <c r="G13" s="368">
        <f>+'[1]Podklady QZ'!G575</f>
        <v>0</v>
      </c>
      <c r="H13" s="381">
        <f>+'[1]Podklady QZ'!H575</f>
        <v>0</v>
      </c>
      <c r="I13" s="368">
        <f>+'[1]Podklady QZ'!I575</f>
        <v>0</v>
      </c>
      <c r="J13" s="176"/>
      <c r="K13" s="178" t="str">
        <f t="shared" si="0"/>
        <v>Elektrická energie</v>
      </c>
      <c r="L13" s="168">
        <f t="shared" si="0"/>
        <v>0</v>
      </c>
      <c r="M13" s="168">
        <f t="shared" si="1"/>
        <v>0</v>
      </c>
      <c r="N13" s="168">
        <f t="shared" si="2"/>
        <v>0</v>
      </c>
      <c r="O13" s="246"/>
    </row>
    <row r="14" spans="1:15" x14ac:dyDescent="0.2">
      <c r="A14" s="57" t="s">
        <v>68</v>
      </c>
      <c r="B14" s="348">
        <f>+'[1]Podklady QZ'!B576</f>
        <v>0</v>
      </c>
      <c r="C14" s="462">
        <f>+'[1]Podklady QZ'!C576</f>
        <v>0</v>
      </c>
      <c r="D14" s="381">
        <f>+'[1]Podklady QZ'!D576</f>
        <v>0</v>
      </c>
      <c r="E14" s="380">
        <f>+'[1]Podklady QZ'!E576</f>
        <v>0</v>
      </c>
      <c r="F14" s="381">
        <f>+'[1]Podklady QZ'!F576</f>
        <v>0</v>
      </c>
      <c r="G14" s="368">
        <f>+'[1]Podklady QZ'!G576</f>
        <v>0</v>
      </c>
      <c r="H14" s="381">
        <f>+'[1]Podklady QZ'!H576</f>
        <v>0</v>
      </c>
      <c r="I14" s="368">
        <f>+'[1]Podklady QZ'!I576</f>
        <v>0</v>
      </c>
      <c r="J14" s="176"/>
      <c r="K14" s="178" t="str">
        <f t="shared" si="0"/>
        <v>Energie prostředí (tepelné čerpadlo)</v>
      </c>
      <c r="L14" s="168">
        <f t="shared" si="0"/>
        <v>0</v>
      </c>
      <c r="M14" s="168">
        <f t="shared" si="1"/>
        <v>0</v>
      </c>
      <c r="N14" s="168">
        <f t="shared" si="2"/>
        <v>0</v>
      </c>
      <c r="O14" s="246"/>
    </row>
    <row r="15" spans="1:15" x14ac:dyDescent="0.2">
      <c r="A15" s="57" t="s">
        <v>69</v>
      </c>
      <c r="B15" s="348">
        <f>+'[1]Podklady QZ'!B577</f>
        <v>0</v>
      </c>
      <c r="C15" s="462">
        <f>+'[1]Podklady QZ'!C577</f>
        <v>0</v>
      </c>
      <c r="D15" s="381">
        <f>+'[1]Podklady QZ'!D577</f>
        <v>0</v>
      </c>
      <c r="E15" s="380">
        <f>+'[1]Podklady QZ'!E577</f>
        <v>0</v>
      </c>
      <c r="F15" s="381">
        <f>+'[1]Podklady QZ'!F577</f>
        <v>0</v>
      </c>
      <c r="G15" s="368">
        <f>+'[1]Podklady QZ'!G577</f>
        <v>0</v>
      </c>
      <c r="H15" s="381">
        <f>+'[1]Podklady QZ'!H577</f>
        <v>0</v>
      </c>
      <c r="I15" s="368">
        <f>+'[1]Podklady QZ'!I577</f>
        <v>0</v>
      </c>
      <c r="J15" s="176"/>
      <c r="K15" s="178" t="str">
        <f t="shared" si="0"/>
        <v>Energie Slunce (solární kolektor)</v>
      </c>
      <c r="L15" s="168">
        <f t="shared" si="0"/>
        <v>0</v>
      </c>
      <c r="M15" s="168">
        <f t="shared" si="1"/>
        <v>0</v>
      </c>
      <c r="N15" s="168">
        <f t="shared" si="2"/>
        <v>0</v>
      </c>
      <c r="O15" s="246"/>
    </row>
    <row r="16" spans="1:15" x14ac:dyDescent="0.2">
      <c r="A16" s="57" t="s">
        <v>41</v>
      </c>
      <c r="B16" s="348">
        <f>+'[1]Podklady QZ'!B578</f>
        <v>236910.079</v>
      </c>
      <c r="C16" s="462">
        <f>+'[1]Podklady QZ'!C578</f>
        <v>7.5922822840313028E-2</v>
      </c>
      <c r="D16" s="381">
        <f>+'[1]Podklady QZ'!D578</f>
        <v>198875.85800000001</v>
      </c>
      <c r="E16" s="380">
        <f>+'[1]Podklady QZ'!E578</f>
        <v>7.240553079534745E-2</v>
      </c>
      <c r="F16" s="381">
        <f>+'[1]Podklady QZ'!F578</f>
        <v>59480.189999999995</v>
      </c>
      <c r="G16" s="368">
        <f>+'[1]Podklady QZ'!G578</f>
        <v>5.2073753386691714E-2</v>
      </c>
      <c r="H16" s="381">
        <f>+'[1]Podklady QZ'!H578</f>
        <v>495266.12700000004</v>
      </c>
      <c r="I16" s="368">
        <f>+'[1]Podklady QZ'!I578</f>
        <v>7.0658120075611994E-2</v>
      </c>
      <c r="J16" s="176"/>
      <c r="K16" s="178" t="str">
        <f t="shared" si="0"/>
        <v>Hnědé uhlí</v>
      </c>
      <c r="L16" s="168">
        <f t="shared" si="0"/>
        <v>236910.079</v>
      </c>
      <c r="M16" s="168">
        <f t="shared" si="1"/>
        <v>198875.85800000001</v>
      </c>
      <c r="N16" s="168">
        <f t="shared" si="2"/>
        <v>59480.189999999995</v>
      </c>
      <c r="O16" s="246"/>
    </row>
    <row r="17" spans="1:18" x14ac:dyDescent="0.2">
      <c r="A17" s="57" t="s">
        <v>80</v>
      </c>
      <c r="B17" s="348">
        <f>+'[1]Podklady QZ'!B579</f>
        <v>0</v>
      </c>
      <c r="C17" s="462">
        <f>+'[1]Podklady QZ'!C579</f>
        <v>0</v>
      </c>
      <c r="D17" s="381">
        <f>+'[1]Podklady QZ'!D579</f>
        <v>0</v>
      </c>
      <c r="E17" s="380">
        <f>+'[1]Podklady QZ'!E579</f>
        <v>0</v>
      </c>
      <c r="F17" s="381">
        <f>+'[1]Podklady QZ'!F579</f>
        <v>0</v>
      </c>
      <c r="G17" s="368">
        <f>+'[1]Podklady QZ'!G579</f>
        <v>0</v>
      </c>
      <c r="H17" s="381">
        <f>+'[1]Podklady QZ'!H579</f>
        <v>0</v>
      </c>
      <c r="I17" s="368">
        <f>+'[1]Podklady QZ'!I579</f>
        <v>0</v>
      </c>
      <c r="J17" s="176"/>
      <c r="K17" s="178" t="str">
        <f t="shared" si="0"/>
        <v>Jaderné palivo</v>
      </c>
      <c r="L17" s="168">
        <f t="shared" si="0"/>
        <v>0</v>
      </c>
      <c r="M17" s="168">
        <f t="shared" si="1"/>
        <v>0</v>
      </c>
      <c r="N17" s="168">
        <f t="shared" si="2"/>
        <v>0</v>
      </c>
      <c r="O17" s="246"/>
    </row>
    <row r="18" spans="1:18" x14ac:dyDescent="0.2">
      <c r="A18" s="57" t="s">
        <v>40</v>
      </c>
      <c r="B18" s="348">
        <f>+'[1]Podklady QZ'!B580</f>
        <v>0</v>
      </c>
      <c r="C18" s="462">
        <f>+'[1]Podklady QZ'!C580</f>
        <v>0</v>
      </c>
      <c r="D18" s="381">
        <f>+'[1]Podklady QZ'!D580</f>
        <v>0</v>
      </c>
      <c r="E18" s="380">
        <f>+'[1]Podklady QZ'!E580</f>
        <v>0</v>
      </c>
      <c r="F18" s="381">
        <f>+'[1]Podklady QZ'!F580</f>
        <v>0</v>
      </c>
      <c r="G18" s="368">
        <f>+'[1]Podklady QZ'!G580</f>
        <v>0</v>
      </c>
      <c r="H18" s="381">
        <f>+'[1]Podklady QZ'!H580</f>
        <v>0</v>
      </c>
      <c r="I18" s="368">
        <f>+'[1]Podklady QZ'!I580</f>
        <v>0</v>
      </c>
      <c r="J18" s="176"/>
      <c r="K18" s="178" t="str">
        <f t="shared" si="0"/>
        <v>Koks</v>
      </c>
      <c r="L18" s="168">
        <f t="shared" si="0"/>
        <v>0</v>
      </c>
      <c r="M18" s="168">
        <f t="shared" si="1"/>
        <v>0</v>
      </c>
      <c r="N18" s="168">
        <f t="shared" si="2"/>
        <v>0</v>
      </c>
      <c r="O18" s="246"/>
    </row>
    <row r="19" spans="1:18" x14ac:dyDescent="0.2">
      <c r="A19" s="57" t="s">
        <v>39</v>
      </c>
      <c r="B19" s="348">
        <f>+'[1]Podklady QZ'!B581</f>
        <v>1831</v>
      </c>
      <c r="C19" s="462">
        <f>+'[1]Podklady QZ'!C581</f>
        <v>3.1981694244138686E-2</v>
      </c>
      <c r="D19" s="381">
        <f>+'[1]Podklady QZ'!D581</f>
        <v>2589</v>
      </c>
      <c r="E19" s="380">
        <f>+'[1]Podklady QZ'!E581</f>
        <v>5.1340252256928592E-2</v>
      </c>
      <c r="F19" s="381">
        <f>+'[1]Podklady QZ'!F581</f>
        <v>1085</v>
      </c>
      <c r="G19" s="368">
        <f>+'[1]Podklady QZ'!G581</f>
        <v>4.0335434679365824E-2</v>
      </c>
      <c r="H19" s="381">
        <f>+'[1]Podklady QZ'!H581</f>
        <v>5505</v>
      </c>
      <c r="I19" s="368">
        <f>+'[1]Podklady QZ'!I581</f>
        <v>4.0905282877530091E-2</v>
      </c>
      <c r="J19" s="176"/>
      <c r="K19" s="178" t="str">
        <f t="shared" si="0"/>
        <v>Odpadní teplo</v>
      </c>
      <c r="L19" s="168">
        <f t="shared" si="0"/>
        <v>1831</v>
      </c>
      <c r="M19" s="168">
        <f t="shared" si="1"/>
        <v>2589</v>
      </c>
      <c r="N19" s="168">
        <f t="shared" si="2"/>
        <v>1085</v>
      </c>
      <c r="O19" s="246"/>
    </row>
    <row r="20" spans="1:18" x14ac:dyDescent="0.2">
      <c r="A20" s="57" t="s">
        <v>38</v>
      </c>
      <c r="B20" s="348">
        <f>+'[1]Podklady QZ'!B582</f>
        <v>0</v>
      </c>
      <c r="C20" s="462">
        <f>+'[1]Podklady QZ'!C582</f>
        <v>0</v>
      </c>
      <c r="D20" s="381">
        <f>+'[1]Podklady QZ'!D582</f>
        <v>0</v>
      </c>
      <c r="E20" s="380">
        <f>+'[1]Podklady QZ'!E582</f>
        <v>0</v>
      </c>
      <c r="F20" s="381">
        <f>+'[1]Podklady QZ'!F582</f>
        <v>0</v>
      </c>
      <c r="G20" s="368">
        <f>+'[1]Podklady QZ'!G582</f>
        <v>0</v>
      </c>
      <c r="H20" s="381">
        <f>+'[1]Podklady QZ'!H582</f>
        <v>0</v>
      </c>
      <c r="I20" s="368">
        <f>+'[1]Podklady QZ'!I582</f>
        <v>0</v>
      </c>
      <c r="J20" s="176"/>
      <c r="K20" s="178" t="str">
        <f t="shared" si="0"/>
        <v>Ostatní kapalná paliva</v>
      </c>
      <c r="L20" s="168">
        <f t="shared" si="0"/>
        <v>0</v>
      </c>
      <c r="M20" s="168">
        <f t="shared" si="1"/>
        <v>0</v>
      </c>
      <c r="N20" s="168">
        <f t="shared" si="2"/>
        <v>0</v>
      </c>
      <c r="O20" s="246"/>
    </row>
    <row r="21" spans="1:18" x14ac:dyDescent="0.2">
      <c r="A21" s="57" t="s">
        <v>37</v>
      </c>
      <c r="B21" s="348">
        <f>+'[1]Podklady QZ'!B583</f>
        <v>0</v>
      </c>
      <c r="C21" s="462">
        <f>+'[1]Podklady QZ'!C583</f>
        <v>0</v>
      </c>
      <c r="D21" s="381">
        <f>+'[1]Podklady QZ'!D583</f>
        <v>0</v>
      </c>
      <c r="E21" s="380">
        <f>+'[1]Podklady QZ'!E583</f>
        <v>0</v>
      </c>
      <c r="F21" s="381">
        <f>+'[1]Podklady QZ'!F583</f>
        <v>0</v>
      </c>
      <c r="G21" s="368">
        <f>+'[1]Podklady QZ'!G583</f>
        <v>0</v>
      </c>
      <c r="H21" s="381">
        <f>+'[1]Podklady QZ'!H583</f>
        <v>0</v>
      </c>
      <c r="I21" s="368">
        <f>+'[1]Podklady QZ'!I583</f>
        <v>0</v>
      </c>
      <c r="J21" s="176"/>
      <c r="K21" s="178" t="str">
        <f t="shared" si="0"/>
        <v>Ostatní pevná paliva</v>
      </c>
      <c r="L21" s="168">
        <f t="shared" si="0"/>
        <v>0</v>
      </c>
      <c r="M21" s="168">
        <f t="shared" si="1"/>
        <v>0</v>
      </c>
      <c r="N21" s="168">
        <f t="shared" si="2"/>
        <v>0</v>
      </c>
      <c r="O21" s="246"/>
    </row>
    <row r="22" spans="1:18" x14ac:dyDescent="0.2">
      <c r="A22" s="57" t="s">
        <v>36</v>
      </c>
      <c r="B22" s="348">
        <f>+'[1]Podklady QZ'!B584</f>
        <v>0</v>
      </c>
      <c r="C22" s="462">
        <f>+'[1]Podklady QZ'!C584</f>
        <v>0</v>
      </c>
      <c r="D22" s="381">
        <f>+'[1]Podklady QZ'!D584</f>
        <v>0</v>
      </c>
      <c r="E22" s="380">
        <f>+'[1]Podklady QZ'!E584</f>
        <v>0</v>
      </c>
      <c r="F22" s="381">
        <f>+'[1]Podklady QZ'!F584</f>
        <v>0</v>
      </c>
      <c r="G22" s="368">
        <f>+'[1]Podklady QZ'!G584</f>
        <v>0</v>
      </c>
      <c r="H22" s="381">
        <f>+'[1]Podklady QZ'!H584</f>
        <v>0</v>
      </c>
      <c r="I22" s="368">
        <f>+'[1]Podklady QZ'!I584</f>
        <v>0</v>
      </c>
      <c r="J22" s="176"/>
      <c r="K22" s="178" t="str">
        <f t="shared" si="0"/>
        <v>Ostatní plyny</v>
      </c>
      <c r="L22" s="168">
        <f t="shared" si="0"/>
        <v>0</v>
      </c>
      <c r="M22" s="168">
        <f t="shared" si="1"/>
        <v>0</v>
      </c>
      <c r="N22" s="168">
        <f t="shared" si="2"/>
        <v>0</v>
      </c>
      <c r="O22" s="246"/>
    </row>
    <row r="23" spans="1:18" x14ac:dyDescent="0.2">
      <c r="A23" s="57" t="s">
        <v>3</v>
      </c>
      <c r="B23" s="348">
        <f>+'[1]Podklady QZ'!B585</f>
        <v>0</v>
      </c>
      <c r="C23" s="462">
        <f>+'[1]Podklady QZ'!C585</f>
        <v>0</v>
      </c>
      <c r="D23" s="381">
        <f>+'[1]Podklady QZ'!D585</f>
        <v>0</v>
      </c>
      <c r="E23" s="380">
        <f>+'[1]Podklady QZ'!E585</f>
        <v>0</v>
      </c>
      <c r="F23" s="381">
        <f>+'[1]Podklady QZ'!F585</f>
        <v>0</v>
      </c>
      <c r="G23" s="368">
        <f>+'[1]Podklady QZ'!G585</f>
        <v>0</v>
      </c>
      <c r="H23" s="381">
        <f>+'[1]Podklady QZ'!H585</f>
        <v>0</v>
      </c>
      <c r="I23" s="368">
        <f>+'[1]Podklady QZ'!I585</f>
        <v>0</v>
      </c>
      <c r="J23" s="176"/>
      <c r="K23" s="178" t="str">
        <f t="shared" si="0"/>
        <v>Ostatní</v>
      </c>
      <c r="L23" s="168">
        <f t="shared" si="0"/>
        <v>0</v>
      </c>
      <c r="M23" s="168">
        <f t="shared" si="1"/>
        <v>0</v>
      </c>
      <c r="N23" s="168">
        <f t="shared" si="2"/>
        <v>0</v>
      </c>
      <c r="O23" s="246"/>
    </row>
    <row r="24" spans="1:18" x14ac:dyDescent="0.2">
      <c r="A24" s="57" t="s">
        <v>35</v>
      </c>
      <c r="B24" s="348">
        <f>+'[1]Podklady QZ'!B586</f>
        <v>57.519999999999996</v>
      </c>
      <c r="C24" s="462">
        <f>+'[1]Podklady QZ'!C586</f>
        <v>2.1100281361540407E-2</v>
      </c>
      <c r="D24" s="381">
        <f>+'[1]Podklady QZ'!D586</f>
        <v>33.700000000000003</v>
      </c>
      <c r="E24" s="380">
        <f>+'[1]Podklady QZ'!E586</f>
        <v>6.939242300632688E-3</v>
      </c>
      <c r="F24" s="381">
        <f>+'[1]Podklady QZ'!F586</f>
        <v>3.31</v>
      </c>
      <c r="G24" s="368">
        <f>+'[1]Podklady QZ'!G586</f>
        <v>1.2558934031068751E-4</v>
      </c>
      <c r="H24" s="381">
        <f>+'[1]Podklady QZ'!H586</f>
        <v>94.53</v>
      </c>
      <c r="I24" s="368">
        <f>+'[1]Podklady QZ'!I586</f>
        <v>2.7853562568772045E-3</v>
      </c>
      <c r="J24" s="176"/>
      <c r="K24" s="178" t="str">
        <f t="shared" si="0"/>
        <v>Topné oleje</v>
      </c>
      <c r="L24" s="168">
        <f t="shared" si="0"/>
        <v>57.519999999999996</v>
      </c>
      <c r="M24" s="168">
        <f t="shared" si="1"/>
        <v>33.700000000000003</v>
      </c>
      <c r="N24" s="168">
        <f t="shared" si="2"/>
        <v>3.31</v>
      </c>
      <c r="O24" s="246"/>
    </row>
    <row r="25" spans="1:18" x14ac:dyDescent="0.2">
      <c r="A25" s="218" t="s">
        <v>34</v>
      </c>
      <c r="B25" s="350">
        <f>+'[1]Podklady QZ'!B587</f>
        <v>27432.255000000001</v>
      </c>
      <c r="C25" s="463">
        <f>+'[1]Podklady QZ'!C587</f>
        <v>1.8153076450222513E-2</v>
      </c>
      <c r="D25" s="379">
        <f>+'[1]Podklady QZ'!D587</f>
        <v>20676.311000000002</v>
      </c>
      <c r="E25" s="378">
        <f>+'[1]Podklady QZ'!E587</f>
        <v>1.3779915562496111E-2</v>
      </c>
      <c r="F25" s="379">
        <f>+'[1]Podklady QZ'!F587</f>
        <v>9644.4590000000007</v>
      </c>
      <c r="G25" s="378">
        <f>+'[1]Podklady QZ'!G587</f>
        <v>1.1437693831810199E-2</v>
      </c>
      <c r="H25" s="379">
        <f>+'[1]Podklady QZ'!H587</f>
        <v>57753.025000000009</v>
      </c>
      <c r="I25" s="378">
        <f>+'[1]Podklady QZ'!I587</f>
        <v>1.4981923516331049E-2</v>
      </c>
      <c r="J25" s="176"/>
      <c r="K25" s="178" t="str">
        <f t="shared" si="0"/>
        <v>Zemní plyn</v>
      </c>
      <c r="L25" s="168">
        <f t="shared" si="0"/>
        <v>27432.255000000001</v>
      </c>
      <c r="M25" s="168">
        <f t="shared" si="1"/>
        <v>20676.311000000002</v>
      </c>
      <c r="N25" s="168">
        <f t="shared" si="2"/>
        <v>9644.4590000000007</v>
      </c>
      <c r="O25" s="173"/>
    </row>
    <row r="26" spans="1:18" x14ac:dyDescent="0.2">
      <c r="A26" s="472" t="s">
        <v>296</v>
      </c>
      <c r="B26" s="473">
        <f>+'[1]Podklady QZ'!B588</f>
        <v>-85183.3</v>
      </c>
      <c r="C26" s="474"/>
      <c r="D26" s="475">
        <f>+'[1]Podklady QZ'!D588</f>
        <v>-70294.099999999991</v>
      </c>
      <c r="E26" s="474"/>
      <c r="F26" s="475">
        <f>+'[1]Podklady QZ'!F588</f>
        <v>-21510.400000000001</v>
      </c>
      <c r="G26" s="474"/>
      <c r="H26" s="475">
        <f>+'[1]Podklady QZ'!H588</f>
        <v>-176987.8</v>
      </c>
      <c r="I26" s="474"/>
      <c r="J26" s="176"/>
      <c r="K26" s="178"/>
      <c r="L26" s="168"/>
      <c r="M26" s="168"/>
      <c r="N26" s="168"/>
    </row>
    <row r="27" spans="1:18" ht="13.5" customHeight="1" x14ac:dyDescent="0.2">
      <c r="A27" s="468" t="s">
        <v>282</v>
      </c>
      <c r="B27" s="469">
        <f>+'[1]Podklady QZ'!B589</f>
        <v>192276.71799999999</v>
      </c>
      <c r="C27" s="470">
        <f>+'[1]Podklady QZ'!C589</f>
        <v>3.2588607242397247E-2</v>
      </c>
      <c r="D27" s="471">
        <f>+'[1]Podklady QZ'!D589</f>
        <v>159374.141</v>
      </c>
      <c r="E27" s="470">
        <f>+'[1]Podklady QZ'!E589</f>
        <v>3.0286085384825533E-2</v>
      </c>
      <c r="F27" s="471">
        <f>+'[1]Podklady QZ'!F589</f>
        <v>50013.881999999998</v>
      </c>
      <c r="G27" s="470">
        <f>+'[1]Podklady QZ'!G589</f>
        <v>1.9448561540762934E-2</v>
      </c>
      <c r="H27" s="471">
        <f>+'[1]Podklady QZ'!H589</f>
        <v>401664.74099999998</v>
      </c>
      <c r="I27" s="470">
        <f>+'[1]Podklady QZ'!I589</f>
        <v>2.9245995873343009E-2</v>
      </c>
      <c r="J27" s="17"/>
      <c r="K27" s="178"/>
      <c r="L27" s="178" t="str">
        <f>+L9</f>
        <v>Duben</v>
      </c>
      <c r="M27" s="178" t="str">
        <f t="shared" ref="M27:N27" si="3">+M9</f>
        <v>Květen</v>
      </c>
      <c r="N27" s="178" t="str">
        <f t="shared" si="3"/>
        <v>Červen</v>
      </c>
      <c r="O27" s="127"/>
      <c r="P27" s="226"/>
      <c r="Q27" s="226"/>
      <c r="R27" s="226"/>
    </row>
    <row r="28" spans="1:18" ht="12.75" customHeight="1" x14ac:dyDescent="0.2">
      <c r="A28" s="57" t="s">
        <v>29</v>
      </c>
      <c r="B28" s="348">
        <f>+'[1]Podklady QZ'!B590</f>
        <v>31096.377</v>
      </c>
      <c r="C28" s="368">
        <f>+'[1]Podklady QZ'!C590</f>
        <v>1.842468045565137E-2</v>
      </c>
      <c r="D28" s="363">
        <f>+'[1]Podklady QZ'!D590</f>
        <v>25340.065000000002</v>
      </c>
      <c r="E28" s="368">
        <f>+'[1]Podklady QZ'!E590</f>
        <v>1.5025463342520036E-2</v>
      </c>
      <c r="F28" s="363">
        <f>+'[1]Podklady QZ'!F590</f>
        <v>7756.107</v>
      </c>
      <c r="G28" s="368">
        <f>+'[1]Podklady QZ'!G590</f>
        <v>6.451785355612717E-3</v>
      </c>
      <c r="H28" s="363">
        <f>+'[1]Podklady QZ'!H590</f>
        <v>64192.548999999999</v>
      </c>
      <c r="I28" s="368">
        <f>+'[1]Podklady QZ'!I590</f>
        <v>1.402687849283976E-2</v>
      </c>
      <c r="J28" s="176"/>
      <c r="K28" s="178" t="str">
        <f>+A28</f>
        <v>Průmysl</v>
      </c>
      <c r="L28" s="168">
        <f t="shared" ref="L28:L35" si="4">+B28</f>
        <v>31096.377</v>
      </c>
      <c r="M28" s="168">
        <f t="shared" ref="M28:M35" si="5">+D28</f>
        <v>25340.065000000002</v>
      </c>
      <c r="N28" s="168">
        <f t="shared" ref="N28:N35" si="6">+F28</f>
        <v>7756.107</v>
      </c>
      <c r="O28" s="127"/>
      <c r="P28" s="246"/>
      <c r="Q28" s="246"/>
      <c r="R28" s="246"/>
    </row>
    <row r="29" spans="1:18" ht="12.75" customHeight="1" x14ac:dyDescent="0.2">
      <c r="A29" s="57" t="s">
        <v>0</v>
      </c>
      <c r="B29" s="348">
        <f>+'[1]Podklady QZ'!B591</f>
        <v>392.7</v>
      </c>
      <c r="C29" s="380">
        <f>+'[1]Podklady QZ'!C591</f>
        <v>3.0624035015367227E-3</v>
      </c>
      <c r="D29" s="381">
        <f>+'[1]Podklady QZ'!D591</f>
        <v>257.5</v>
      </c>
      <c r="E29" s="380">
        <f>+'[1]Podklady QZ'!E591</f>
        <v>2.5842005032095721E-3</v>
      </c>
      <c r="F29" s="381">
        <f>+'[1]Podklady QZ'!F591</f>
        <v>70.099999999999994</v>
      </c>
      <c r="G29" s="368">
        <f>+'[1]Podklady QZ'!G591</f>
        <v>1.2228665579577258E-3</v>
      </c>
      <c r="H29" s="381">
        <f>+'[1]Podklady QZ'!H591</f>
        <v>720.30000000000007</v>
      </c>
      <c r="I29" s="368">
        <f>+'[1]Podklady QZ'!I591</f>
        <v>2.5255880321390844E-3</v>
      </c>
      <c r="J29" s="176"/>
      <c r="K29" s="178" t="str">
        <f t="shared" ref="K29:K35" si="7">+A29</f>
        <v>Energetika</v>
      </c>
      <c r="L29" s="168">
        <f t="shared" si="4"/>
        <v>392.7</v>
      </c>
      <c r="M29" s="168">
        <f t="shared" si="5"/>
        <v>257.5</v>
      </c>
      <c r="N29" s="168">
        <f t="shared" si="6"/>
        <v>70.099999999999994</v>
      </c>
      <c r="O29" s="127"/>
    </row>
    <row r="30" spans="1:18" ht="12.75" customHeight="1" x14ac:dyDescent="0.2">
      <c r="A30" s="57" t="s">
        <v>1</v>
      </c>
      <c r="B30" s="348">
        <f>+'[1]Podklady QZ'!B592</f>
        <v>3987.44</v>
      </c>
      <c r="C30" s="380">
        <f>+'[1]Podklady QZ'!C592</f>
        <v>8.1541387933218495E-2</v>
      </c>
      <c r="D30" s="381">
        <f>+'[1]Podklady QZ'!D592</f>
        <v>3039.1</v>
      </c>
      <c r="E30" s="380">
        <f>+'[1]Podklady QZ'!E592</f>
        <v>8.7607164986767821E-2</v>
      </c>
      <c r="F30" s="381">
        <f>+'[1]Podklady QZ'!F592</f>
        <v>453.81</v>
      </c>
      <c r="G30" s="368">
        <f>+'[1]Podklady QZ'!G592</f>
        <v>6.834151390436044E-2</v>
      </c>
      <c r="H30" s="381">
        <f>+'[1]Podklady QZ'!H592</f>
        <v>7480.35</v>
      </c>
      <c r="I30" s="368">
        <f>+'[1]Podklady QZ'!I592</f>
        <v>8.2902012754498516E-2</v>
      </c>
      <c r="J30" s="176"/>
      <c r="K30" s="178" t="str">
        <f t="shared" si="7"/>
        <v>Doprava</v>
      </c>
      <c r="L30" s="168">
        <f t="shared" si="4"/>
        <v>3987.44</v>
      </c>
      <c r="M30" s="168">
        <f t="shared" si="5"/>
        <v>3039.1</v>
      </c>
      <c r="N30" s="168">
        <f t="shared" si="6"/>
        <v>453.81</v>
      </c>
      <c r="O30" s="127"/>
    </row>
    <row r="31" spans="1:18" ht="12.75" customHeight="1" x14ac:dyDescent="0.2">
      <c r="A31" s="57" t="s">
        <v>2</v>
      </c>
      <c r="B31" s="348">
        <f>+'[1]Podklady QZ'!B593</f>
        <v>1627.527</v>
      </c>
      <c r="C31" s="380">
        <f>+'[1]Podklady QZ'!C593</f>
        <v>5.1528850675255776E-2</v>
      </c>
      <c r="D31" s="381">
        <f>+'[1]Podklady QZ'!D593</f>
        <v>1270.6020000000001</v>
      </c>
      <c r="E31" s="380">
        <f>+'[1]Podklady QZ'!E593</f>
        <v>4.34112155599546E-2</v>
      </c>
      <c r="F31" s="381">
        <f>+'[1]Podklady QZ'!F593</f>
        <v>443.851</v>
      </c>
      <c r="G31" s="368">
        <f>+'[1]Podklady QZ'!G593</f>
        <v>4.3758629579623315E-2</v>
      </c>
      <c r="H31" s="381">
        <f>+'[1]Podklady QZ'!H593</f>
        <v>3341.98</v>
      </c>
      <c r="I31" s="368">
        <f>+'[1]Podklady QZ'!I593</f>
        <v>4.707218483867405E-2</v>
      </c>
      <c r="J31" s="176"/>
      <c r="K31" s="178" t="str">
        <f t="shared" si="7"/>
        <v>Stavebnictví</v>
      </c>
      <c r="L31" s="168">
        <f t="shared" si="4"/>
        <v>1627.527</v>
      </c>
      <c r="M31" s="168">
        <f t="shared" si="5"/>
        <v>1270.6020000000001</v>
      </c>
      <c r="N31" s="168">
        <f t="shared" si="6"/>
        <v>443.851</v>
      </c>
    </row>
    <row r="32" spans="1:18" x14ac:dyDescent="0.2">
      <c r="A32" s="57" t="s">
        <v>6</v>
      </c>
      <c r="B32" s="348">
        <f>+'[1]Podklady QZ'!B594</f>
        <v>4670.2500000000009</v>
      </c>
      <c r="C32" s="380">
        <f>+'[1]Podklady QZ'!C594</f>
        <v>0.17042779831478921</v>
      </c>
      <c r="D32" s="381">
        <f>+'[1]Podklady QZ'!D594</f>
        <v>4113.63</v>
      </c>
      <c r="E32" s="380">
        <f>+'[1]Podklady QZ'!E594</f>
        <v>0.20734876027909016</v>
      </c>
      <c r="F32" s="381">
        <f>+'[1]Podklady QZ'!F594</f>
        <v>1249.4699999999998</v>
      </c>
      <c r="G32" s="368">
        <f>+'[1]Podklady QZ'!G594</f>
        <v>0.14220215018910665</v>
      </c>
      <c r="H32" s="381">
        <f>+'[1]Podklady QZ'!H594</f>
        <v>10033.35</v>
      </c>
      <c r="I32" s="368">
        <f>+'[1]Podklady QZ'!I594</f>
        <v>0.17907468006799854</v>
      </c>
      <c r="J32" s="176"/>
      <c r="K32" s="178" t="str">
        <f t="shared" si="7"/>
        <v>Zemědělství a lesnictví</v>
      </c>
      <c r="L32" s="168">
        <f t="shared" si="4"/>
        <v>4670.2500000000009</v>
      </c>
      <c r="M32" s="168">
        <f t="shared" si="5"/>
        <v>4113.63</v>
      </c>
      <c r="N32" s="168">
        <f t="shared" si="6"/>
        <v>1249.4699999999998</v>
      </c>
    </row>
    <row r="33" spans="1:14" x14ac:dyDescent="0.2">
      <c r="A33" s="57" t="s">
        <v>28</v>
      </c>
      <c r="B33" s="348">
        <f>+'[1]Podklady QZ'!B595</f>
        <v>83281.496000000014</v>
      </c>
      <c r="C33" s="380">
        <f>+'[1]Podklady QZ'!C595</f>
        <v>3.3360750252715038E-2</v>
      </c>
      <c r="D33" s="381">
        <f>+'[1]Podklady QZ'!D595</f>
        <v>71615.859000000011</v>
      </c>
      <c r="E33" s="380">
        <f>+'[1]Podklady QZ'!E595</f>
        <v>3.2867892445161626E-2</v>
      </c>
      <c r="F33" s="381">
        <f>+'[1]Podklady QZ'!F595</f>
        <v>26759.495000000003</v>
      </c>
      <c r="G33" s="368">
        <f>+'[1]Podklady QZ'!G595</f>
        <v>3.0797571248950571E-2</v>
      </c>
      <c r="H33" s="381">
        <f>+'[1]Podklady QZ'!H595</f>
        <v>181656.85000000003</v>
      </c>
      <c r="I33" s="368">
        <f>+'[1]Podklady QZ'!I595</f>
        <v>3.2765352139717652E-2</v>
      </c>
      <c r="J33" s="176"/>
      <c r="K33" s="178" t="str">
        <f t="shared" si="7"/>
        <v>Domácnosti</v>
      </c>
      <c r="L33" s="168">
        <f t="shared" si="4"/>
        <v>83281.496000000014</v>
      </c>
      <c r="M33" s="168">
        <f t="shared" si="5"/>
        <v>71615.859000000011</v>
      </c>
      <c r="N33" s="168">
        <f t="shared" si="6"/>
        <v>26759.495000000003</v>
      </c>
    </row>
    <row r="34" spans="1:14" x14ac:dyDescent="0.2">
      <c r="A34" s="57" t="s">
        <v>5</v>
      </c>
      <c r="B34" s="348">
        <f>+'[1]Podklady QZ'!B596</f>
        <v>53734.715000000004</v>
      </c>
      <c r="C34" s="380">
        <f>+'[1]Podklady QZ'!C596</f>
        <v>3.9834386578954731E-2</v>
      </c>
      <c r="D34" s="381">
        <f>+'[1]Podklady QZ'!D596</f>
        <v>43307.896999999997</v>
      </c>
      <c r="E34" s="380">
        <f>+'[1]Podklady QZ'!E596</f>
        <v>3.9190754849623345E-2</v>
      </c>
      <c r="F34" s="381">
        <f>+'[1]Podklady QZ'!F596</f>
        <v>11106.987999999999</v>
      </c>
      <c r="G34" s="368">
        <f>+'[1]Podklady QZ'!G596</f>
        <v>2.8685802582399087E-2</v>
      </c>
      <c r="H34" s="381">
        <f>+'[1]Podklady QZ'!H596</f>
        <v>108149.59999999999</v>
      </c>
      <c r="I34" s="368">
        <f>+'[1]Podklady QZ'!I596</f>
        <v>3.8064741124938815E-2</v>
      </c>
      <c r="J34" s="176"/>
      <c r="K34" s="178" t="str">
        <f t="shared" si="7"/>
        <v>Obchod, služby, školství, zdravotnictví</v>
      </c>
      <c r="L34" s="168">
        <f t="shared" si="4"/>
        <v>53734.715000000004</v>
      </c>
      <c r="M34" s="168">
        <f t="shared" si="5"/>
        <v>43307.896999999997</v>
      </c>
      <c r="N34" s="168">
        <f t="shared" si="6"/>
        <v>11106.987999999999</v>
      </c>
    </row>
    <row r="35" spans="1:14" ht="12.75" thickBot="1" x14ac:dyDescent="0.25">
      <c r="A35" s="58" t="s">
        <v>3</v>
      </c>
      <c r="B35" s="349">
        <f>+'[1]Podklady QZ'!B597</f>
        <v>13486.213000000002</v>
      </c>
      <c r="C35" s="369">
        <f>+'[1]Podklady QZ'!C597</f>
        <v>0.10302822489503814</v>
      </c>
      <c r="D35" s="364">
        <f>+'[1]Podklady QZ'!D597</f>
        <v>10429.487999999999</v>
      </c>
      <c r="E35" s="369">
        <f>+'[1]Podklady QZ'!E597</f>
        <v>9.6196952259001184E-2</v>
      </c>
      <c r="F35" s="364">
        <f>+'[1]Podklady QZ'!F597</f>
        <v>2174.0609999999997</v>
      </c>
      <c r="G35" s="369">
        <f>+'[1]Podklady QZ'!G597</f>
        <v>7.1371332456854036E-2</v>
      </c>
      <c r="H35" s="364">
        <f>+'[1]Podklady QZ'!H597</f>
        <v>26089.762000000002</v>
      </c>
      <c r="I35" s="369">
        <f>+'[1]Podklady QZ'!I597</f>
        <v>9.6708417258644472E-2</v>
      </c>
      <c r="J35" s="176"/>
      <c r="K35" s="178" t="str">
        <f t="shared" si="7"/>
        <v>Ostatní</v>
      </c>
      <c r="L35" s="168">
        <f t="shared" si="4"/>
        <v>13486.213000000002</v>
      </c>
      <c r="M35" s="168">
        <f t="shared" si="5"/>
        <v>10429.487999999999</v>
      </c>
      <c r="N35" s="168">
        <f t="shared" si="6"/>
        <v>2174.0609999999997</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QZ'!L565</f>
        <v>8.8707100963293026E-2</v>
      </c>
    </row>
    <row r="41" spans="1:14" x14ac:dyDescent="0.2">
      <c r="B41" s="226"/>
      <c r="C41" s="226"/>
      <c r="D41" s="226"/>
      <c r="L41" s="184" t="s">
        <v>66</v>
      </c>
      <c r="M41" s="219">
        <f>+'[1]Podklady QZ'!L566</f>
        <v>3.7542088707378338E-2</v>
      </c>
    </row>
    <row r="42" spans="1:14" x14ac:dyDescent="0.2">
      <c r="B42" s="127"/>
      <c r="C42" s="127"/>
      <c r="D42" s="127"/>
      <c r="L42" s="184" t="s">
        <v>182</v>
      </c>
      <c r="M42" s="219">
        <f>+'[1]Podklady QZ'!L567</f>
        <v>3.7914042245164974E-2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6" sqref="A1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224</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52" t="s">
        <v>279</v>
      </c>
      <c r="C6" s="352" t="s">
        <v>52</v>
      </c>
      <c r="D6" s="352" t="s">
        <v>279</v>
      </c>
      <c r="E6" s="352" t="s">
        <v>52</v>
      </c>
      <c r="F6" s="352" t="s">
        <v>279</v>
      </c>
      <c r="G6" s="353" t="s">
        <v>52</v>
      </c>
      <c r="H6" s="352" t="s">
        <v>279</v>
      </c>
      <c r="I6" s="353" t="s">
        <v>52</v>
      </c>
      <c r="J6" s="184"/>
      <c r="O6" s="184"/>
    </row>
    <row r="7" spans="1:15" x14ac:dyDescent="0.2">
      <c r="A7" s="243" t="s">
        <v>245</v>
      </c>
      <c r="B7" s="359">
        <f>+'[1]Podklady QZ'!B605</f>
        <v>1192.3059999999994</v>
      </c>
      <c r="C7" s="356">
        <f>+'[1]Podklady QZ'!C605</f>
        <v>2.8645311005655448E-2</v>
      </c>
      <c r="D7" s="357">
        <f>+'[1]Podklady QZ'!D605</f>
        <v>1192.3059999999994</v>
      </c>
      <c r="E7" s="356">
        <f>+'[1]Podklady QZ'!E605</f>
        <v>2.8652950080085702E-2</v>
      </c>
      <c r="F7" s="357">
        <f>+'[1]Podklady QZ'!F605</f>
        <v>1188.3759999999993</v>
      </c>
      <c r="G7" s="356">
        <f>+'[1]Podklady QZ'!G605</f>
        <v>2.8562198236738931E-2</v>
      </c>
      <c r="H7" s="357">
        <f>+'[1]Podklady QZ'!H605</f>
        <v>1188.3759999999993</v>
      </c>
      <c r="I7" s="356">
        <f>+'[1]Podklady QZ'!I605</f>
        <v>2.8562198236738931E-2</v>
      </c>
      <c r="J7" s="187"/>
      <c r="O7" s="92"/>
    </row>
    <row r="8" spans="1:15" x14ac:dyDescent="0.2">
      <c r="A8" s="240" t="s">
        <v>280</v>
      </c>
      <c r="B8" s="359">
        <f>+'[1]Podklady QZ'!B606</f>
        <v>452211.1020000003</v>
      </c>
      <c r="C8" s="356">
        <f>+'[1]Podklady QZ'!C606</f>
        <v>3.5857921440977235E-2</v>
      </c>
      <c r="D8" s="357">
        <f>+'[1]Podklady QZ'!D606</f>
        <v>403209.24099999998</v>
      </c>
      <c r="E8" s="356">
        <f>+'[1]Podklady QZ'!E606</f>
        <v>3.3973156430435296E-2</v>
      </c>
      <c r="F8" s="357">
        <f>+'[1]Podklady QZ'!F606</f>
        <v>216640.75599999999</v>
      </c>
      <c r="G8" s="356">
        <f>+'[1]Podklady QZ'!G606</f>
        <v>2.6930584649830478E-2</v>
      </c>
      <c r="H8" s="357">
        <f>+'[1]Podklady QZ'!H606</f>
        <v>1072061.0990000004</v>
      </c>
      <c r="I8" s="356">
        <f>+'[1]Podklady QZ'!I606</f>
        <v>3.2962082886767392E-2</v>
      </c>
      <c r="J8" s="187"/>
      <c r="O8" s="92"/>
    </row>
    <row r="9" spans="1:15" x14ac:dyDescent="0.2">
      <c r="A9" s="241" t="s">
        <v>281</v>
      </c>
      <c r="B9" s="358">
        <f>+'[1]Podklady QZ'!B607</f>
        <v>338976.81900000002</v>
      </c>
      <c r="C9" s="355">
        <f>+'[1]Podklady QZ'!C607</f>
        <v>5.1510010580400382E-2</v>
      </c>
      <c r="D9" s="354">
        <f>+'[1]Podklady QZ'!D607</f>
        <v>277609.00199999998</v>
      </c>
      <c r="E9" s="355">
        <f>+'[1]Podklady QZ'!E607</f>
        <v>4.6665460121613177E-2</v>
      </c>
      <c r="F9" s="354">
        <f>+'[1]Podklady QZ'!F607</f>
        <v>115337.84800000001</v>
      </c>
      <c r="G9" s="355">
        <f>+'[1]Podklady QZ'!G607</f>
        <v>3.8024178703159592E-2</v>
      </c>
      <c r="H9" s="354">
        <f>+'[1]Podklady QZ'!H607</f>
        <v>731923.66899999999</v>
      </c>
      <c r="I9" s="355">
        <f>+'[1]Podklady QZ'!I607</f>
        <v>4.7029760140198905E-2</v>
      </c>
      <c r="J9" s="176"/>
      <c r="K9" s="178"/>
      <c r="L9" s="178" t="str">
        <f>+B5</f>
        <v>Duben</v>
      </c>
      <c r="M9" s="178" t="str">
        <f>+D5</f>
        <v>Květen</v>
      </c>
      <c r="N9" s="178" t="str">
        <f>+F5</f>
        <v>Červen</v>
      </c>
      <c r="O9" s="179"/>
    </row>
    <row r="10" spans="1:15" x14ac:dyDescent="0.2">
      <c r="A10" s="57" t="s">
        <v>44</v>
      </c>
      <c r="B10" s="360">
        <f>+'[1]Podklady QZ'!B608</f>
        <v>40654.716</v>
      </c>
      <c r="C10" s="73">
        <f>+'[1]Podklady QZ'!C608</f>
        <v>7.7004330707974619E-2</v>
      </c>
      <c r="D10" s="363">
        <f>+'[1]Podklady QZ'!D608</f>
        <v>51274.805</v>
      </c>
      <c r="E10" s="368">
        <f>+'[1]Podklady QZ'!E608</f>
        <v>0.10221432758479963</v>
      </c>
      <c r="F10" s="363">
        <f>+'[1]Podklady QZ'!F608</f>
        <v>15418.448</v>
      </c>
      <c r="G10" s="368">
        <f>+'[1]Podklady QZ'!G608</f>
        <v>5.7527435793572244E-2</v>
      </c>
      <c r="H10" s="363">
        <f>+'[1]Podklady QZ'!H608</f>
        <v>107347.96900000001</v>
      </c>
      <c r="I10" s="368">
        <f>+'[1]Podklady QZ'!I608</f>
        <v>8.2727275793042385E-2</v>
      </c>
      <c r="J10" s="176"/>
      <c r="K10" s="178" t="str">
        <f>+A10</f>
        <v>Biomasa</v>
      </c>
      <c r="L10" s="168">
        <f>+B10</f>
        <v>40654.716</v>
      </c>
      <c r="M10" s="168">
        <f>+D10</f>
        <v>51274.805</v>
      </c>
      <c r="N10" s="168">
        <f>+F10</f>
        <v>15418.448</v>
      </c>
      <c r="O10" s="246"/>
    </row>
    <row r="11" spans="1:15" x14ac:dyDescent="0.2">
      <c r="A11" s="57" t="s">
        <v>43</v>
      </c>
      <c r="B11" s="360">
        <f>+'[1]Podklady QZ'!B609</f>
        <v>5851.4480000000003</v>
      </c>
      <c r="C11" s="462">
        <f>+'[1]Podklady QZ'!C609</f>
        <v>0.12873972817689855</v>
      </c>
      <c r="D11" s="381">
        <f>+'[1]Podklady QZ'!D609</f>
        <v>5582.3519999999999</v>
      </c>
      <c r="E11" s="380">
        <f>+'[1]Podklady QZ'!E609</f>
        <v>0.13709273475932876</v>
      </c>
      <c r="F11" s="381">
        <f>+'[1]Podklady QZ'!F609</f>
        <v>2525.5939999999996</v>
      </c>
      <c r="G11" s="368">
        <f>+'[1]Podklady QZ'!G609</f>
        <v>9.8796607829031671E-2</v>
      </c>
      <c r="H11" s="381">
        <f>+'[1]Podklady QZ'!H609</f>
        <v>13959.393999999998</v>
      </c>
      <c r="I11" s="368">
        <f>+'[1]Podklady QZ'!I609</f>
        <v>0.12493319453333043</v>
      </c>
      <c r="J11" s="176"/>
      <c r="K11" s="178" t="str">
        <f t="shared" ref="K11:L25" si="0">+A11</f>
        <v>Bioplyn</v>
      </c>
      <c r="L11" s="168">
        <f t="shared" si="0"/>
        <v>5851.4480000000003</v>
      </c>
      <c r="M11" s="168">
        <f t="shared" ref="M11:M25" si="1">+D11</f>
        <v>5582.3519999999999</v>
      </c>
      <c r="N11" s="168">
        <f t="shared" ref="N11:N25" si="2">+F11</f>
        <v>2525.5939999999996</v>
      </c>
      <c r="O11" s="246"/>
    </row>
    <row r="12" spans="1:15" x14ac:dyDescent="0.2">
      <c r="A12" s="57" t="s">
        <v>42</v>
      </c>
      <c r="B12" s="360">
        <f>+'[1]Podklady QZ'!B610</f>
        <v>0</v>
      </c>
      <c r="C12" s="462">
        <f>+'[1]Podklady QZ'!C610</f>
        <v>0</v>
      </c>
      <c r="D12" s="381">
        <f>+'[1]Podklady QZ'!D610</f>
        <v>0</v>
      </c>
      <c r="E12" s="380">
        <f>+'[1]Podklady QZ'!E610</f>
        <v>0</v>
      </c>
      <c r="F12" s="381">
        <f>+'[1]Podklady QZ'!F610</f>
        <v>0</v>
      </c>
      <c r="G12" s="368">
        <f>+'[1]Podklady QZ'!G610</f>
        <v>0</v>
      </c>
      <c r="H12" s="381">
        <f>+'[1]Podklady QZ'!H610</f>
        <v>0</v>
      </c>
      <c r="I12" s="368">
        <f>+'[1]Podklady QZ'!I610</f>
        <v>0</v>
      </c>
      <c r="J12" s="176"/>
      <c r="K12" s="178" t="str">
        <f t="shared" si="0"/>
        <v>Černé uhlí</v>
      </c>
      <c r="L12" s="168">
        <f t="shared" si="0"/>
        <v>0</v>
      </c>
      <c r="M12" s="168">
        <f t="shared" si="1"/>
        <v>0</v>
      </c>
      <c r="N12" s="168">
        <f t="shared" si="2"/>
        <v>0</v>
      </c>
      <c r="O12" s="246"/>
    </row>
    <row r="13" spans="1:15" x14ac:dyDescent="0.2">
      <c r="A13" s="57" t="s">
        <v>67</v>
      </c>
      <c r="B13" s="360">
        <f>+'[1]Podklady QZ'!B611</f>
        <v>186.36</v>
      </c>
      <c r="C13" s="462">
        <f>+'[1]Podklady QZ'!C611</f>
        <v>0.15825541996790057</v>
      </c>
      <c r="D13" s="381">
        <f>+'[1]Podklady QZ'!D611</f>
        <v>213.77</v>
      </c>
      <c r="E13" s="380">
        <f>+'[1]Podklady QZ'!E611</f>
        <v>0.22427527831138355</v>
      </c>
      <c r="F13" s="381">
        <f>+'[1]Podklady QZ'!F611</f>
        <v>245.67</v>
      </c>
      <c r="G13" s="368">
        <f>+'[1]Podklady QZ'!G611</f>
        <v>0.21305990342186326</v>
      </c>
      <c r="H13" s="381">
        <f>+'[1]Podklady QZ'!H611</f>
        <v>645.79999999999995</v>
      </c>
      <c r="I13" s="368">
        <f>+'[1]Podklady QZ'!I611</f>
        <v>0.19666210387035771</v>
      </c>
      <c r="J13" s="176"/>
      <c r="K13" s="178" t="str">
        <f t="shared" si="0"/>
        <v>Elektrická energie</v>
      </c>
      <c r="L13" s="168">
        <f t="shared" si="0"/>
        <v>186.36</v>
      </c>
      <c r="M13" s="168">
        <f t="shared" si="1"/>
        <v>213.77</v>
      </c>
      <c r="N13" s="168">
        <f t="shared" si="2"/>
        <v>245.67</v>
      </c>
      <c r="O13" s="246"/>
    </row>
    <row r="14" spans="1:15" x14ac:dyDescent="0.2">
      <c r="A14" s="57" t="s">
        <v>68</v>
      </c>
      <c r="B14" s="360">
        <f>+'[1]Podklady QZ'!B612</f>
        <v>0</v>
      </c>
      <c r="C14" s="462">
        <f>+'[1]Podklady QZ'!C612</f>
        <v>0</v>
      </c>
      <c r="D14" s="381">
        <f>+'[1]Podklady QZ'!D612</f>
        <v>0</v>
      </c>
      <c r="E14" s="380">
        <f>+'[1]Podklady QZ'!E612</f>
        <v>0</v>
      </c>
      <c r="F14" s="381">
        <f>+'[1]Podklady QZ'!F612</f>
        <v>0</v>
      </c>
      <c r="G14" s="368">
        <f>+'[1]Podklady QZ'!G612</f>
        <v>0</v>
      </c>
      <c r="H14" s="381">
        <f>+'[1]Podklady QZ'!H612</f>
        <v>0</v>
      </c>
      <c r="I14" s="368">
        <f>+'[1]Podklady QZ'!I612</f>
        <v>0</v>
      </c>
      <c r="J14" s="176"/>
      <c r="K14" s="178" t="str">
        <f t="shared" si="0"/>
        <v>Energie prostředí (tepelné čerpadlo)</v>
      </c>
      <c r="L14" s="168">
        <f t="shared" si="0"/>
        <v>0</v>
      </c>
      <c r="M14" s="168">
        <f t="shared" si="1"/>
        <v>0</v>
      </c>
      <c r="N14" s="168">
        <f t="shared" si="2"/>
        <v>0</v>
      </c>
      <c r="O14" s="246"/>
    </row>
    <row r="15" spans="1:15" x14ac:dyDescent="0.2">
      <c r="A15" s="57" t="s">
        <v>69</v>
      </c>
      <c r="B15" s="360">
        <f>+'[1]Podklady QZ'!B613</f>
        <v>0</v>
      </c>
      <c r="C15" s="462">
        <f>+'[1]Podklady QZ'!C613</f>
        <v>0</v>
      </c>
      <c r="D15" s="381">
        <f>+'[1]Podklady QZ'!D613</f>
        <v>0</v>
      </c>
      <c r="E15" s="380">
        <f>+'[1]Podklady QZ'!E613</f>
        <v>0</v>
      </c>
      <c r="F15" s="381">
        <f>+'[1]Podklady QZ'!F613</f>
        <v>0</v>
      </c>
      <c r="G15" s="368">
        <f>+'[1]Podklady QZ'!G613</f>
        <v>0</v>
      </c>
      <c r="H15" s="381">
        <f>+'[1]Podklady QZ'!H613</f>
        <v>0</v>
      </c>
      <c r="I15" s="368">
        <f>+'[1]Podklady QZ'!I613</f>
        <v>0</v>
      </c>
      <c r="J15" s="176"/>
      <c r="K15" s="178" t="str">
        <f t="shared" si="0"/>
        <v>Energie Slunce (solární kolektor)</v>
      </c>
      <c r="L15" s="168">
        <f t="shared" si="0"/>
        <v>0</v>
      </c>
      <c r="M15" s="168">
        <f t="shared" si="1"/>
        <v>0</v>
      </c>
      <c r="N15" s="168">
        <f t="shared" si="2"/>
        <v>0</v>
      </c>
      <c r="O15" s="246"/>
    </row>
    <row r="16" spans="1:15" x14ac:dyDescent="0.2">
      <c r="A16" s="57" t="s">
        <v>41</v>
      </c>
      <c r="B16" s="360">
        <f>+'[1]Podklady QZ'!B614</f>
        <v>216652.69599999997</v>
      </c>
      <c r="C16" s="462">
        <f>+'[1]Podklady QZ'!C614</f>
        <v>6.9430917948763979E-2</v>
      </c>
      <c r="D16" s="381">
        <f>+'[1]Podklady QZ'!D614</f>
        <v>172306.22200000001</v>
      </c>
      <c r="E16" s="380">
        <f>+'[1]Podklady QZ'!E614</f>
        <v>6.2732216915192249E-2</v>
      </c>
      <c r="F16" s="381">
        <f>+'[1]Podklady QZ'!F614</f>
        <v>74919.183000000005</v>
      </c>
      <c r="G16" s="368">
        <f>+'[1]Podklady QZ'!G614</f>
        <v>6.5590292490229546E-2</v>
      </c>
      <c r="H16" s="381">
        <f>+'[1]Podklady QZ'!H614</f>
        <v>463878.10099999997</v>
      </c>
      <c r="I16" s="368">
        <f>+'[1]Podklady QZ'!I614</f>
        <v>6.6180085360258975E-2</v>
      </c>
      <c r="J16" s="176"/>
      <c r="K16" s="178" t="str">
        <f t="shared" si="0"/>
        <v>Hnědé uhlí</v>
      </c>
      <c r="L16" s="168">
        <f t="shared" si="0"/>
        <v>216652.69599999997</v>
      </c>
      <c r="M16" s="168">
        <f t="shared" si="1"/>
        <v>172306.22200000001</v>
      </c>
      <c r="N16" s="168">
        <f t="shared" si="2"/>
        <v>74919.183000000005</v>
      </c>
      <c r="O16" s="246"/>
    </row>
    <row r="17" spans="1:18" x14ac:dyDescent="0.2">
      <c r="A17" s="57" t="s">
        <v>80</v>
      </c>
      <c r="B17" s="360">
        <f>+'[1]Podklady QZ'!B615</f>
        <v>0</v>
      </c>
      <c r="C17" s="462">
        <f>+'[1]Podklady QZ'!C615</f>
        <v>0</v>
      </c>
      <c r="D17" s="381">
        <f>+'[1]Podklady QZ'!D615</f>
        <v>0</v>
      </c>
      <c r="E17" s="380">
        <f>+'[1]Podklady QZ'!E615</f>
        <v>0</v>
      </c>
      <c r="F17" s="381">
        <f>+'[1]Podklady QZ'!F615</f>
        <v>0</v>
      </c>
      <c r="G17" s="368">
        <f>+'[1]Podklady QZ'!G615</f>
        <v>0</v>
      </c>
      <c r="H17" s="381">
        <f>+'[1]Podklady QZ'!H615</f>
        <v>0</v>
      </c>
      <c r="I17" s="368">
        <f>+'[1]Podklady QZ'!I615</f>
        <v>0</v>
      </c>
      <c r="J17" s="176"/>
      <c r="K17" s="178" t="str">
        <f t="shared" si="0"/>
        <v>Jaderné palivo</v>
      </c>
      <c r="L17" s="168">
        <f t="shared" si="0"/>
        <v>0</v>
      </c>
      <c r="M17" s="168">
        <f t="shared" si="1"/>
        <v>0</v>
      </c>
      <c r="N17" s="168">
        <f t="shared" si="2"/>
        <v>0</v>
      </c>
      <c r="O17" s="246"/>
    </row>
    <row r="18" spans="1:18" x14ac:dyDescent="0.2">
      <c r="A18" s="57" t="s">
        <v>40</v>
      </c>
      <c r="B18" s="360">
        <f>+'[1]Podklady QZ'!B616</f>
        <v>0</v>
      </c>
      <c r="C18" s="462">
        <f>+'[1]Podklady QZ'!C616</f>
        <v>0</v>
      </c>
      <c r="D18" s="381">
        <f>+'[1]Podklady QZ'!D616</f>
        <v>0</v>
      </c>
      <c r="E18" s="380">
        <f>+'[1]Podklady QZ'!E616</f>
        <v>0</v>
      </c>
      <c r="F18" s="381">
        <f>+'[1]Podklady QZ'!F616</f>
        <v>0</v>
      </c>
      <c r="G18" s="368">
        <f>+'[1]Podklady QZ'!G616</f>
        <v>0</v>
      </c>
      <c r="H18" s="381">
        <f>+'[1]Podklady QZ'!H616</f>
        <v>0</v>
      </c>
      <c r="I18" s="368">
        <f>+'[1]Podklady QZ'!I616</f>
        <v>0</v>
      </c>
      <c r="J18" s="176"/>
      <c r="K18" s="178" t="str">
        <f t="shared" si="0"/>
        <v>Koks</v>
      </c>
      <c r="L18" s="168">
        <f t="shared" si="0"/>
        <v>0</v>
      </c>
      <c r="M18" s="168">
        <f t="shared" si="1"/>
        <v>0</v>
      </c>
      <c r="N18" s="168">
        <f t="shared" si="2"/>
        <v>0</v>
      </c>
      <c r="O18" s="246"/>
    </row>
    <row r="19" spans="1:18" x14ac:dyDescent="0.2">
      <c r="A19" s="57" t="s">
        <v>39</v>
      </c>
      <c r="B19" s="360">
        <f>+'[1]Podklady QZ'!B617</f>
        <v>0</v>
      </c>
      <c r="C19" s="462">
        <f>+'[1]Podklady QZ'!C617</f>
        <v>0</v>
      </c>
      <c r="D19" s="381">
        <f>+'[1]Podklady QZ'!D617</f>
        <v>0</v>
      </c>
      <c r="E19" s="380">
        <f>+'[1]Podklady QZ'!E617</f>
        <v>0</v>
      </c>
      <c r="F19" s="381">
        <f>+'[1]Podklady QZ'!F617</f>
        <v>0</v>
      </c>
      <c r="G19" s="368">
        <f>+'[1]Podklady QZ'!G617</f>
        <v>0</v>
      </c>
      <c r="H19" s="381">
        <f>+'[1]Podklady QZ'!H617</f>
        <v>0</v>
      </c>
      <c r="I19" s="368">
        <f>+'[1]Podklady QZ'!I617</f>
        <v>0</v>
      </c>
      <c r="J19" s="176"/>
      <c r="K19" s="178" t="str">
        <f t="shared" si="0"/>
        <v>Odpadní teplo</v>
      </c>
      <c r="L19" s="168">
        <f t="shared" si="0"/>
        <v>0</v>
      </c>
      <c r="M19" s="168">
        <f t="shared" si="1"/>
        <v>0</v>
      </c>
      <c r="N19" s="168">
        <f t="shared" si="2"/>
        <v>0</v>
      </c>
      <c r="O19" s="246"/>
    </row>
    <row r="20" spans="1:18" x14ac:dyDescent="0.2">
      <c r="A20" s="57" t="s">
        <v>38</v>
      </c>
      <c r="B20" s="360">
        <f>+'[1]Podklady QZ'!B618</f>
        <v>0</v>
      </c>
      <c r="C20" s="462">
        <f>+'[1]Podklady QZ'!C618</f>
        <v>0</v>
      </c>
      <c r="D20" s="381">
        <f>+'[1]Podklady QZ'!D618</f>
        <v>0</v>
      </c>
      <c r="E20" s="380">
        <f>+'[1]Podklady QZ'!E618</f>
        <v>0</v>
      </c>
      <c r="F20" s="381">
        <f>+'[1]Podklady QZ'!F618</f>
        <v>0</v>
      </c>
      <c r="G20" s="368">
        <f>+'[1]Podklady QZ'!G618</f>
        <v>0</v>
      </c>
      <c r="H20" s="381">
        <f>+'[1]Podklady QZ'!H618</f>
        <v>0</v>
      </c>
      <c r="I20" s="368">
        <f>+'[1]Podklady QZ'!I618</f>
        <v>0</v>
      </c>
      <c r="J20" s="176"/>
      <c r="K20" s="178" t="str">
        <f t="shared" si="0"/>
        <v>Ostatní kapalná paliva</v>
      </c>
      <c r="L20" s="168">
        <f t="shared" si="0"/>
        <v>0</v>
      </c>
      <c r="M20" s="168">
        <f t="shared" si="1"/>
        <v>0</v>
      </c>
      <c r="N20" s="168">
        <f t="shared" si="2"/>
        <v>0</v>
      </c>
      <c r="O20" s="246"/>
    </row>
    <row r="21" spans="1:18" x14ac:dyDescent="0.2">
      <c r="A21" s="57" t="s">
        <v>37</v>
      </c>
      <c r="B21" s="360">
        <f>+'[1]Podklady QZ'!B619</f>
        <v>23070.34</v>
      </c>
      <c r="C21" s="462">
        <f>+'[1]Podklady QZ'!C619</f>
        <v>8.605158943150043E-2</v>
      </c>
      <c r="D21" s="381">
        <f>+'[1]Podklady QZ'!D619</f>
        <v>2713.6019999999999</v>
      </c>
      <c r="E21" s="380">
        <f>+'[1]Podklady QZ'!E619</f>
        <v>1.1536665132886377E-2</v>
      </c>
      <c r="F21" s="381">
        <f>+'[1]Podklady QZ'!F619</f>
        <v>1822.8</v>
      </c>
      <c r="G21" s="368">
        <f>+'[1]Podklady QZ'!G619</f>
        <v>9.5497353655429329E-3</v>
      </c>
      <c r="H21" s="381">
        <f>+'[1]Podklady QZ'!H619</f>
        <v>27606.741999999998</v>
      </c>
      <c r="I21" s="368">
        <f>+'[1]Podklady QZ'!I619</f>
        <v>3.9768348292834946E-2</v>
      </c>
      <c r="J21" s="176"/>
      <c r="K21" s="178" t="str">
        <f t="shared" si="0"/>
        <v>Ostatní pevná paliva</v>
      </c>
      <c r="L21" s="168">
        <f t="shared" si="0"/>
        <v>23070.34</v>
      </c>
      <c r="M21" s="168">
        <f t="shared" si="1"/>
        <v>2713.6019999999999</v>
      </c>
      <c r="N21" s="168">
        <f t="shared" si="2"/>
        <v>1822.8</v>
      </c>
      <c r="O21" s="246"/>
    </row>
    <row r="22" spans="1:18" x14ac:dyDescent="0.2">
      <c r="A22" s="57" t="s">
        <v>36</v>
      </c>
      <c r="B22" s="360">
        <f>+'[1]Podklady QZ'!B620</f>
        <v>30</v>
      </c>
      <c r="C22" s="462">
        <f>+'[1]Podklady QZ'!C620</f>
        <v>8.7654706210248562E-5</v>
      </c>
      <c r="D22" s="381">
        <f>+'[1]Podklady QZ'!D620</f>
        <v>60</v>
      </c>
      <c r="E22" s="380">
        <f>+'[1]Podklady QZ'!E620</f>
        <v>1.8559076171750316E-4</v>
      </c>
      <c r="F22" s="381">
        <f>+'[1]Podklady QZ'!F620</f>
        <v>5</v>
      </c>
      <c r="G22" s="368">
        <f>+'[1]Podklady QZ'!G620</f>
        <v>2.2037259876176513E-5</v>
      </c>
      <c r="H22" s="381">
        <f>+'[1]Podklady QZ'!H620</f>
        <v>95</v>
      </c>
      <c r="I22" s="368">
        <f>+'[1]Podklady QZ'!I620</f>
        <v>1.0645063591049474E-4</v>
      </c>
      <c r="J22" s="176"/>
      <c r="K22" s="178" t="str">
        <f t="shared" si="0"/>
        <v>Ostatní plyny</v>
      </c>
      <c r="L22" s="168">
        <f t="shared" si="0"/>
        <v>30</v>
      </c>
      <c r="M22" s="168">
        <f t="shared" si="1"/>
        <v>60</v>
      </c>
      <c r="N22" s="168">
        <f t="shared" si="2"/>
        <v>5</v>
      </c>
      <c r="O22" s="246"/>
    </row>
    <row r="23" spans="1:18" x14ac:dyDescent="0.2">
      <c r="A23" s="57" t="s">
        <v>3</v>
      </c>
      <c r="B23" s="360">
        <f>+'[1]Podklady QZ'!B621</f>
        <v>0</v>
      </c>
      <c r="C23" s="462">
        <f>+'[1]Podklady QZ'!C621</f>
        <v>0</v>
      </c>
      <c r="D23" s="381">
        <f>+'[1]Podklady QZ'!D621</f>
        <v>0</v>
      </c>
      <c r="E23" s="380">
        <f>+'[1]Podklady QZ'!E621</f>
        <v>0</v>
      </c>
      <c r="F23" s="381">
        <f>+'[1]Podklady QZ'!F621</f>
        <v>0</v>
      </c>
      <c r="G23" s="368">
        <f>+'[1]Podklady QZ'!G621</f>
        <v>0</v>
      </c>
      <c r="H23" s="381">
        <f>+'[1]Podklady QZ'!H621</f>
        <v>0</v>
      </c>
      <c r="I23" s="368">
        <f>+'[1]Podklady QZ'!I621</f>
        <v>0</v>
      </c>
      <c r="J23" s="176"/>
      <c r="K23" s="178" t="str">
        <f t="shared" si="0"/>
        <v>Ostatní</v>
      </c>
      <c r="L23" s="168">
        <f t="shared" si="0"/>
        <v>0</v>
      </c>
      <c r="M23" s="168">
        <f t="shared" si="1"/>
        <v>0</v>
      </c>
      <c r="N23" s="168">
        <f t="shared" si="2"/>
        <v>0</v>
      </c>
      <c r="O23" s="246"/>
    </row>
    <row r="24" spans="1:18" x14ac:dyDescent="0.2">
      <c r="A24" s="57" t="s">
        <v>35</v>
      </c>
      <c r="B24" s="360">
        <f>+'[1]Podklady QZ'!B622</f>
        <v>313.28800000000001</v>
      </c>
      <c r="C24" s="462">
        <f>+'[1]Podklady QZ'!C622</f>
        <v>0.11492463399155547</v>
      </c>
      <c r="D24" s="381">
        <f>+'[1]Podklady QZ'!D622</f>
        <v>0</v>
      </c>
      <c r="E24" s="380">
        <f>+'[1]Podklady QZ'!E622</f>
        <v>0</v>
      </c>
      <c r="F24" s="381">
        <f>+'[1]Podklady QZ'!F622</f>
        <v>0</v>
      </c>
      <c r="G24" s="368">
        <f>+'[1]Podklady QZ'!G622</f>
        <v>0</v>
      </c>
      <c r="H24" s="381">
        <f>+'[1]Podklady QZ'!H622</f>
        <v>313.28800000000001</v>
      </c>
      <c r="I24" s="368">
        <f>+'[1]Podklady QZ'!I622</f>
        <v>9.2311297049036886E-3</v>
      </c>
      <c r="J24" s="176"/>
      <c r="K24" s="178" t="str">
        <f t="shared" si="0"/>
        <v>Topné oleje</v>
      </c>
      <c r="L24" s="168">
        <f t="shared" si="0"/>
        <v>313.28800000000001</v>
      </c>
      <c r="M24" s="168">
        <f t="shared" si="1"/>
        <v>0</v>
      </c>
      <c r="N24" s="168">
        <f t="shared" si="2"/>
        <v>0</v>
      </c>
      <c r="O24" s="246"/>
    </row>
    <row r="25" spans="1:18" x14ac:dyDescent="0.2">
      <c r="A25" s="218" t="s">
        <v>34</v>
      </c>
      <c r="B25" s="362">
        <f>+'[1]Podklady QZ'!B623</f>
        <v>52217.97099999999</v>
      </c>
      <c r="C25" s="463">
        <f>+'[1]Podklady QZ'!C623</f>
        <v>3.4554826777401348E-2</v>
      </c>
      <c r="D25" s="379">
        <f>+'[1]Podklady QZ'!D623</f>
        <v>45458.250999999989</v>
      </c>
      <c r="E25" s="378">
        <f>+'[1]Podklady QZ'!E623</f>
        <v>3.0296064921772274E-2</v>
      </c>
      <c r="F25" s="379">
        <f>+'[1]Podklady QZ'!F623</f>
        <v>20401.153000000002</v>
      </c>
      <c r="G25" s="378">
        <f>+'[1]Podklady QZ'!G623</f>
        <v>2.4194425195847288E-2</v>
      </c>
      <c r="H25" s="379">
        <f>+'[1]Podklady QZ'!H623</f>
        <v>118077.37499999999</v>
      </c>
      <c r="I25" s="378">
        <f>+'[1]Podklady QZ'!I623</f>
        <v>3.0630883858622806E-2</v>
      </c>
      <c r="J25" s="176"/>
      <c r="K25" s="178" t="str">
        <f t="shared" si="0"/>
        <v>Zemní plyn</v>
      </c>
      <c r="L25" s="168">
        <f t="shared" si="0"/>
        <v>52217.97099999999</v>
      </c>
      <c r="M25" s="168">
        <f t="shared" si="1"/>
        <v>45458.250999999989</v>
      </c>
      <c r="N25" s="168">
        <f t="shared" si="2"/>
        <v>20401.153000000002</v>
      </c>
      <c r="O25" s="173"/>
    </row>
    <row r="26" spans="1:18" ht="13.5" customHeight="1" x14ac:dyDescent="0.2">
      <c r="A26" s="242" t="s">
        <v>282</v>
      </c>
      <c r="B26" s="358">
        <f>+'[1]Podklady QZ'!B624</f>
        <v>286874.04500000004</v>
      </c>
      <c r="C26" s="370">
        <f>+'[1]Podklady QZ'!C624</f>
        <v>4.8621724344924559E-2</v>
      </c>
      <c r="D26" s="367">
        <f>+'[1]Podklady QZ'!D624</f>
        <v>229919.83800000002</v>
      </c>
      <c r="E26" s="370">
        <f>+'[1]Podklady QZ'!E624</f>
        <v>4.3691980403102251E-2</v>
      </c>
      <c r="F26" s="367">
        <f>+'[1]Podklady QZ'!F624</f>
        <v>77512.343999999983</v>
      </c>
      <c r="G26" s="370">
        <f>+'[1]Podklady QZ'!G624</f>
        <v>3.0141703306549698E-2</v>
      </c>
      <c r="H26" s="367">
        <f>+'[1]Podklady QZ'!H624</f>
        <v>594306.22699999996</v>
      </c>
      <c r="I26" s="370">
        <f>+'[1]Podklady QZ'!I624</f>
        <v>4.3272599479534733E-2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60">
        <f>+'[1]Podklady QZ'!B625</f>
        <v>32549.014999999996</v>
      </c>
      <c r="C27" s="368">
        <f>+'[1]Podklady QZ'!C625</f>
        <v>1.9285372071518276E-2</v>
      </c>
      <c r="D27" s="363">
        <f>+'[1]Podklady QZ'!D625</f>
        <v>22659.75</v>
      </c>
      <c r="E27" s="368">
        <f>+'[1]Podklady QZ'!E625</f>
        <v>1.343616296862965E-2</v>
      </c>
      <c r="F27" s="363">
        <f>+'[1]Podklady QZ'!F625</f>
        <v>8315.2799999999988</v>
      </c>
      <c r="G27" s="368">
        <f>+'[1]Podklady QZ'!G625</f>
        <v>6.9169238809907224E-3</v>
      </c>
      <c r="H27" s="363">
        <f>+'[1]Podklady QZ'!H625</f>
        <v>63524.044999999998</v>
      </c>
      <c r="I27" s="368">
        <f>+'[1]Podklady QZ'!I625</f>
        <v>1.3880801969535204E-2</v>
      </c>
      <c r="J27" s="176"/>
      <c r="K27" s="178" t="str">
        <f>+A27</f>
        <v>Průmysl</v>
      </c>
      <c r="L27" s="168">
        <f t="shared" ref="L27:L34" si="4">+B27</f>
        <v>32549.014999999996</v>
      </c>
      <c r="M27" s="168">
        <f t="shared" ref="M27:M34" si="5">+D27</f>
        <v>22659.75</v>
      </c>
      <c r="N27" s="168">
        <f t="shared" ref="N27:N34" si="6">+F27</f>
        <v>8315.2799999999988</v>
      </c>
      <c r="O27" s="127"/>
      <c r="P27" s="246"/>
      <c r="Q27" s="246"/>
      <c r="R27" s="246"/>
    </row>
    <row r="28" spans="1:18" ht="12.75" customHeight="1" x14ac:dyDescent="0.2">
      <c r="A28" s="57" t="s">
        <v>0</v>
      </c>
      <c r="B28" s="360">
        <f>+'[1]Podklady QZ'!B626</f>
        <v>1580</v>
      </c>
      <c r="C28" s="380">
        <f>+'[1]Podklady QZ'!C626</f>
        <v>1.2321358625994453E-2</v>
      </c>
      <c r="D28" s="381">
        <f>+'[1]Podklady QZ'!D626</f>
        <v>1201</v>
      </c>
      <c r="E28" s="380">
        <f>+'[1]Podklady QZ'!E626</f>
        <v>1.2052911861571635E-2</v>
      </c>
      <c r="F28" s="381">
        <f>+'[1]Podklady QZ'!F626</f>
        <v>1725</v>
      </c>
      <c r="G28" s="368">
        <f>+'[1]Podklady QZ'!G626</f>
        <v>3.0091937410514653E-2</v>
      </c>
      <c r="H28" s="381">
        <f>+'[1]Podklady QZ'!H626</f>
        <v>4506</v>
      </c>
      <c r="I28" s="368">
        <f>+'[1]Podklady QZ'!I626</f>
        <v>1.5799388689183274E-2</v>
      </c>
      <c r="J28" s="176"/>
      <c r="K28" s="178" t="str">
        <f t="shared" ref="K28:K34" si="7">+A28</f>
        <v>Energetika</v>
      </c>
      <c r="L28" s="168">
        <f t="shared" si="4"/>
        <v>1580</v>
      </c>
      <c r="M28" s="168">
        <f t="shared" si="5"/>
        <v>1201</v>
      </c>
      <c r="N28" s="168">
        <f t="shared" si="6"/>
        <v>1725</v>
      </c>
      <c r="O28" s="127"/>
    </row>
    <row r="29" spans="1:18" ht="12.75" customHeight="1" x14ac:dyDescent="0.2">
      <c r="A29" s="57" t="s">
        <v>1</v>
      </c>
      <c r="B29" s="360">
        <f>+'[1]Podklady QZ'!B627</f>
        <v>435.33</v>
      </c>
      <c r="C29" s="380">
        <f>+'[1]Podklady QZ'!C627</f>
        <v>8.9023063441626728E-3</v>
      </c>
      <c r="D29" s="381">
        <f>+'[1]Podklady QZ'!D627</f>
        <v>299.40999999999997</v>
      </c>
      <c r="E29" s="380">
        <f>+'[1]Podklady QZ'!E627</f>
        <v>8.6309964360133419E-3</v>
      </c>
      <c r="F29" s="381">
        <f>+'[1]Podklady QZ'!F627</f>
        <v>52.7</v>
      </c>
      <c r="G29" s="368">
        <f>+'[1]Podklady QZ'!G627</f>
        <v>7.9363561463162893E-3</v>
      </c>
      <c r="H29" s="381">
        <f>+'[1]Podklady QZ'!H627</f>
        <v>787.44</v>
      </c>
      <c r="I29" s="368">
        <f>+'[1]Podklady QZ'!I627</f>
        <v>8.7269126342219699E-3</v>
      </c>
      <c r="J29" s="176"/>
      <c r="K29" s="178" t="str">
        <f t="shared" si="7"/>
        <v>Doprava</v>
      </c>
      <c r="L29" s="168">
        <f t="shared" si="4"/>
        <v>435.33</v>
      </c>
      <c r="M29" s="168">
        <f t="shared" si="5"/>
        <v>299.40999999999997</v>
      </c>
      <c r="N29" s="168">
        <f t="shared" si="6"/>
        <v>52.7</v>
      </c>
      <c r="O29" s="127"/>
    </row>
    <row r="30" spans="1:18" ht="12.75" customHeight="1" x14ac:dyDescent="0.2">
      <c r="A30" s="57" t="s">
        <v>2</v>
      </c>
      <c r="B30" s="360">
        <f>+'[1]Podklady QZ'!B628</f>
        <v>201.87</v>
      </c>
      <c r="C30" s="380">
        <f>+'[1]Podklady QZ'!C628</f>
        <v>6.3913711328991056E-3</v>
      </c>
      <c r="D30" s="381">
        <f>+'[1]Podklady QZ'!D628</f>
        <v>145.22999999999999</v>
      </c>
      <c r="E30" s="380">
        <f>+'[1]Podklady QZ'!E628</f>
        <v>4.9619084778492438E-3</v>
      </c>
      <c r="F30" s="381">
        <f>+'[1]Podklady QZ'!F628</f>
        <v>15.86</v>
      </c>
      <c r="G30" s="368">
        <f>+'[1]Podklady QZ'!G628</f>
        <v>1.5636145128271105E-3</v>
      </c>
      <c r="H30" s="381">
        <f>+'[1]Podklady QZ'!H628</f>
        <v>362.96000000000004</v>
      </c>
      <c r="I30" s="368">
        <f>+'[1]Podklady QZ'!I628</f>
        <v>5.1123346665884091E-3</v>
      </c>
      <c r="J30" s="176"/>
      <c r="K30" s="178" t="str">
        <f t="shared" si="7"/>
        <v>Stavebnictví</v>
      </c>
      <c r="L30" s="168">
        <f t="shared" si="4"/>
        <v>201.87</v>
      </c>
      <c r="M30" s="168">
        <f t="shared" si="5"/>
        <v>145.22999999999999</v>
      </c>
      <c r="N30" s="168">
        <f t="shared" si="6"/>
        <v>15.86</v>
      </c>
    </row>
    <row r="31" spans="1:18" x14ac:dyDescent="0.2">
      <c r="A31" s="57" t="s">
        <v>6</v>
      </c>
      <c r="B31" s="360">
        <f>+'[1]Podklady QZ'!B629</f>
        <v>4185.7</v>
      </c>
      <c r="C31" s="380">
        <f>+'[1]Podklady QZ'!C629</f>
        <v>0.15274549229831658</v>
      </c>
      <c r="D31" s="381">
        <f>+'[1]Podklady QZ'!D629</f>
        <v>2315.09</v>
      </c>
      <c r="E31" s="380">
        <f>+'[1]Podklady QZ'!E629</f>
        <v>0.11669280937627322</v>
      </c>
      <c r="F31" s="381">
        <f>+'[1]Podklady QZ'!F629</f>
        <v>1061.3000000000002</v>
      </c>
      <c r="G31" s="368">
        <f>+'[1]Podklady QZ'!G629</f>
        <v>0.12078652708404279</v>
      </c>
      <c r="H31" s="381">
        <f>+'[1]Podklady QZ'!H629</f>
        <v>7562.09</v>
      </c>
      <c r="I31" s="368">
        <f>+'[1]Podklady QZ'!I629</f>
        <v>0.13496776723580967</v>
      </c>
      <c r="J31" s="176"/>
      <c r="K31" s="178" t="str">
        <f t="shared" si="7"/>
        <v>Zemědělství a lesnictví</v>
      </c>
      <c r="L31" s="168">
        <f t="shared" si="4"/>
        <v>4185.7</v>
      </c>
      <c r="M31" s="168">
        <f t="shared" si="5"/>
        <v>2315.09</v>
      </c>
      <c r="N31" s="168">
        <f t="shared" si="6"/>
        <v>1061.3000000000002</v>
      </c>
    </row>
    <row r="32" spans="1:18" x14ac:dyDescent="0.2">
      <c r="A32" s="57" t="s">
        <v>28</v>
      </c>
      <c r="B32" s="360">
        <f>+'[1]Podklady QZ'!B630</f>
        <v>144286.20700000002</v>
      </c>
      <c r="C32" s="380">
        <f>+'[1]Podklady QZ'!C630</f>
        <v>5.7797906471787494E-2</v>
      </c>
      <c r="D32" s="381">
        <f>+'[1]Podklady QZ'!D630</f>
        <v>131822.02000000002</v>
      </c>
      <c r="E32" s="380">
        <f>+'[1]Podklady QZ'!E630</f>
        <v>6.0499336819571543E-2</v>
      </c>
      <c r="F32" s="381">
        <f>+'[1]Podklady QZ'!F630</f>
        <v>42284.399999999994</v>
      </c>
      <c r="G32" s="368">
        <f>+'[1]Podklady QZ'!G630</f>
        <v>4.8665224127702154E-2</v>
      </c>
      <c r="H32" s="381">
        <f>+'[1]Podklady QZ'!H630</f>
        <v>318392.62700000009</v>
      </c>
      <c r="I32" s="368">
        <f>+'[1]Podklady QZ'!I630</f>
        <v>5.7428313561226976E-2</v>
      </c>
      <c r="J32" s="176"/>
      <c r="K32" s="178" t="str">
        <f t="shared" si="7"/>
        <v>Domácnosti</v>
      </c>
      <c r="L32" s="168">
        <f t="shared" si="4"/>
        <v>144286.20700000002</v>
      </c>
      <c r="M32" s="168">
        <f t="shared" si="5"/>
        <v>131822.02000000002</v>
      </c>
      <c r="N32" s="168">
        <f t="shared" si="6"/>
        <v>42284.399999999994</v>
      </c>
    </row>
    <row r="33" spans="1:14" x14ac:dyDescent="0.2">
      <c r="A33" s="57" t="s">
        <v>5</v>
      </c>
      <c r="B33" s="360">
        <f>+'[1]Podklady QZ'!B631</f>
        <v>99408.625</v>
      </c>
      <c r="C33" s="380">
        <f>+'[1]Podklady QZ'!C631</f>
        <v>7.3693172049620864E-2</v>
      </c>
      <c r="D33" s="381">
        <f>+'[1]Podklady QZ'!D631</f>
        <v>67833.861999999994</v>
      </c>
      <c r="E33" s="380">
        <f>+'[1]Podklady QZ'!E631</f>
        <v>6.1385115424680649E-2</v>
      </c>
      <c r="F33" s="381">
        <f>+'[1]Podklady QZ'!F631</f>
        <v>22803.206999999999</v>
      </c>
      <c r="G33" s="368">
        <f>+'[1]Podklady QZ'!G631</f>
        <v>5.8893400645393786E-2</v>
      </c>
      <c r="H33" s="381">
        <f>+'[1]Podklady QZ'!H631</f>
        <v>190045.69399999999</v>
      </c>
      <c r="I33" s="368">
        <f>+'[1]Podklady QZ'!I631</f>
        <v>6.6889199257503848E-2</v>
      </c>
      <c r="J33" s="176"/>
      <c r="K33" s="178" t="str">
        <f t="shared" si="7"/>
        <v>Obchod, služby, školství, zdravotnictví</v>
      </c>
      <c r="L33" s="168">
        <f t="shared" si="4"/>
        <v>99408.625</v>
      </c>
      <c r="M33" s="168">
        <f t="shared" si="5"/>
        <v>67833.861999999994</v>
      </c>
      <c r="N33" s="168">
        <f t="shared" si="6"/>
        <v>22803.206999999999</v>
      </c>
    </row>
    <row r="34" spans="1:14" ht="12.75" thickBot="1" x14ac:dyDescent="0.25">
      <c r="A34" s="58" t="s">
        <v>3</v>
      </c>
      <c r="B34" s="361">
        <f>+'[1]Podklady QZ'!B632</f>
        <v>4227.2979999999998</v>
      </c>
      <c r="C34" s="369">
        <f>+'[1]Podklady QZ'!C632</f>
        <v>3.2294537320621056E-2</v>
      </c>
      <c r="D34" s="364">
        <f>+'[1]Podklady QZ'!D632</f>
        <v>3643.4760000000001</v>
      </c>
      <c r="E34" s="369">
        <f>+'[1]Podklady QZ'!E632</f>
        <v>3.3605799903966192E-2</v>
      </c>
      <c r="F34" s="364">
        <f>+'[1]Podklady QZ'!F632</f>
        <v>1254.597</v>
      </c>
      <c r="G34" s="369">
        <f>+'[1]Podklady QZ'!G632</f>
        <v>4.1186636247267996E-2</v>
      </c>
      <c r="H34" s="364">
        <f>+'[1]Podklady QZ'!H632</f>
        <v>9125.3709999999992</v>
      </c>
      <c r="I34" s="369">
        <f>+'[1]Podklady QZ'!I632</f>
        <v>3.3825536097567069E-2</v>
      </c>
      <c r="J34" s="176"/>
      <c r="K34" s="178" t="str">
        <f t="shared" si="7"/>
        <v>Ostatní</v>
      </c>
      <c r="L34" s="168">
        <f t="shared" si="4"/>
        <v>4227.2979999999998</v>
      </c>
      <c r="M34" s="168">
        <f t="shared" si="5"/>
        <v>3643.4760000000001</v>
      </c>
      <c r="N34" s="168">
        <f t="shared" si="6"/>
        <v>1254.597</v>
      </c>
    </row>
    <row r="35" spans="1:14" ht="18" customHeight="1" x14ac:dyDescent="0.2">
      <c r="A35" s="382"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QZ'!L601</f>
        <v>2.8562198236738931E-2</v>
      </c>
    </row>
    <row r="40" spans="1:14" x14ac:dyDescent="0.2">
      <c r="B40" s="226"/>
      <c r="C40" s="226"/>
      <c r="D40" s="226"/>
      <c r="L40" s="184" t="s">
        <v>66</v>
      </c>
      <c r="M40" s="219">
        <f>+'[1]Podklady QZ'!L602</f>
        <v>3.2962082886767392E-2</v>
      </c>
    </row>
    <row r="41" spans="1:14" x14ac:dyDescent="0.2">
      <c r="B41" s="127"/>
      <c r="C41" s="127"/>
      <c r="D41" s="127"/>
      <c r="L41" s="184" t="s">
        <v>182</v>
      </c>
      <c r="M41" s="219">
        <f>+'[1]Podklady QZ'!L603</f>
        <v>4.7029760140198905E-2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50"/>
  <sheetViews>
    <sheetView showGridLines="0" view="pageBreakPreview" zoomScale="60" zoomScaleNormal="100" workbookViewId="0">
      <selection activeCell="W6" sqref="W6"/>
    </sheetView>
  </sheetViews>
  <sheetFormatPr defaultRowHeight="12" x14ac:dyDescent="0.2"/>
  <cols>
    <col min="1" max="9" width="11" style="123" customWidth="1"/>
    <col min="10" max="16384" width="9.140625" style="123"/>
  </cols>
  <sheetData>
    <row r="1" spans="1:9" ht="12.75" x14ac:dyDescent="0.2">
      <c r="I1" s="111" t="str">
        <f>Obsah!$A$1</f>
        <v>II. čtvrtletí 2019</v>
      </c>
    </row>
    <row r="3" spans="1:9" ht="18" customHeight="1" x14ac:dyDescent="0.2">
      <c r="A3" s="131"/>
      <c r="B3" s="131"/>
      <c r="C3" s="131"/>
      <c r="D3" s="131"/>
      <c r="E3" s="131"/>
      <c r="F3" s="131"/>
      <c r="G3" s="131"/>
      <c r="H3" s="131"/>
      <c r="I3" s="131"/>
    </row>
    <row r="4" spans="1:9" x14ac:dyDescent="0.2">
      <c r="C4" s="133"/>
      <c r="D4" s="134"/>
      <c r="E4" s="134"/>
      <c r="F4" s="134"/>
      <c r="I4" s="135"/>
    </row>
    <row r="6" spans="1:9" s="153" customFormat="1" ht="18.75" x14ac:dyDescent="0.3">
      <c r="A6" s="152" t="s">
        <v>301</v>
      </c>
    </row>
    <row r="7" spans="1:9" ht="11.25" customHeight="1" x14ac:dyDescent="0.2"/>
    <row r="8" spans="1:9" ht="14.25" customHeight="1" x14ac:dyDescent="0.2">
      <c r="A8" s="491" t="s">
        <v>303</v>
      </c>
      <c r="B8" s="491"/>
      <c r="C8" s="491"/>
      <c r="D8" s="491"/>
      <c r="E8" s="491"/>
      <c r="F8" s="491"/>
      <c r="G8" s="491"/>
      <c r="H8" s="491"/>
      <c r="I8" s="491"/>
    </row>
    <row r="9" spans="1:9" ht="14.25" customHeight="1" x14ac:dyDescent="0.2">
      <c r="A9" s="491"/>
      <c r="B9" s="491"/>
      <c r="C9" s="491"/>
      <c r="D9" s="491"/>
      <c r="E9" s="491"/>
      <c r="F9" s="491"/>
      <c r="G9" s="491"/>
      <c r="H9" s="491"/>
      <c r="I9" s="491"/>
    </row>
    <row r="10" spans="1:9" ht="15" customHeight="1" x14ac:dyDescent="0.2">
      <c r="A10" s="491"/>
      <c r="B10" s="491"/>
      <c r="C10" s="491"/>
      <c r="D10" s="491"/>
      <c r="E10" s="491"/>
      <c r="F10" s="491"/>
      <c r="G10" s="491"/>
      <c r="H10" s="491"/>
      <c r="I10" s="491"/>
    </row>
    <row r="11" spans="1:9" ht="17.100000000000001" customHeight="1" x14ac:dyDescent="0.2">
      <c r="A11" s="491"/>
      <c r="B11" s="491"/>
      <c r="C11" s="491"/>
      <c r="D11" s="491"/>
      <c r="E11" s="491"/>
      <c r="F11" s="491"/>
      <c r="G11" s="491"/>
      <c r="H11" s="491"/>
      <c r="I11" s="491"/>
    </row>
    <row r="12" spans="1:9" ht="17.100000000000001" customHeight="1" x14ac:dyDescent="0.2">
      <c r="A12" s="491"/>
      <c r="B12" s="491"/>
      <c r="C12" s="491"/>
      <c r="D12" s="491"/>
      <c r="E12" s="491"/>
      <c r="F12" s="491"/>
      <c r="G12" s="491"/>
      <c r="H12" s="491"/>
      <c r="I12" s="491"/>
    </row>
    <row r="13" spans="1:9" ht="17.100000000000001" customHeight="1" x14ac:dyDescent="0.2">
      <c r="A13" s="491"/>
      <c r="B13" s="491"/>
      <c r="C13" s="491"/>
      <c r="D13" s="491"/>
      <c r="E13" s="491"/>
      <c r="F13" s="491"/>
      <c r="G13" s="491"/>
      <c r="H13" s="491"/>
      <c r="I13" s="491"/>
    </row>
    <row r="14" spans="1:9" ht="17.100000000000001" customHeight="1" x14ac:dyDescent="0.2">
      <c r="A14" s="491"/>
      <c r="B14" s="491"/>
      <c r="C14" s="491"/>
      <c r="D14" s="491"/>
      <c r="E14" s="491"/>
      <c r="F14" s="491"/>
      <c r="G14" s="491"/>
      <c r="H14" s="491"/>
      <c r="I14" s="491"/>
    </row>
    <row r="15" spans="1:9" ht="17.100000000000001" customHeight="1" x14ac:dyDescent="0.2">
      <c r="A15" s="491"/>
      <c r="B15" s="491"/>
      <c r="C15" s="491"/>
      <c r="D15" s="491"/>
      <c r="E15" s="491"/>
      <c r="F15" s="491"/>
      <c r="G15" s="491"/>
      <c r="H15" s="491"/>
      <c r="I15" s="491"/>
    </row>
    <row r="16" spans="1:9" ht="17.100000000000001" customHeight="1" x14ac:dyDescent="0.2">
      <c r="A16" s="491"/>
      <c r="B16" s="491"/>
      <c r="C16" s="491"/>
      <c r="D16" s="491"/>
      <c r="E16" s="491"/>
      <c r="F16" s="491"/>
      <c r="G16" s="491"/>
      <c r="H16" s="491"/>
      <c r="I16" s="491"/>
    </row>
    <row r="17" spans="1:9" ht="17.100000000000001" customHeight="1" x14ac:dyDescent="0.2">
      <c r="A17" s="491"/>
      <c r="B17" s="491"/>
      <c r="C17" s="491"/>
      <c r="D17" s="491"/>
      <c r="E17" s="491"/>
      <c r="F17" s="491"/>
      <c r="G17" s="491"/>
      <c r="H17" s="491"/>
      <c r="I17" s="491"/>
    </row>
    <row r="18" spans="1:9" ht="17.100000000000001" customHeight="1" x14ac:dyDescent="0.2">
      <c r="A18" s="491"/>
      <c r="B18" s="491"/>
      <c r="C18" s="491"/>
      <c r="D18" s="491"/>
      <c r="E18" s="491"/>
      <c r="F18" s="491"/>
      <c r="G18" s="491"/>
      <c r="H18" s="491"/>
      <c r="I18" s="491"/>
    </row>
    <row r="19" spans="1:9" ht="17.100000000000001" customHeight="1" x14ac:dyDescent="0.2">
      <c r="A19" s="491"/>
      <c r="B19" s="491"/>
      <c r="C19" s="491"/>
      <c r="D19" s="491"/>
      <c r="E19" s="491"/>
      <c r="F19" s="491"/>
      <c r="G19" s="491"/>
      <c r="H19" s="491"/>
      <c r="I19" s="491"/>
    </row>
    <row r="20" spans="1:9" ht="17.100000000000001" customHeight="1" x14ac:dyDescent="0.2">
      <c r="A20" s="491"/>
      <c r="B20" s="491"/>
      <c r="C20" s="491"/>
      <c r="D20" s="491"/>
      <c r="E20" s="491"/>
      <c r="F20" s="491"/>
      <c r="G20" s="491"/>
      <c r="H20" s="491"/>
      <c r="I20" s="491"/>
    </row>
    <row r="21" spans="1:9" ht="17.100000000000001" customHeight="1" x14ac:dyDescent="0.2">
      <c r="A21" s="491"/>
      <c r="B21" s="491"/>
      <c r="C21" s="491"/>
      <c r="D21" s="491"/>
      <c r="E21" s="491"/>
      <c r="F21" s="491"/>
      <c r="G21" s="491"/>
      <c r="H21" s="491"/>
      <c r="I21" s="491"/>
    </row>
    <row r="22" spans="1:9" ht="17.100000000000001" customHeight="1" x14ac:dyDescent="0.2">
      <c r="A22" s="491"/>
      <c r="B22" s="491"/>
      <c r="C22" s="491"/>
      <c r="D22" s="491"/>
      <c r="E22" s="491"/>
      <c r="F22" s="491"/>
      <c r="G22" s="491"/>
      <c r="H22" s="491"/>
      <c r="I22" s="491"/>
    </row>
    <row r="23" spans="1:9" ht="17.100000000000001" customHeight="1" x14ac:dyDescent="0.2">
      <c r="A23" s="491"/>
      <c r="B23" s="491"/>
      <c r="C23" s="491"/>
      <c r="D23" s="491"/>
      <c r="E23" s="491"/>
      <c r="F23" s="491"/>
      <c r="G23" s="491"/>
      <c r="H23" s="491"/>
      <c r="I23" s="491"/>
    </row>
    <row r="24" spans="1:9" ht="17.100000000000001" customHeight="1" x14ac:dyDescent="0.2">
      <c r="A24" s="491"/>
      <c r="B24" s="491"/>
      <c r="C24" s="491"/>
      <c r="D24" s="491"/>
      <c r="E24" s="491"/>
      <c r="F24" s="491"/>
      <c r="G24" s="491"/>
      <c r="H24" s="491"/>
      <c r="I24" s="491"/>
    </row>
    <row r="25" spans="1:9" ht="17.100000000000001" customHeight="1" x14ac:dyDescent="0.2">
      <c r="A25" s="491"/>
      <c r="B25" s="491"/>
      <c r="C25" s="491"/>
      <c r="D25" s="491"/>
      <c r="E25" s="491"/>
      <c r="F25" s="491"/>
      <c r="G25" s="491"/>
      <c r="H25" s="491"/>
      <c r="I25" s="491"/>
    </row>
    <row r="26" spans="1:9" ht="17.100000000000001" customHeight="1" x14ac:dyDescent="0.2">
      <c r="A26" s="491"/>
      <c r="B26" s="491"/>
      <c r="C26" s="491"/>
      <c r="D26" s="491"/>
      <c r="E26" s="491"/>
      <c r="F26" s="491"/>
      <c r="G26" s="491"/>
      <c r="H26" s="491"/>
      <c r="I26" s="491"/>
    </row>
    <row r="27" spans="1:9" ht="17.100000000000001" customHeight="1" x14ac:dyDescent="0.2">
      <c r="A27" s="491"/>
      <c r="B27" s="491"/>
      <c r="C27" s="491"/>
      <c r="D27" s="491"/>
      <c r="E27" s="491"/>
      <c r="F27" s="491"/>
      <c r="G27" s="491"/>
      <c r="H27" s="491"/>
      <c r="I27" s="491"/>
    </row>
    <row r="28" spans="1:9" ht="17.100000000000001" customHeight="1" x14ac:dyDescent="0.2">
      <c r="A28" s="491"/>
      <c r="B28" s="491"/>
      <c r="C28" s="491"/>
      <c r="D28" s="491"/>
      <c r="E28" s="491"/>
      <c r="F28" s="491"/>
      <c r="G28" s="491"/>
      <c r="H28" s="491"/>
      <c r="I28" s="491"/>
    </row>
    <row r="29" spans="1:9" ht="17.100000000000001" customHeight="1" x14ac:dyDescent="0.2">
      <c r="A29" s="491"/>
      <c r="B29" s="491"/>
      <c r="C29" s="491"/>
      <c r="D29" s="491"/>
      <c r="E29" s="491"/>
      <c r="F29" s="491"/>
      <c r="G29" s="491"/>
      <c r="H29" s="491"/>
      <c r="I29" s="491"/>
    </row>
    <row r="30" spans="1:9" ht="17.100000000000001" customHeight="1" x14ac:dyDescent="0.2">
      <c r="A30" s="491"/>
      <c r="B30" s="491"/>
      <c r="C30" s="491"/>
      <c r="D30" s="491"/>
      <c r="E30" s="491"/>
      <c r="F30" s="491"/>
      <c r="G30" s="491"/>
      <c r="H30" s="491"/>
      <c r="I30" s="491"/>
    </row>
    <row r="31" spans="1:9" ht="17.100000000000001" customHeight="1" x14ac:dyDescent="0.2">
      <c r="A31" s="491"/>
      <c r="B31" s="491"/>
      <c r="C31" s="491"/>
      <c r="D31" s="491"/>
      <c r="E31" s="491"/>
      <c r="F31" s="491"/>
      <c r="G31" s="491"/>
      <c r="H31" s="491"/>
      <c r="I31" s="491"/>
    </row>
    <row r="32" spans="1:9" ht="17.100000000000001" customHeight="1" x14ac:dyDescent="0.2">
      <c r="A32" s="491"/>
      <c r="B32" s="491"/>
      <c r="C32" s="491"/>
      <c r="D32" s="491"/>
      <c r="E32" s="491"/>
      <c r="F32" s="491"/>
      <c r="G32" s="491"/>
      <c r="H32" s="491"/>
      <c r="I32" s="491"/>
    </row>
    <row r="33" spans="1:9" ht="12.75" customHeight="1" x14ac:dyDescent="0.2">
      <c r="A33" s="491"/>
      <c r="B33" s="491"/>
      <c r="C33" s="491"/>
      <c r="D33" s="491"/>
      <c r="E33" s="491"/>
      <c r="F33" s="491"/>
      <c r="G33" s="491"/>
      <c r="H33" s="491"/>
      <c r="I33" s="491"/>
    </row>
    <row r="34" spans="1:9" ht="17.100000000000001" customHeight="1" x14ac:dyDescent="0.2">
      <c r="A34" s="491"/>
      <c r="B34" s="491"/>
      <c r="C34" s="491"/>
      <c r="D34" s="491"/>
      <c r="E34" s="491"/>
      <c r="F34" s="491"/>
      <c r="G34" s="491"/>
      <c r="H34" s="491"/>
      <c r="I34" s="491"/>
    </row>
    <row r="35" spans="1:9" ht="17.100000000000001" customHeight="1" x14ac:dyDescent="0.2">
      <c r="A35" s="491"/>
      <c r="B35" s="491"/>
      <c r="C35" s="491"/>
      <c r="D35" s="491"/>
      <c r="E35" s="491"/>
      <c r="F35" s="491"/>
      <c r="G35" s="491"/>
      <c r="H35" s="491"/>
      <c r="I35" s="491"/>
    </row>
    <row r="36" spans="1:9" ht="17.100000000000001" customHeight="1" x14ac:dyDescent="0.2">
      <c r="A36" s="491"/>
      <c r="B36" s="491"/>
      <c r="C36" s="491"/>
      <c r="D36" s="491"/>
      <c r="E36" s="491"/>
      <c r="F36" s="491"/>
      <c r="G36" s="491"/>
      <c r="H36" s="491"/>
      <c r="I36" s="491"/>
    </row>
    <row r="37" spans="1:9" ht="17.100000000000001" customHeight="1" x14ac:dyDescent="0.2">
      <c r="A37" s="491"/>
      <c r="B37" s="491"/>
      <c r="C37" s="491"/>
      <c r="D37" s="491"/>
      <c r="E37" s="491"/>
      <c r="F37" s="491"/>
      <c r="G37" s="491"/>
      <c r="H37" s="491"/>
      <c r="I37" s="491"/>
    </row>
    <row r="38" spans="1:9" ht="12.75" customHeight="1" x14ac:dyDescent="0.2">
      <c r="A38" s="491"/>
      <c r="B38" s="491"/>
      <c r="C38" s="491"/>
      <c r="D38" s="491"/>
      <c r="E38" s="491"/>
      <c r="F38" s="491"/>
      <c r="G38" s="491"/>
      <c r="H38" s="491"/>
      <c r="I38" s="491"/>
    </row>
    <row r="39" spans="1:9" ht="18" customHeight="1" x14ac:dyDescent="0.2">
      <c r="A39" s="491"/>
      <c r="B39" s="491"/>
      <c r="C39" s="491"/>
      <c r="D39" s="491"/>
      <c r="E39" s="491"/>
      <c r="F39" s="491"/>
      <c r="G39" s="491"/>
      <c r="H39" s="491"/>
      <c r="I39" s="491"/>
    </row>
    <row r="40" spans="1:9" ht="12.75" customHeight="1" x14ac:dyDescent="0.2">
      <c r="A40" s="491"/>
      <c r="B40" s="491"/>
      <c r="C40" s="491"/>
      <c r="D40" s="491"/>
      <c r="E40" s="491"/>
      <c r="F40" s="491"/>
      <c r="G40" s="491"/>
      <c r="H40" s="491"/>
      <c r="I40" s="491"/>
    </row>
    <row r="41" spans="1:9" ht="12.75" customHeight="1" x14ac:dyDescent="0.2">
      <c r="A41" s="491"/>
      <c r="B41" s="491"/>
      <c r="C41" s="491"/>
      <c r="D41" s="491"/>
      <c r="E41" s="491"/>
      <c r="F41" s="491"/>
      <c r="G41" s="491"/>
      <c r="H41" s="491"/>
      <c r="I41" s="491"/>
    </row>
    <row r="42" spans="1:9" ht="12.75" customHeight="1" x14ac:dyDescent="0.2">
      <c r="A42" s="491"/>
      <c r="B42" s="491"/>
      <c r="C42" s="491"/>
      <c r="D42" s="491"/>
      <c r="E42" s="491"/>
      <c r="F42" s="491"/>
      <c r="G42" s="491"/>
      <c r="H42" s="491"/>
      <c r="I42" s="491"/>
    </row>
    <row r="43" spans="1:9" ht="12.75" customHeight="1" x14ac:dyDescent="0.2">
      <c r="A43" s="491"/>
      <c r="B43" s="491"/>
      <c r="C43" s="491"/>
      <c r="D43" s="491"/>
      <c r="E43" s="491"/>
      <c r="F43" s="491"/>
      <c r="G43" s="491"/>
      <c r="H43" s="491"/>
      <c r="I43" s="491"/>
    </row>
    <row r="44" spans="1:9" ht="55.5" customHeight="1" x14ac:dyDescent="0.2">
      <c r="A44" s="491"/>
      <c r="B44" s="491"/>
      <c r="C44" s="491"/>
      <c r="D44" s="491"/>
      <c r="E44" s="491"/>
      <c r="F44" s="491"/>
      <c r="G44" s="491"/>
      <c r="H44" s="491"/>
      <c r="I44" s="491"/>
    </row>
    <row r="45" spans="1:9" ht="12" customHeight="1" x14ac:dyDescent="0.2">
      <c r="A45" s="491"/>
      <c r="B45" s="491"/>
      <c r="C45" s="491"/>
      <c r="D45" s="491"/>
      <c r="E45" s="491"/>
      <c r="F45" s="491"/>
      <c r="G45" s="491"/>
      <c r="H45" s="491"/>
      <c r="I45" s="491"/>
    </row>
    <row r="46" spans="1:9" ht="12" customHeight="1" x14ac:dyDescent="0.2">
      <c r="A46" s="491"/>
      <c r="B46" s="491"/>
      <c r="C46" s="491"/>
      <c r="D46" s="491"/>
      <c r="E46" s="491"/>
      <c r="F46" s="491"/>
      <c r="G46" s="491"/>
      <c r="H46" s="491"/>
      <c r="I46" s="491"/>
    </row>
    <row r="47" spans="1:9" ht="12" customHeight="1" x14ac:dyDescent="0.2">
      <c r="A47" s="491"/>
      <c r="B47" s="491"/>
      <c r="C47" s="491"/>
      <c r="D47" s="491"/>
      <c r="E47" s="491"/>
      <c r="F47" s="491"/>
      <c r="G47" s="491"/>
      <c r="H47" s="491"/>
      <c r="I47" s="491"/>
    </row>
    <row r="48" spans="1:9" ht="12" customHeight="1" x14ac:dyDescent="0.2">
      <c r="A48" s="491"/>
      <c r="B48" s="491"/>
      <c r="C48" s="491"/>
      <c r="D48" s="491"/>
      <c r="E48" s="491"/>
      <c r="F48" s="491"/>
      <c r="G48" s="491"/>
      <c r="H48" s="491"/>
      <c r="I48" s="491"/>
    </row>
    <row r="49" spans="1:9" ht="12" customHeight="1" x14ac:dyDescent="0.2">
      <c r="A49" s="491"/>
      <c r="B49" s="491"/>
      <c r="C49" s="491"/>
      <c r="D49" s="491"/>
      <c r="E49" s="491"/>
      <c r="F49" s="491"/>
      <c r="G49" s="491"/>
      <c r="H49" s="491"/>
      <c r="I49" s="491"/>
    </row>
    <row r="50" spans="1:9" ht="12" customHeight="1" x14ac:dyDescent="0.2">
      <c r="A50" s="491"/>
      <c r="B50" s="491"/>
      <c r="C50" s="491"/>
      <c r="D50" s="491"/>
      <c r="E50" s="491"/>
      <c r="F50" s="491"/>
      <c r="G50" s="491"/>
      <c r="H50" s="491"/>
      <c r="I50" s="491"/>
    </row>
  </sheetData>
  <mergeCells count="1">
    <mergeCell ref="A8:I50"/>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topLeftCell="A4" zoomScaleNormal="100" zoomScaleSheetLayoutView="100" workbookViewId="0">
      <selection activeCell="O33" sqref="O33"/>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20" style="123" bestFit="1" customWidth="1"/>
    <col min="16" max="20" width="9.140625" style="123" customWidth="1"/>
    <col min="21" max="16384" width="9.140625" style="123"/>
  </cols>
  <sheetData>
    <row r="1" spans="1:18" ht="18.75" x14ac:dyDescent="0.3">
      <c r="A1" s="164" t="s">
        <v>225</v>
      </c>
      <c r="I1" s="165" t="str">
        <f>Obsah!$A$1</f>
        <v>II. čtvrtletí 2019</v>
      </c>
    </row>
    <row r="2" spans="1:18" ht="1.5" customHeight="1" x14ac:dyDescent="0.2">
      <c r="F2" s="178"/>
      <c r="G2" s="178"/>
      <c r="H2" s="178"/>
      <c r="I2" s="178"/>
      <c r="J2" s="178"/>
    </row>
    <row r="3" spans="1:18" ht="5.0999999999999996" customHeight="1" x14ac:dyDescent="0.2">
      <c r="F3" s="178"/>
      <c r="G3" s="178"/>
      <c r="H3" s="178"/>
      <c r="I3" s="178"/>
      <c r="J3" s="178"/>
    </row>
    <row r="4" spans="1:18" ht="5.0999999999999996" customHeight="1" x14ac:dyDescent="0.2">
      <c r="A4" s="279"/>
      <c r="B4" s="245"/>
      <c r="C4" s="245"/>
      <c r="D4" s="245"/>
      <c r="E4" s="245"/>
      <c r="F4" s="184"/>
      <c r="J4" s="184"/>
      <c r="K4" s="239"/>
    </row>
    <row r="5" spans="1:18"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8" x14ac:dyDescent="0.2">
      <c r="A6" s="26"/>
      <c r="B6" s="365" t="s">
        <v>279</v>
      </c>
      <c r="C6" s="365" t="s">
        <v>52</v>
      </c>
      <c r="D6" s="365" t="s">
        <v>279</v>
      </c>
      <c r="E6" s="365" t="s">
        <v>52</v>
      </c>
      <c r="F6" s="365" t="s">
        <v>279</v>
      </c>
      <c r="G6" s="366" t="s">
        <v>52</v>
      </c>
      <c r="H6" s="365" t="s">
        <v>279</v>
      </c>
      <c r="I6" s="366" t="s">
        <v>52</v>
      </c>
      <c r="J6" s="184"/>
      <c r="O6" s="184"/>
    </row>
    <row r="7" spans="1:18" x14ac:dyDescent="0.2">
      <c r="A7" s="243" t="s">
        <v>245</v>
      </c>
      <c r="B7" s="374">
        <f>+'[1]Podklady QZ'!B640</f>
        <v>4569.6930000000011</v>
      </c>
      <c r="C7" s="371">
        <f>+'[1]Podklady QZ'!C640</f>
        <v>0.10978748507964127</v>
      </c>
      <c r="D7" s="372">
        <f>+'[1]Podklady QZ'!D640</f>
        <v>4576.6250000000009</v>
      </c>
      <c r="E7" s="371">
        <f>+'[1]Podklady QZ'!E640</f>
        <v>0.10998334962691819</v>
      </c>
      <c r="F7" s="372">
        <f>+'[1]Podklady QZ'!F640</f>
        <v>4573.898000000002</v>
      </c>
      <c r="G7" s="371">
        <f>+'[1]Podklady QZ'!G640</f>
        <v>0.10993202605120253</v>
      </c>
      <c r="H7" s="372">
        <f>+'[1]Podklady QZ'!H640</f>
        <v>4573.898000000002</v>
      </c>
      <c r="I7" s="371">
        <f>+'[1]Podklady QZ'!I640</f>
        <v>0.10993202605120253</v>
      </c>
      <c r="J7" s="187"/>
      <c r="O7" s="92"/>
    </row>
    <row r="8" spans="1:18" x14ac:dyDescent="0.2">
      <c r="A8" s="240" t="s">
        <v>280</v>
      </c>
      <c r="B8" s="374">
        <f>+'[1]Podklady QZ'!B641</f>
        <v>2008340.8330000006</v>
      </c>
      <c r="C8" s="371">
        <f>+'[1]Podklady QZ'!C641</f>
        <v>0.15925068512895721</v>
      </c>
      <c r="D8" s="372">
        <f>+'[1]Podklady QZ'!D641</f>
        <v>1998155.3210000002</v>
      </c>
      <c r="E8" s="371">
        <f>+'[1]Podklady QZ'!E641</f>
        <v>0.16835835191743451</v>
      </c>
      <c r="F8" s="372">
        <f>+'[1]Podklady QZ'!F641</f>
        <v>1270296.9839999997</v>
      </c>
      <c r="G8" s="371">
        <f>+'[1]Podklady QZ'!G641</f>
        <v>0.15791045549174662</v>
      </c>
      <c r="H8" s="372">
        <f>+'[1]Podklady QZ'!H641</f>
        <v>5276793.1380000003</v>
      </c>
      <c r="I8" s="371">
        <f>+'[1]Podklady QZ'!I641</f>
        <v>0.16224270515302164</v>
      </c>
      <c r="J8" s="187"/>
      <c r="O8" s="92"/>
    </row>
    <row r="9" spans="1:18" x14ac:dyDescent="0.2">
      <c r="A9" s="241" t="s">
        <v>281</v>
      </c>
      <c r="B9" s="373">
        <f>+'[1]Podklady QZ'!B642</f>
        <v>1468317.189</v>
      </c>
      <c r="C9" s="370">
        <f>+'[1]Podklady QZ'!C642</f>
        <v>0.22312155198073808</v>
      </c>
      <c r="D9" s="367">
        <f>+'[1]Podklady QZ'!D642</f>
        <v>1445699.909</v>
      </c>
      <c r="E9" s="370">
        <f>+'[1]Podklady QZ'!E642</f>
        <v>0.2430189617959842</v>
      </c>
      <c r="F9" s="367">
        <f>+'[1]Podklady QZ'!F642</f>
        <v>832683.19799999997</v>
      </c>
      <c r="G9" s="370">
        <f>+'[1]Podklady QZ'!G642</f>
        <v>0.27451608706857805</v>
      </c>
      <c r="H9" s="367">
        <f>+'[1]Podklady QZ'!H642</f>
        <v>3746700.2960000001</v>
      </c>
      <c r="I9" s="370">
        <f>+'[1]Podklady QZ'!I642</f>
        <v>0.2407442520322324</v>
      </c>
      <c r="J9" s="176"/>
      <c r="K9" s="178"/>
      <c r="L9" s="178" t="str">
        <f>+B5</f>
        <v>Duben</v>
      </c>
      <c r="M9" s="178" t="str">
        <f>+D5</f>
        <v>Květen</v>
      </c>
      <c r="N9" s="178" t="str">
        <f>+F5</f>
        <v>Červen</v>
      </c>
      <c r="O9" s="179"/>
    </row>
    <row r="10" spans="1:18" x14ac:dyDescent="0.2">
      <c r="A10" s="57" t="s">
        <v>44</v>
      </c>
      <c r="B10" s="375">
        <f>+'[1]Podklady QZ'!B643</f>
        <v>55443.588000000003</v>
      </c>
      <c r="C10" s="73">
        <f>+'[1]Podklady QZ'!C643</f>
        <v>0.10501601796919928</v>
      </c>
      <c r="D10" s="363">
        <f>+'[1]Podklady QZ'!D643</f>
        <v>48773.065999999999</v>
      </c>
      <c r="E10" s="368">
        <f>+'[1]Podklady QZ'!E643</f>
        <v>9.7227208283660035E-2</v>
      </c>
      <c r="F10" s="363">
        <f>+'[1]Podklady QZ'!F643</f>
        <v>20189.322</v>
      </c>
      <c r="G10" s="368">
        <f>+'[1]Podklady QZ'!G643</f>
        <v>7.5327939950295617E-2</v>
      </c>
      <c r="H10" s="363">
        <f>+'[1]Podklady QZ'!H643</f>
        <v>124405.97600000001</v>
      </c>
      <c r="I10" s="368">
        <f>+'[1]Podklady QZ'!I643</f>
        <v>9.5872959523385218E-2</v>
      </c>
      <c r="J10" s="176"/>
      <c r="K10" s="178" t="str">
        <f>+A10</f>
        <v>Biomasa</v>
      </c>
      <c r="L10" s="168">
        <f>+B10</f>
        <v>55443.588000000003</v>
      </c>
      <c r="M10" s="168">
        <f>+D10</f>
        <v>48773.065999999999</v>
      </c>
      <c r="N10" s="168">
        <f>+F10</f>
        <v>20189.322</v>
      </c>
      <c r="O10" s="246"/>
      <c r="P10" s="467"/>
      <c r="Q10" s="467"/>
      <c r="R10" s="467"/>
    </row>
    <row r="11" spans="1:18" x14ac:dyDescent="0.2">
      <c r="A11" s="57" t="s">
        <v>43</v>
      </c>
      <c r="B11" s="375">
        <f>+'[1]Podklady QZ'!B644</f>
        <v>2859.4079999999999</v>
      </c>
      <c r="C11" s="462">
        <f>+'[1]Podklady QZ'!C644</f>
        <v>6.2910822870996905E-2</v>
      </c>
      <c r="D11" s="381">
        <f>+'[1]Podklady QZ'!D644</f>
        <v>2322.9</v>
      </c>
      <c r="E11" s="380">
        <f>+'[1]Podklady QZ'!E644</f>
        <v>5.7046333440178044E-2</v>
      </c>
      <c r="F11" s="381">
        <f>+'[1]Podklady QZ'!F644</f>
        <v>1798.2080000000001</v>
      </c>
      <c r="G11" s="368">
        <f>+'[1]Podklady QZ'!G644</f>
        <v>7.0342600818273815E-2</v>
      </c>
      <c r="H11" s="381">
        <f>+'[1]Podklady QZ'!H644</f>
        <v>6980.5159999999996</v>
      </c>
      <c r="I11" s="368">
        <f>+'[1]Podklady QZ'!I644</f>
        <v>6.2473927118256396E-2</v>
      </c>
      <c r="J11" s="176"/>
      <c r="K11" s="178" t="str">
        <f t="shared" ref="K11:L25" si="0">+A11</f>
        <v>Bioplyn</v>
      </c>
      <c r="L11" s="168">
        <f t="shared" si="0"/>
        <v>2859.4079999999999</v>
      </c>
      <c r="M11" s="168">
        <f t="shared" ref="M11:M25" si="1">+D11</f>
        <v>2322.9</v>
      </c>
      <c r="N11" s="168">
        <f t="shared" ref="N11:N25" si="2">+F11</f>
        <v>1798.2080000000001</v>
      </c>
      <c r="O11" s="246"/>
    </row>
    <row r="12" spans="1:18" x14ac:dyDescent="0.2">
      <c r="A12" s="57" t="s">
        <v>42</v>
      </c>
      <c r="B12" s="375">
        <f>+'[1]Podklady QZ'!B645</f>
        <v>0</v>
      </c>
      <c r="C12" s="462">
        <f>+'[1]Podklady QZ'!C645</f>
        <v>0</v>
      </c>
      <c r="D12" s="381">
        <f>+'[1]Podklady QZ'!D645</f>
        <v>0</v>
      </c>
      <c r="E12" s="380">
        <f>+'[1]Podklady QZ'!E645</f>
        <v>0</v>
      </c>
      <c r="F12" s="381">
        <f>+'[1]Podklady QZ'!F645</f>
        <v>0</v>
      </c>
      <c r="G12" s="368">
        <f>+'[1]Podklady QZ'!G645</f>
        <v>0</v>
      </c>
      <c r="H12" s="381">
        <f>+'[1]Podklady QZ'!H645</f>
        <v>0</v>
      </c>
      <c r="I12" s="368">
        <f>+'[1]Podklady QZ'!I645</f>
        <v>0</v>
      </c>
      <c r="J12" s="176"/>
      <c r="K12" s="178" t="str">
        <f t="shared" si="0"/>
        <v>Černé uhlí</v>
      </c>
      <c r="L12" s="168">
        <f t="shared" si="0"/>
        <v>0</v>
      </c>
      <c r="M12" s="168">
        <f t="shared" si="1"/>
        <v>0</v>
      </c>
      <c r="N12" s="168">
        <f t="shared" si="2"/>
        <v>0</v>
      </c>
      <c r="O12" s="246"/>
    </row>
    <row r="13" spans="1:18" x14ac:dyDescent="0.2">
      <c r="A13" s="57" t="s">
        <v>67</v>
      </c>
      <c r="B13" s="375">
        <f>+'[1]Podklady QZ'!B646</f>
        <v>0</v>
      </c>
      <c r="C13" s="462">
        <f>+'[1]Podklady QZ'!C646</f>
        <v>0</v>
      </c>
      <c r="D13" s="381">
        <f>+'[1]Podklady QZ'!D646</f>
        <v>0</v>
      </c>
      <c r="E13" s="380">
        <f>+'[1]Podklady QZ'!E646</f>
        <v>0</v>
      </c>
      <c r="F13" s="381">
        <f>+'[1]Podklady QZ'!F646</f>
        <v>0</v>
      </c>
      <c r="G13" s="368">
        <f>+'[1]Podklady QZ'!G646</f>
        <v>0</v>
      </c>
      <c r="H13" s="381">
        <f>+'[1]Podklady QZ'!H646</f>
        <v>0</v>
      </c>
      <c r="I13" s="368">
        <f>+'[1]Podklady QZ'!I646</f>
        <v>0</v>
      </c>
      <c r="J13" s="176"/>
      <c r="K13" s="178" t="str">
        <f t="shared" si="0"/>
        <v>Elektrická energie</v>
      </c>
      <c r="L13" s="168">
        <f t="shared" si="0"/>
        <v>0</v>
      </c>
      <c r="M13" s="168">
        <f t="shared" si="1"/>
        <v>0</v>
      </c>
      <c r="N13" s="168">
        <f t="shared" si="2"/>
        <v>0</v>
      </c>
      <c r="O13" s="246"/>
    </row>
    <row r="14" spans="1:18" x14ac:dyDescent="0.2">
      <c r="A14" s="57" t="s">
        <v>68</v>
      </c>
      <c r="B14" s="375">
        <f>+'[1]Podklady QZ'!B647</f>
        <v>0</v>
      </c>
      <c r="C14" s="462">
        <f>+'[1]Podklady QZ'!C647</f>
        <v>0</v>
      </c>
      <c r="D14" s="381">
        <f>+'[1]Podklady QZ'!D647</f>
        <v>0</v>
      </c>
      <c r="E14" s="380">
        <f>+'[1]Podklady QZ'!E647</f>
        <v>0</v>
      </c>
      <c r="F14" s="381">
        <f>+'[1]Podklady QZ'!F647</f>
        <v>0</v>
      </c>
      <c r="G14" s="368">
        <f>+'[1]Podklady QZ'!G647</f>
        <v>0</v>
      </c>
      <c r="H14" s="381">
        <f>+'[1]Podklady QZ'!H647</f>
        <v>0</v>
      </c>
      <c r="I14" s="368">
        <f>+'[1]Podklady QZ'!I647</f>
        <v>0</v>
      </c>
      <c r="J14" s="176"/>
      <c r="K14" s="178" t="str">
        <f t="shared" si="0"/>
        <v>Energie prostředí (tepelné čerpadlo)</v>
      </c>
      <c r="L14" s="168">
        <f t="shared" si="0"/>
        <v>0</v>
      </c>
      <c r="M14" s="168">
        <f t="shared" si="1"/>
        <v>0</v>
      </c>
      <c r="N14" s="168">
        <f t="shared" si="2"/>
        <v>0</v>
      </c>
      <c r="O14" s="246"/>
    </row>
    <row r="15" spans="1:18" x14ac:dyDescent="0.2">
      <c r="A15" s="57" t="s">
        <v>69</v>
      </c>
      <c r="B15" s="375">
        <f>+'[1]Podklady QZ'!B648</f>
        <v>0</v>
      </c>
      <c r="C15" s="462">
        <f>+'[1]Podklady QZ'!C648</f>
        <v>0</v>
      </c>
      <c r="D15" s="381">
        <f>+'[1]Podklady QZ'!D648</f>
        <v>0</v>
      </c>
      <c r="E15" s="380">
        <f>+'[1]Podklady QZ'!E648</f>
        <v>0</v>
      </c>
      <c r="F15" s="381">
        <f>+'[1]Podklady QZ'!F648</f>
        <v>0</v>
      </c>
      <c r="G15" s="368">
        <f>+'[1]Podklady QZ'!G648</f>
        <v>0</v>
      </c>
      <c r="H15" s="381">
        <f>+'[1]Podklady QZ'!H648</f>
        <v>0</v>
      </c>
      <c r="I15" s="368">
        <f>+'[1]Podklady QZ'!I648</f>
        <v>0</v>
      </c>
      <c r="J15" s="176"/>
      <c r="K15" s="178" t="str">
        <f t="shared" si="0"/>
        <v>Energie Slunce (solární kolektor)</v>
      </c>
      <c r="L15" s="168">
        <f t="shared" si="0"/>
        <v>0</v>
      </c>
      <c r="M15" s="168">
        <f t="shared" si="1"/>
        <v>0</v>
      </c>
      <c r="N15" s="168">
        <f t="shared" si="2"/>
        <v>0</v>
      </c>
      <c r="O15" s="246"/>
    </row>
    <row r="16" spans="1:18" x14ac:dyDescent="0.2">
      <c r="A16" s="57" t="s">
        <v>41</v>
      </c>
      <c r="B16" s="375">
        <f>+'[1]Podklady QZ'!B649</f>
        <v>993910.58900000004</v>
      </c>
      <c r="C16" s="462">
        <f>+'[1]Podklady QZ'!C649</f>
        <v>0.31851957454185892</v>
      </c>
      <c r="D16" s="381">
        <f>+'[1]Podklady QZ'!D649</f>
        <v>872658.94400000002</v>
      </c>
      <c r="E16" s="380">
        <f>+'[1]Podklady QZ'!E649</f>
        <v>0.31771243970511182</v>
      </c>
      <c r="F16" s="381">
        <f>+'[1]Podklady QZ'!F649</f>
        <v>338342.56099999993</v>
      </c>
      <c r="G16" s="368">
        <f>+'[1]Podklady QZ'!G649</f>
        <v>0.29621235375569066</v>
      </c>
      <c r="H16" s="381">
        <f>+'[1]Podklady QZ'!H649</f>
        <v>2204912.094</v>
      </c>
      <c r="I16" s="368">
        <f>+'[1]Podklady QZ'!I649</f>
        <v>0.31456813822040586</v>
      </c>
      <c r="J16" s="176"/>
      <c r="K16" s="178" t="str">
        <f t="shared" si="0"/>
        <v>Hnědé uhlí</v>
      </c>
      <c r="L16" s="168">
        <f t="shared" si="0"/>
        <v>993910.58900000004</v>
      </c>
      <c r="M16" s="168">
        <f t="shared" si="1"/>
        <v>872658.94400000002</v>
      </c>
      <c r="N16" s="168">
        <f t="shared" si="2"/>
        <v>338342.56099999993</v>
      </c>
      <c r="O16" s="246"/>
    </row>
    <row r="17" spans="1:18" x14ac:dyDescent="0.2">
      <c r="A17" s="57" t="s">
        <v>80</v>
      </c>
      <c r="B17" s="375">
        <f>+'[1]Podklady QZ'!B650</f>
        <v>0</v>
      </c>
      <c r="C17" s="462">
        <f>+'[1]Podklady QZ'!C650</f>
        <v>0</v>
      </c>
      <c r="D17" s="381">
        <f>+'[1]Podklady QZ'!D650</f>
        <v>0</v>
      </c>
      <c r="E17" s="380">
        <f>+'[1]Podklady QZ'!E650</f>
        <v>0</v>
      </c>
      <c r="F17" s="381">
        <f>+'[1]Podklady QZ'!F650</f>
        <v>0</v>
      </c>
      <c r="G17" s="368">
        <f>+'[1]Podklady QZ'!G650</f>
        <v>0</v>
      </c>
      <c r="H17" s="381">
        <f>+'[1]Podklady QZ'!H650</f>
        <v>0</v>
      </c>
      <c r="I17" s="368">
        <f>+'[1]Podklady QZ'!I650</f>
        <v>0</v>
      </c>
      <c r="J17" s="176"/>
      <c r="K17" s="178" t="str">
        <f t="shared" si="0"/>
        <v>Jaderné palivo</v>
      </c>
      <c r="L17" s="168">
        <f t="shared" si="0"/>
        <v>0</v>
      </c>
      <c r="M17" s="168">
        <f t="shared" si="1"/>
        <v>0</v>
      </c>
      <c r="N17" s="168">
        <f t="shared" si="2"/>
        <v>0</v>
      </c>
      <c r="O17" s="246"/>
    </row>
    <row r="18" spans="1:18" x14ac:dyDescent="0.2">
      <c r="A18" s="57" t="s">
        <v>40</v>
      </c>
      <c r="B18" s="375">
        <f>+'[1]Podklady QZ'!B651</f>
        <v>0</v>
      </c>
      <c r="C18" s="462">
        <f>+'[1]Podklady QZ'!C651</f>
        <v>0</v>
      </c>
      <c r="D18" s="381">
        <f>+'[1]Podklady QZ'!D651</f>
        <v>0</v>
      </c>
      <c r="E18" s="380">
        <f>+'[1]Podklady QZ'!E651</f>
        <v>0</v>
      </c>
      <c r="F18" s="381">
        <f>+'[1]Podklady QZ'!F651</f>
        <v>0</v>
      </c>
      <c r="G18" s="368">
        <f>+'[1]Podklady QZ'!G651</f>
        <v>0</v>
      </c>
      <c r="H18" s="381">
        <f>+'[1]Podklady QZ'!H651</f>
        <v>0</v>
      </c>
      <c r="I18" s="368">
        <f>+'[1]Podklady QZ'!I651</f>
        <v>0</v>
      </c>
      <c r="J18" s="176"/>
      <c r="K18" s="178" t="str">
        <f t="shared" si="0"/>
        <v>Koks</v>
      </c>
      <c r="L18" s="168">
        <f t="shared" si="0"/>
        <v>0</v>
      </c>
      <c r="M18" s="168">
        <f t="shared" si="1"/>
        <v>0</v>
      </c>
      <c r="N18" s="168">
        <f t="shared" si="2"/>
        <v>0</v>
      </c>
      <c r="O18" s="246"/>
    </row>
    <row r="19" spans="1:18" x14ac:dyDescent="0.2">
      <c r="A19" s="57" t="s">
        <v>39</v>
      </c>
      <c r="B19" s="375">
        <f>+'[1]Podklady QZ'!B652</f>
        <v>32148</v>
      </c>
      <c r="C19" s="462">
        <f>+'[1]Podklady QZ'!C652</f>
        <v>0.56152239571849827</v>
      </c>
      <c r="D19" s="381">
        <f>+'[1]Podklady QZ'!D652</f>
        <v>24252</v>
      </c>
      <c r="E19" s="380">
        <f>+'[1]Podklady QZ'!E652</f>
        <v>0.48092074072423024</v>
      </c>
      <c r="F19" s="381">
        <f>+'[1]Podklady QZ'!F652</f>
        <v>14672</v>
      </c>
      <c r="G19" s="368">
        <f>+'[1]Podklady QZ'!G652</f>
        <v>0.54543916830935968</v>
      </c>
      <c r="H19" s="381">
        <f>+'[1]Podklady QZ'!H652</f>
        <v>71072</v>
      </c>
      <c r="I19" s="368">
        <f>+'[1]Podklady QZ'!I652</f>
        <v>0.5281054068432004</v>
      </c>
      <c r="J19" s="176"/>
      <c r="K19" s="178" t="str">
        <f t="shared" si="0"/>
        <v>Odpadní teplo</v>
      </c>
      <c r="L19" s="168">
        <f t="shared" si="0"/>
        <v>32148</v>
      </c>
      <c r="M19" s="168">
        <f t="shared" si="1"/>
        <v>24252</v>
      </c>
      <c r="N19" s="168">
        <f t="shared" si="2"/>
        <v>14672</v>
      </c>
      <c r="O19" s="246"/>
    </row>
    <row r="20" spans="1:18" x14ac:dyDescent="0.2">
      <c r="A20" s="57" t="s">
        <v>38</v>
      </c>
      <c r="B20" s="375">
        <f>+'[1]Podklady QZ'!B653</f>
        <v>489.57400000000001</v>
      </c>
      <c r="C20" s="462">
        <f>+'[1]Podklady QZ'!C653</f>
        <v>6.8051803850830192E-2</v>
      </c>
      <c r="D20" s="381">
        <f>+'[1]Podklady QZ'!D653</f>
        <v>1784.4559999999999</v>
      </c>
      <c r="E20" s="380">
        <f>+'[1]Podklady QZ'!E653</f>
        <v>0.31270827287549396</v>
      </c>
      <c r="F20" s="381">
        <f>+'[1]Podklady QZ'!F653</f>
        <v>639</v>
      </c>
      <c r="G20" s="368">
        <f>+'[1]Podklady QZ'!G653</f>
        <v>7.2138180176111982E-2</v>
      </c>
      <c r="H20" s="381">
        <f>+'[1]Podklady QZ'!H653</f>
        <v>2913.0299999999997</v>
      </c>
      <c r="I20" s="368">
        <f>+'[1]Podklady QZ'!I653</f>
        <v>0.13387952061054681</v>
      </c>
      <c r="J20" s="176"/>
      <c r="K20" s="178" t="str">
        <f t="shared" si="0"/>
        <v>Ostatní kapalná paliva</v>
      </c>
      <c r="L20" s="168">
        <f t="shared" si="0"/>
        <v>489.57400000000001</v>
      </c>
      <c r="M20" s="168">
        <f t="shared" si="1"/>
        <v>1784.4559999999999</v>
      </c>
      <c r="N20" s="168">
        <f t="shared" si="2"/>
        <v>639</v>
      </c>
      <c r="O20" s="246"/>
    </row>
    <row r="21" spans="1:18" x14ac:dyDescent="0.2">
      <c r="A21" s="57" t="s">
        <v>37</v>
      </c>
      <c r="B21" s="375">
        <f>+'[1]Podklady QZ'!B654</f>
        <v>7509.8610237990133</v>
      </c>
      <c r="C21" s="462">
        <f>+'[1]Podklady QZ'!C654</f>
        <v>2.8011528113915104E-2</v>
      </c>
      <c r="D21" s="381">
        <f>+'[1]Podklady QZ'!D654</f>
        <v>10093.048338240671</v>
      </c>
      <c r="E21" s="380">
        <f>+'[1]Podklady QZ'!E654</f>
        <v>4.2909799907399078E-2</v>
      </c>
      <c r="F21" s="381">
        <f>+'[1]Podklady QZ'!F654</f>
        <v>8939.6191563339125</v>
      </c>
      <c r="G21" s="368">
        <f>+'[1]Podklady QZ'!G654</f>
        <v>4.68350873445946E-2</v>
      </c>
      <c r="H21" s="381">
        <f>+'[1]Podklady QZ'!H654</f>
        <v>26542.528518373598</v>
      </c>
      <c r="I21" s="368">
        <f>+'[1]Podklady QZ'!I654</f>
        <v>3.8235316528519941E-2</v>
      </c>
      <c r="J21" s="176"/>
      <c r="K21" s="178" t="str">
        <f t="shared" si="0"/>
        <v>Ostatní pevná paliva</v>
      </c>
      <c r="L21" s="168">
        <f t="shared" si="0"/>
        <v>7509.8610237990133</v>
      </c>
      <c r="M21" s="168">
        <f t="shared" si="1"/>
        <v>10093.048338240671</v>
      </c>
      <c r="N21" s="168">
        <f t="shared" si="2"/>
        <v>8939.6191563339125</v>
      </c>
      <c r="O21" s="246"/>
    </row>
    <row r="22" spans="1:18" x14ac:dyDescent="0.2">
      <c r="A22" s="57" t="s">
        <v>36</v>
      </c>
      <c r="B22" s="375">
        <f>+'[1]Podklady QZ'!B655</f>
        <v>69463.42300000001</v>
      </c>
      <c r="C22" s="462">
        <f>+'[1]Podklady QZ'!C655</f>
        <v>0.20295986451410747</v>
      </c>
      <c r="D22" s="381">
        <f>+'[1]Podklady QZ'!D655</f>
        <v>68700.703000000009</v>
      </c>
      <c r="E22" s="380">
        <f>+'[1]Podklady QZ'!E655</f>
        <v>0.2125035966716326</v>
      </c>
      <c r="F22" s="381">
        <f>+'[1]Podklady QZ'!F655</f>
        <v>92375.07</v>
      </c>
      <c r="G22" s="368">
        <f>+'[1]Podklady QZ'!G655</f>
        <v>0.40713868473399939</v>
      </c>
      <c r="H22" s="381">
        <f>+'[1]Podklady QZ'!H655</f>
        <v>230539.19600000003</v>
      </c>
      <c r="I22" s="368">
        <f>+'[1]Podklady QZ'!I655</f>
        <v>0.25832677912099145</v>
      </c>
      <c r="J22" s="176"/>
      <c r="K22" s="178" t="str">
        <f t="shared" si="0"/>
        <v>Ostatní plyny</v>
      </c>
      <c r="L22" s="168">
        <f t="shared" si="0"/>
        <v>69463.42300000001</v>
      </c>
      <c r="M22" s="168">
        <f t="shared" si="1"/>
        <v>68700.703000000009</v>
      </c>
      <c r="N22" s="168">
        <f t="shared" si="2"/>
        <v>92375.07</v>
      </c>
      <c r="O22" s="246"/>
    </row>
    <row r="23" spans="1:18" x14ac:dyDescent="0.2">
      <c r="A23" s="57" t="s">
        <v>3</v>
      </c>
      <c r="B23" s="375">
        <f>+'[1]Podklady QZ'!B656</f>
        <v>0</v>
      </c>
      <c r="C23" s="462">
        <f>+'[1]Podklady QZ'!C656</f>
        <v>0</v>
      </c>
      <c r="D23" s="381">
        <f>+'[1]Podklady QZ'!D656</f>
        <v>0</v>
      </c>
      <c r="E23" s="380">
        <f>+'[1]Podklady QZ'!E656</f>
        <v>0</v>
      </c>
      <c r="F23" s="381">
        <f>+'[1]Podklady QZ'!F656</f>
        <v>0</v>
      </c>
      <c r="G23" s="368">
        <f>+'[1]Podklady QZ'!G656</f>
        <v>0</v>
      </c>
      <c r="H23" s="381">
        <f>+'[1]Podklady QZ'!H656</f>
        <v>0</v>
      </c>
      <c r="I23" s="368">
        <f>+'[1]Podklady QZ'!I656</f>
        <v>0</v>
      </c>
      <c r="J23" s="176"/>
      <c r="K23" s="178" t="str">
        <f t="shared" si="0"/>
        <v>Ostatní</v>
      </c>
      <c r="L23" s="168">
        <f t="shared" si="0"/>
        <v>0</v>
      </c>
      <c r="M23" s="168">
        <f t="shared" si="1"/>
        <v>0</v>
      </c>
      <c r="N23" s="168">
        <f t="shared" si="2"/>
        <v>0</v>
      </c>
      <c r="O23" s="246"/>
    </row>
    <row r="24" spans="1:18" x14ac:dyDescent="0.2">
      <c r="A24" s="57" t="s">
        <v>35</v>
      </c>
      <c r="B24" s="375">
        <f>+'[1]Podklady QZ'!B657</f>
        <v>253.92400000000001</v>
      </c>
      <c r="C24" s="462">
        <f>+'[1]Podklady QZ'!C657</f>
        <v>9.314791106480852E-2</v>
      </c>
      <c r="D24" s="381">
        <f>+'[1]Podklady QZ'!D657</f>
        <v>210.16000000000003</v>
      </c>
      <c r="E24" s="380">
        <f>+'[1]Podklady QZ'!E657</f>
        <v>4.3274515189939633E-2</v>
      </c>
      <c r="F24" s="381">
        <f>+'[1]Podklady QZ'!F657</f>
        <v>499.73</v>
      </c>
      <c r="G24" s="368">
        <f>+'[1]Podklady QZ'!G657</f>
        <v>1.8960954995002981E-2</v>
      </c>
      <c r="H24" s="381">
        <f>+'[1]Podklady QZ'!H657</f>
        <v>963.81400000000008</v>
      </c>
      <c r="I24" s="368">
        <f>+'[1]Podklady QZ'!I657</f>
        <v>2.8399083416543385E-2</v>
      </c>
      <c r="J24" s="176"/>
      <c r="K24" s="178" t="str">
        <f t="shared" si="0"/>
        <v>Topné oleje</v>
      </c>
      <c r="L24" s="168">
        <f t="shared" si="0"/>
        <v>253.92400000000001</v>
      </c>
      <c r="M24" s="168">
        <f t="shared" si="1"/>
        <v>210.16000000000003</v>
      </c>
      <c r="N24" s="168">
        <f t="shared" si="2"/>
        <v>499.73</v>
      </c>
      <c r="O24" s="246"/>
    </row>
    <row r="25" spans="1:18" x14ac:dyDescent="0.2">
      <c r="A25" s="218" t="s">
        <v>34</v>
      </c>
      <c r="B25" s="377">
        <f>+'[1]Podklady QZ'!B658</f>
        <v>306238.82197620097</v>
      </c>
      <c r="C25" s="463">
        <f>+'[1]Podklady QZ'!C658</f>
        <v>0.20265110350425289</v>
      </c>
      <c r="D25" s="379">
        <f>+'[1]Podklady QZ'!D658</f>
        <v>416904.63166175934</v>
      </c>
      <c r="E25" s="378">
        <f>+'[1]Podklady QZ'!E658</f>
        <v>0.27784988443598985</v>
      </c>
      <c r="F25" s="379">
        <f>+'[1]Podklady QZ'!F658</f>
        <v>355227.68784366618</v>
      </c>
      <c r="G25" s="378">
        <f>+'[1]Podklady QZ'!G658</f>
        <v>0.42127666612898651</v>
      </c>
      <c r="H25" s="379">
        <f>+'[1]Podklady QZ'!H658</f>
        <v>1078371.1414816265</v>
      </c>
      <c r="I25" s="378">
        <f>+'[1]Podklady QZ'!I658</f>
        <v>0.27974420324989618</v>
      </c>
      <c r="J25" s="176"/>
      <c r="K25" s="178" t="str">
        <f t="shared" si="0"/>
        <v>Zemní plyn</v>
      </c>
      <c r="L25" s="168">
        <f t="shared" si="0"/>
        <v>306238.82197620097</v>
      </c>
      <c r="M25" s="168">
        <f t="shared" si="1"/>
        <v>416904.63166175934</v>
      </c>
      <c r="N25" s="168">
        <f t="shared" si="2"/>
        <v>355227.68784366618</v>
      </c>
      <c r="O25" s="173"/>
    </row>
    <row r="26" spans="1:18" x14ac:dyDescent="0.2">
      <c r="A26" s="472" t="s">
        <v>295</v>
      </c>
      <c r="B26" s="476">
        <f>+'[1]Podklady QZ'!B659</f>
        <v>-710298</v>
      </c>
      <c r="C26" s="474"/>
      <c r="D26" s="477">
        <f>+'[1]Podklady QZ'!D659</f>
        <v>-632014</v>
      </c>
      <c r="E26" s="474"/>
      <c r="F26" s="477">
        <f>+'[1]Podklady QZ'!F659</f>
        <v>-258402</v>
      </c>
      <c r="G26" s="474"/>
      <c r="H26" s="477">
        <f>+'[1]Podklady QZ'!H659</f>
        <v>-1600714</v>
      </c>
      <c r="I26" s="474"/>
      <c r="J26" s="176"/>
      <c r="K26" s="178"/>
      <c r="L26" s="168"/>
      <c r="M26" s="168"/>
      <c r="N26" s="168"/>
      <c r="O26" s="173"/>
      <c r="P26" s="466"/>
      <c r="Q26" s="466"/>
      <c r="R26" s="466"/>
    </row>
    <row r="27" spans="1:18" ht="13.5" customHeight="1" x14ac:dyDescent="0.2">
      <c r="A27" s="468" t="s">
        <v>282</v>
      </c>
      <c r="B27" s="469">
        <f>+'[1]Podklady QZ'!B660</f>
        <v>715338.76899999985</v>
      </c>
      <c r="C27" s="470">
        <f>+'[1]Podklady QZ'!C660</f>
        <v>0.12124137769088052</v>
      </c>
      <c r="D27" s="471">
        <f>+'[1]Podklady QZ'!D660</f>
        <v>773825.89700000011</v>
      </c>
      <c r="E27" s="470">
        <f>+'[1]Podklady QZ'!E660</f>
        <v>0.14705119062904448</v>
      </c>
      <c r="F27" s="471">
        <f>+'[1]Podklady QZ'!F660</f>
        <v>514293.39299999998</v>
      </c>
      <c r="G27" s="470">
        <f>+'[1]Podklady QZ'!G660</f>
        <v>0.19998980890482121</v>
      </c>
      <c r="H27" s="471">
        <f>+'[1]Podklady QZ'!H660</f>
        <v>2003458.0589999999</v>
      </c>
      <c r="I27" s="470">
        <f>+'[1]Podklady QZ'!I660</f>
        <v>0.14587570215910436</v>
      </c>
      <c r="J27" s="17"/>
      <c r="K27" s="178"/>
      <c r="L27" s="178" t="str">
        <f>+L9</f>
        <v>Duben</v>
      </c>
      <c r="M27" s="178" t="str">
        <f t="shared" ref="M27:N27" si="3">+M9</f>
        <v>Květen</v>
      </c>
      <c r="N27" s="178" t="str">
        <f t="shared" si="3"/>
        <v>Červen</v>
      </c>
      <c r="O27" s="127"/>
      <c r="P27" s="127"/>
      <c r="Q27" s="127"/>
      <c r="R27" s="127"/>
    </row>
    <row r="28" spans="1:18" ht="12.75" customHeight="1" x14ac:dyDescent="0.2">
      <c r="A28" s="57" t="s">
        <v>29</v>
      </c>
      <c r="B28" s="375">
        <f>+'[1]Podklady QZ'!B661</f>
        <v>414021.23099999997</v>
      </c>
      <c r="C28" s="368">
        <f>+'[1]Podklady QZ'!C661</f>
        <v>0.24530860566266033</v>
      </c>
      <c r="D28" s="363">
        <f>+'[1]Podklady QZ'!D661</f>
        <v>510017.89600000001</v>
      </c>
      <c r="E28" s="368">
        <f>+'[1]Podklady QZ'!E661</f>
        <v>0.30241655656278682</v>
      </c>
      <c r="F28" s="363">
        <f>+'[1]Podklady QZ'!F661</f>
        <v>418077.16100000002</v>
      </c>
      <c r="G28" s="368">
        <f>+'[1]Podklady QZ'!G661</f>
        <v>0.34777035758479619</v>
      </c>
      <c r="H28" s="363">
        <f>+'[1]Podklady QZ'!H661</f>
        <v>1342116.2879999999</v>
      </c>
      <c r="I28" s="368">
        <f>+'[1]Podklady QZ'!I661</f>
        <v>0.29326927171932576</v>
      </c>
      <c r="J28" s="176"/>
      <c r="K28" s="178" t="str">
        <f>+A28</f>
        <v>Průmysl</v>
      </c>
      <c r="L28" s="168">
        <f t="shared" ref="L28:L35" si="4">+B28</f>
        <v>414021.23099999997</v>
      </c>
      <c r="M28" s="168">
        <f t="shared" ref="M28:M35" si="5">+D28</f>
        <v>510017.89600000001</v>
      </c>
      <c r="N28" s="168">
        <f t="shared" ref="N28:N35" si="6">+F28</f>
        <v>418077.16100000002</v>
      </c>
      <c r="O28" s="127"/>
      <c r="P28" s="246"/>
      <c r="Q28" s="246"/>
      <c r="R28" s="246"/>
    </row>
    <row r="29" spans="1:18" ht="12.75" customHeight="1" x14ac:dyDescent="0.2">
      <c r="A29" s="57" t="s">
        <v>0</v>
      </c>
      <c r="B29" s="375">
        <f>+'[1]Podklady QZ'!B662</f>
        <v>9769.75</v>
      </c>
      <c r="C29" s="380">
        <f>+'[1]Podklady QZ'!C662</f>
        <v>7.618771736475273E-2</v>
      </c>
      <c r="D29" s="381">
        <f>+'[1]Podklady QZ'!D662</f>
        <v>10882.12</v>
      </c>
      <c r="E29" s="380">
        <f>+'[1]Podklady QZ'!E662</f>
        <v>0.10921001933975515</v>
      </c>
      <c r="F29" s="381">
        <f>+'[1]Podklady QZ'!F662</f>
        <v>3892.91</v>
      </c>
      <c r="G29" s="368">
        <f>+'[1]Podklady QZ'!G662</f>
        <v>6.7910263225951659E-2</v>
      </c>
      <c r="H29" s="381">
        <f>+'[1]Podklady QZ'!H662</f>
        <v>24544.780000000002</v>
      </c>
      <c r="I29" s="368">
        <f>+'[1]Podklady QZ'!I662</f>
        <v>8.6061366957499302E-2</v>
      </c>
      <c r="J29" s="176"/>
      <c r="K29" s="178" t="str">
        <f t="shared" ref="K29:K35" si="7">+A29</f>
        <v>Energetika</v>
      </c>
      <c r="L29" s="168">
        <f t="shared" si="4"/>
        <v>9769.75</v>
      </c>
      <c r="M29" s="168">
        <f t="shared" si="5"/>
        <v>10882.12</v>
      </c>
      <c r="N29" s="168">
        <f t="shared" si="6"/>
        <v>3892.91</v>
      </c>
      <c r="O29" s="127"/>
    </row>
    <row r="30" spans="1:18" ht="12.75" customHeight="1" x14ac:dyDescent="0.2">
      <c r="A30" s="57" t="s">
        <v>1</v>
      </c>
      <c r="B30" s="375">
        <f>+'[1]Podklady QZ'!B663</f>
        <v>1767.02</v>
      </c>
      <c r="C30" s="380">
        <f>+'[1]Podklady QZ'!C663</f>
        <v>3.6134779032601309E-2</v>
      </c>
      <c r="D30" s="381">
        <f>+'[1]Podklady QZ'!D663</f>
        <v>1425.66</v>
      </c>
      <c r="E30" s="380">
        <f>+'[1]Podklady QZ'!E663</f>
        <v>4.1097045452612752E-2</v>
      </c>
      <c r="F30" s="381">
        <f>+'[1]Podklady QZ'!F663</f>
        <v>361.98999999999995</v>
      </c>
      <c r="G30" s="368">
        <f>+'[1]Podklady QZ'!G663</f>
        <v>5.4513881620588858E-2</v>
      </c>
      <c r="H30" s="381">
        <f>+'[1]Podklady QZ'!H663</f>
        <v>3554.67</v>
      </c>
      <c r="I30" s="368">
        <f>+'[1]Podklady QZ'!I663</f>
        <v>3.9395121575599164E-2</v>
      </c>
      <c r="J30" s="176"/>
      <c r="K30" s="178" t="str">
        <f t="shared" si="7"/>
        <v>Doprava</v>
      </c>
      <c r="L30" s="168">
        <f t="shared" si="4"/>
        <v>1767.02</v>
      </c>
      <c r="M30" s="168">
        <f t="shared" si="5"/>
        <v>1425.66</v>
      </c>
      <c r="N30" s="168">
        <f t="shared" si="6"/>
        <v>361.98999999999995</v>
      </c>
      <c r="O30" s="127"/>
    </row>
    <row r="31" spans="1:18" ht="12.75" customHeight="1" x14ac:dyDescent="0.2">
      <c r="A31" s="57" t="s">
        <v>2</v>
      </c>
      <c r="B31" s="375">
        <f>+'[1]Podklady QZ'!B664</f>
        <v>14694.310000000001</v>
      </c>
      <c r="C31" s="380">
        <f>+'[1]Podklady QZ'!C664</f>
        <v>0.46523400580507585</v>
      </c>
      <c r="D31" s="381">
        <f>+'[1]Podklady QZ'!D664</f>
        <v>16379.579</v>
      </c>
      <c r="E31" s="380">
        <f>+'[1]Podklady QZ'!E664</f>
        <v>0.55962247403223475</v>
      </c>
      <c r="F31" s="381">
        <f>+'[1]Podklady QZ'!F664</f>
        <v>5844.87</v>
      </c>
      <c r="G31" s="368">
        <f>+'[1]Podklady QZ'!G664</f>
        <v>0.57623729871297558</v>
      </c>
      <c r="H31" s="381">
        <f>+'[1]Podklady QZ'!H664</f>
        <v>36918.759000000005</v>
      </c>
      <c r="I31" s="368">
        <f>+'[1]Podklady QZ'!I664</f>
        <v>0.52000510106657172</v>
      </c>
      <c r="J31" s="176"/>
      <c r="K31" s="178" t="str">
        <f t="shared" si="7"/>
        <v>Stavebnictví</v>
      </c>
      <c r="L31" s="168">
        <f t="shared" si="4"/>
        <v>14694.310000000001</v>
      </c>
      <c r="M31" s="168">
        <f t="shared" si="5"/>
        <v>16379.579</v>
      </c>
      <c r="N31" s="168">
        <f t="shared" si="6"/>
        <v>5844.87</v>
      </c>
    </row>
    <row r="32" spans="1:18" x14ac:dyDescent="0.2">
      <c r="A32" s="57" t="s">
        <v>6</v>
      </c>
      <c r="B32" s="375">
        <f>+'[1]Podklady QZ'!B665</f>
        <v>810.63900000000001</v>
      </c>
      <c r="C32" s="380">
        <f>+'[1]Podklady QZ'!C665</f>
        <v>2.9582018092843505E-2</v>
      </c>
      <c r="D32" s="381">
        <f>+'[1]Podklady QZ'!D665</f>
        <v>589.80200000000002</v>
      </c>
      <c r="E32" s="380">
        <f>+'[1]Podklady QZ'!E665</f>
        <v>2.9729147616613046E-2</v>
      </c>
      <c r="F32" s="381">
        <f>+'[1]Podklady QZ'!F665</f>
        <v>809.37599999999998</v>
      </c>
      <c r="G32" s="368">
        <f>+'[1]Podklady QZ'!G665</f>
        <v>9.2115062795792138E-2</v>
      </c>
      <c r="H32" s="381">
        <f>+'[1]Podklady QZ'!H665</f>
        <v>2209.817</v>
      </c>
      <c r="I32" s="368">
        <f>+'[1]Podklady QZ'!I665</f>
        <v>3.9440692518832129E-2</v>
      </c>
      <c r="J32" s="176"/>
      <c r="K32" s="178" t="str">
        <f t="shared" si="7"/>
        <v>Zemědělství a lesnictví</v>
      </c>
      <c r="L32" s="168">
        <f t="shared" si="4"/>
        <v>810.63900000000001</v>
      </c>
      <c r="M32" s="168">
        <f t="shared" si="5"/>
        <v>589.80200000000002</v>
      </c>
      <c r="N32" s="168">
        <f t="shared" si="6"/>
        <v>809.37599999999998</v>
      </c>
    </row>
    <row r="33" spans="1:14" x14ac:dyDescent="0.2">
      <c r="A33" s="57" t="s">
        <v>28</v>
      </c>
      <c r="B33" s="375">
        <f>+'[1]Podklady QZ'!B666</f>
        <v>190709.71299999999</v>
      </c>
      <c r="C33" s="380">
        <f>+'[1]Podklady QZ'!C666</f>
        <v>7.639415010220231E-2</v>
      </c>
      <c r="D33" s="381">
        <f>+'[1]Podklady QZ'!D666</f>
        <v>166525.30899999998</v>
      </c>
      <c r="E33" s="380">
        <f>+'[1]Podklady QZ'!E666</f>
        <v>7.6426311462790705E-2</v>
      </c>
      <c r="F33" s="381">
        <f>+'[1]Podklady QZ'!F666</f>
        <v>64466.42500000001</v>
      </c>
      <c r="G33" s="368">
        <f>+'[1]Podklady QZ'!G666</f>
        <v>7.4194573444029063E-2</v>
      </c>
      <c r="H33" s="381">
        <f>+'[1]Podklady QZ'!H666</f>
        <v>421701.44699999999</v>
      </c>
      <c r="I33" s="368">
        <f>+'[1]Podklady QZ'!I666</f>
        <v>7.6062072026369915E-2</v>
      </c>
      <c r="J33" s="176"/>
      <c r="K33" s="178" t="str">
        <f t="shared" si="7"/>
        <v>Domácnosti</v>
      </c>
      <c r="L33" s="168">
        <f t="shared" si="4"/>
        <v>190709.71299999999</v>
      </c>
      <c r="M33" s="168">
        <f t="shared" si="5"/>
        <v>166525.30899999998</v>
      </c>
      <c r="N33" s="168">
        <f t="shared" si="6"/>
        <v>64466.42500000001</v>
      </c>
    </row>
    <row r="34" spans="1:14" x14ac:dyDescent="0.2">
      <c r="A34" s="57" t="s">
        <v>5</v>
      </c>
      <c r="B34" s="375">
        <f>+'[1]Podklady QZ'!B667</f>
        <v>80556.781000000017</v>
      </c>
      <c r="C34" s="380">
        <f>+'[1]Podklady QZ'!C667</f>
        <v>5.9718004569489121E-2</v>
      </c>
      <c r="D34" s="381">
        <f>+'[1]Podklady QZ'!D667</f>
        <v>65779.415000000008</v>
      </c>
      <c r="E34" s="380">
        <f>+'[1]Podklady QZ'!E667</f>
        <v>5.9525978077777306E-2</v>
      </c>
      <c r="F34" s="381">
        <f>+'[1]Podklady QZ'!F667</f>
        <v>20383.960999999996</v>
      </c>
      <c r="G34" s="368">
        <f>+'[1]Podklady QZ'!G667</f>
        <v>5.2645260901814449E-2</v>
      </c>
      <c r="H34" s="381">
        <f>+'[1]Podklady QZ'!H667</f>
        <v>166720.15700000001</v>
      </c>
      <c r="I34" s="368">
        <f>+'[1]Podklady QZ'!I667</f>
        <v>5.8679455277820321E-2</v>
      </c>
      <c r="J34" s="176"/>
      <c r="K34" s="178" t="str">
        <f t="shared" si="7"/>
        <v>Obchod, služby, školství, zdravotnictví</v>
      </c>
      <c r="L34" s="168">
        <f t="shared" si="4"/>
        <v>80556.781000000017</v>
      </c>
      <c r="M34" s="168">
        <f t="shared" si="5"/>
        <v>65779.415000000008</v>
      </c>
      <c r="N34" s="168">
        <f t="shared" si="6"/>
        <v>20383.960999999996</v>
      </c>
    </row>
    <row r="35" spans="1:14" ht="12.75" thickBot="1" x14ac:dyDescent="0.25">
      <c r="A35" s="58" t="s">
        <v>3</v>
      </c>
      <c r="B35" s="376">
        <f>+'[1]Podklady QZ'!B668</f>
        <v>3009.3250000000003</v>
      </c>
      <c r="C35" s="369">
        <f>+'[1]Podklady QZ'!C668</f>
        <v>2.2989805431833283E-2</v>
      </c>
      <c r="D35" s="364">
        <f>+'[1]Podklady QZ'!D668</f>
        <v>2226.1160000000004</v>
      </c>
      <c r="E35" s="369">
        <f>+'[1]Podklady QZ'!E668</f>
        <v>2.05327025233644E-2</v>
      </c>
      <c r="F35" s="364">
        <f>+'[1]Podklady QZ'!F668</f>
        <v>456.7</v>
      </c>
      <c r="G35" s="369">
        <f>+'[1]Podklady QZ'!G668</f>
        <v>1.4992811854426E-2</v>
      </c>
      <c r="H35" s="364">
        <f>+'[1]Podklady QZ'!H668</f>
        <v>5692.1410000000005</v>
      </c>
      <c r="I35" s="369">
        <f>+'[1]Podklady QZ'!I668</f>
        <v>2.1099385533798191E-2</v>
      </c>
      <c r="J35" s="176"/>
      <c r="K35" s="178" t="str">
        <f t="shared" si="7"/>
        <v>Ostatní</v>
      </c>
      <c r="L35" s="168">
        <f t="shared" si="4"/>
        <v>3009.3250000000003</v>
      </c>
      <c r="M35" s="168">
        <f t="shared" si="5"/>
        <v>2226.1160000000004</v>
      </c>
      <c r="N35" s="168">
        <f t="shared" si="6"/>
        <v>456.7</v>
      </c>
    </row>
    <row r="36" spans="1:14" ht="18" customHeight="1" x14ac:dyDescent="0.2">
      <c r="A36" s="382" t="s">
        <v>257</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251</v>
      </c>
      <c r="M40" s="219">
        <f>+'[1]Podklady QZ'!L636</f>
        <v>0.10993202605120253</v>
      </c>
    </row>
    <row r="41" spans="1:14" x14ac:dyDescent="0.2">
      <c r="B41" s="226"/>
      <c r="C41" s="226"/>
      <c r="D41" s="226"/>
      <c r="L41" s="184" t="s">
        <v>66</v>
      </c>
      <c r="M41" s="219">
        <f>+'[1]Podklady QZ'!L637</f>
        <v>0.16224270515302164</v>
      </c>
    </row>
    <row r="42" spans="1:14" x14ac:dyDescent="0.2">
      <c r="B42" s="127"/>
      <c r="C42" s="127"/>
      <c r="D42" s="127"/>
      <c r="L42" s="184" t="s">
        <v>182</v>
      </c>
      <c r="M42" s="219">
        <f>+'[1]Podklady QZ'!L638</f>
        <v>0.2407442520322324</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5" sqref="A1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226</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65" t="s">
        <v>279</v>
      </c>
      <c r="C6" s="365" t="s">
        <v>52</v>
      </c>
      <c r="D6" s="365" t="s">
        <v>279</v>
      </c>
      <c r="E6" s="365" t="s">
        <v>52</v>
      </c>
      <c r="F6" s="365" t="s">
        <v>279</v>
      </c>
      <c r="G6" s="366" t="s">
        <v>52</v>
      </c>
      <c r="H6" s="365" t="s">
        <v>279</v>
      </c>
      <c r="I6" s="366" t="s">
        <v>52</v>
      </c>
      <c r="J6" s="184"/>
      <c r="O6" s="184"/>
    </row>
    <row r="7" spans="1:15" x14ac:dyDescent="0.2">
      <c r="A7" s="243" t="s">
        <v>245</v>
      </c>
      <c r="B7" s="374">
        <f>+'[1]Podklady QZ'!B676</f>
        <v>10736.951999999997</v>
      </c>
      <c r="C7" s="371">
        <f>+'[1]Podklady QZ'!C676</f>
        <v>0.2579567068292824</v>
      </c>
      <c r="D7" s="372">
        <f>+'[1]Podklady QZ'!D676</f>
        <v>10736.951999999997</v>
      </c>
      <c r="E7" s="371">
        <f>+'[1]Podklady QZ'!E676</f>
        <v>0.25802549820958415</v>
      </c>
      <c r="F7" s="372">
        <f>+'[1]Podklady QZ'!F676</f>
        <v>10734.840999999997</v>
      </c>
      <c r="G7" s="371">
        <f>+'[1]Podklady QZ'!G676</f>
        <v>0.25800811921636996</v>
      </c>
      <c r="H7" s="372">
        <f>+'[1]Podklady QZ'!H676</f>
        <v>10734.840999999997</v>
      </c>
      <c r="I7" s="371">
        <f>+'[1]Podklady QZ'!I676</f>
        <v>0.25800811921636996</v>
      </c>
      <c r="J7" s="187"/>
      <c r="O7" s="92"/>
    </row>
    <row r="8" spans="1:15" x14ac:dyDescent="0.2">
      <c r="A8" s="240" t="s">
        <v>280</v>
      </c>
      <c r="B8" s="374">
        <f>+'[1]Podklady QZ'!B677</f>
        <v>2450432.3129999996</v>
      </c>
      <c r="C8" s="371">
        <f>+'[1]Podklady QZ'!C677</f>
        <v>0.19430617467676869</v>
      </c>
      <c r="D8" s="372">
        <f>+'[1]Podklady QZ'!D677</f>
        <v>2369567.4049999993</v>
      </c>
      <c r="E8" s="371">
        <f>+'[1]Podklady QZ'!E677</f>
        <v>0.19965237880677841</v>
      </c>
      <c r="F8" s="372">
        <f>+'[1]Podklady QZ'!F677</f>
        <v>1744646.8220000004</v>
      </c>
      <c r="G8" s="371">
        <f>+'[1]Podklady QZ'!G677</f>
        <v>0.21687682314000389</v>
      </c>
      <c r="H8" s="372">
        <f>+'[1]Podklady QZ'!H677</f>
        <v>6564646.5399999991</v>
      </c>
      <c r="I8" s="371">
        <f>+'[1]Podklady QZ'!I677</f>
        <v>0.20183963728900367</v>
      </c>
      <c r="J8" s="187"/>
      <c r="O8" s="92"/>
    </row>
    <row r="9" spans="1:15" x14ac:dyDescent="0.2">
      <c r="A9" s="241" t="s">
        <v>281</v>
      </c>
      <c r="B9" s="373">
        <f>+'[1]Podklady QZ'!B678</f>
        <v>952336.59699999995</v>
      </c>
      <c r="C9" s="370">
        <f>+'[1]Podklady QZ'!C678</f>
        <v>0.14471452157786779</v>
      </c>
      <c r="D9" s="367">
        <f>+'[1]Podklady QZ'!D678</f>
        <v>884425.63899999985</v>
      </c>
      <c r="E9" s="370">
        <f>+'[1]Podklady QZ'!E678</f>
        <v>0.14866999661375083</v>
      </c>
      <c r="F9" s="367">
        <f>+'[1]Podklady QZ'!F678</f>
        <v>491972.66700000002</v>
      </c>
      <c r="G9" s="370">
        <f>+'[1]Podklady QZ'!G678</f>
        <v>0.16219182975460081</v>
      </c>
      <c r="H9" s="367">
        <f>+'[1]Podklady QZ'!H678</f>
        <v>2328734.9029999999</v>
      </c>
      <c r="I9" s="370">
        <f>+'[1]Podklady QZ'!I678</f>
        <v>0.14963287642799178</v>
      </c>
      <c r="J9" s="176"/>
      <c r="K9" s="178"/>
      <c r="L9" s="178" t="str">
        <f>+B5</f>
        <v>Duben</v>
      </c>
      <c r="M9" s="178" t="str">
        <f>+D5</f>
        <v>Květen</v>
      </c>
      <c r="N9" s="178" t="str">
        <f>+F5</f>
        <v>Červen</v>
      </c>
      <c r="O9" s="179"/>
    </row>
    <row r="10" spans="1:15" x14ac:dyDescent="0.2">
      <c r="A10" s="57" t="s">
        <v>44</v>
      </c>
      <c r="B10" s="375">
        <f>+'[1]Podklady QZ'!B679</f>
        <v>91786.28</v>
      </c>
      <c r="C10" s="73">
        <f>+'[1]Podklady QZ'!C679</f>
        <v>0.17385291929169441</v>
      </c>
      <c r="D10" s="363">
        <f>+'[1]Podklady QZ'!D679</f>
        <v>87313.459999999992</v>
      </c>
      <c r="E10" s="368">
        <f>+'[1]Podklady QZ'!E679</f>
        <v>0.17405598330412564</v>
      </c>
      <c r="F10" s="363">
        <f>+'[1]Podklady QZ'!F679</f>
        <v>70926.27</v>
      </c>
      <c r="G10" s="368">
        <f>+'[1]Podklady QZ'!G679</f>
        <v>0.26463146248588504</v>
      </c>
      <c r="H10" s="363">
        <f>+'[1]Podklady QZ'!H679</f>
        <v>250026.01</v>
      </c>
      <c r="I10" s="368">
        <f>+'[1]Podklady QZ'!I679</f>
        <v>0.19268152790765858</v>
      </c>
      <c r="J10" s="176"/>
      <c r="K10" s="178" t="str">
        <f>+A10</f>
        <v>Biomasa</v>
      </c>
      <c r="L10" s="168">
        <f>+B10</f>
        <v>91786.28</v>
      </c>
      <c r="M10" s="168">
        <f>+D10</f>
        <v>87313.459999999992</v>
      </c>
      <c r="N10" s="168">
        <f>+F10</f>
        <v>70926.27</v>
      </c>
      <c r="O10" s="246"/>
    </row>
    <row r="11" spans="1:15" x14ac:dyDescent="0.2">
      <c r="A11" s="57" t="s">
        <v>43</v>
      </c>
      <c r="B11" s="375">
        <f>+'[1]Podklady QZ'!B680</f>
        <v>1948.0900000000001</v>
      </c>
      <c r="C11" s="462">
        <f>+'[1]Podklady QZ'!C680</f>
        <v>4.2860600840020163E-2</v>
      </c>
      <c r="D11" s="381">
        <f>+'[1]Podklady QZ'!D680</f>
        <v>1913.31</v>
      </c>
      <c r="E11" s="380">
        <f>+'[1]Podklady QZ'!E680</f>
        <v>4.6987524316340366E-2</v>
      </c>
      <c r="F11" s="381">
        <f>+'[1]Podklady QZ'!F680</f>
        <v>1336.943</v>
      </c>
      <c r="G11" s="368">
        <f>+'[1]Podklady QZ'!G680</f>
        <v>5.2298759523806714E-2</v>
      </c>
      <c r="H11" s="381">
        <f>+'[1]Podklady QZ'!H680</f>
        <v>5198.3429999999998</v>
      </c>
      <c r="I11" s="368">
        <f>+'[1]Podklady QZ'!I680</f>
        <v>4.6523910512875889E-2</v>
      </c>
      <c r="J11" s="176"/>
      <c r="K11" s="178" t="str">
        <f t="shared" ref="K11:L25" si="0">+A11</f>
        <v>Bioplyn</v>
      </c>
      <c r="L11" s="168">
        <f t="shared" si="0"/>
        <v>1948.0900000000001</v>
      </c>
      <c r="M11" s="168">
        <f t="shared" ref="M11:M25" si="1">+D11</f>
        <v>1913.31</v>
      </c>
      <c r="N11" s="168">
        <f t="shared" ref="N11:N25" si="2">+F11</f>
        <v>1336.943</v>
      </c>
      <c r="O11" s="246"/>
    </row>
    <row r="12" spans="1:15" x14ac:dyDescent="0.2">
      <c r="A12" s="57" t="s">
        <v>42</v>
      </c>
      <c r="B12" s="375">
        <f>+'[1]Podklady QZ'!B681</f>
        <v>0</v>
      </c>
      <c r="C12" s="462">
        <f>+'[1]Podklady QZ'!C681</f>
        <v>0</v>
      </c>
      <c r="D12" s="381">
        <f>+'[1]Podklady QZ'!D681</f>
        <v>0</v>
      </c>
      <c r="E12" s="380">
        <f>+'[1]Podklady QZ'!E681</f>
        <v>0</v>
      </c>
      <c r="F12" s="381">
        <f>+'[1]Podklady QZ'!F681</f>
        <v>0</v>
      </c>
      <c r="G12" s="368">
        <f>+'[1]Podklady QZ'!G681</f>
        <v>0</v>
      </c>
      <c r="H12" s="381">
        <f>+'[1]Podklady QZ'!H681</f>
        <v>0</v>
      </c>
      <c r="I12" s="368">
        <f>+'[1]Podklady QZ'!I681</f>
        <v>0</v>
      </c>
      <c r="J12" s="176"/>
      <c r="K12" s="178" t="str">
        <f t="shared" si="0"/>
        <v>Černé uhlí</v>
      </c>
      <c r="L12" s="168">
        <f t="shared" si="0"/>
        <v>0</v>
      </c>
      <c r="M12" s="168">
        <f t="shared" si="1"/>
        <v>0</v>
      </c>
      <c r="N12" s="168">
        <f t="shared" si="2"/>
        <v>0</v>
      </c>
      <c r="O12" s="246"/>
    </row>
    <row r="13" spans="1:15" x14ac:dyDescent="0.2">
      <c r="A13" s="57" t="s">
        <v>67</v>
      </c>
      <c r="B13" s="375">
        <f>+'[1]Podklady QZ'!B682</f>
        <v>0</v>
      </c>
      <c r="C13" s="462">
        <f>+'[1]Podklady QZ'!C682</f>
        <v>0</v>
      </c>
      <c r="D13" s="381">
        <f>+'[1]Podklady QZ'!D682</f>
        <v>0</v>
      </c>
      <c r="E13" s="380">
        <f>+'[1]Podklady QZ'!E682</f>
        <v>0</v>
      </c>
      <c r="F13" s="381">
        <f>+'[1]Podklady QZ'!F682</f>
        <v>0</v>
      </c>
      <c r="G13" s="368">
        <f>+'[1]Podklady QZ'!G682</f>
        <v>0</v>
      </c>
      <c r="H13" s="381">
        <f>+'[1]Podklady QZ'!H682</f>
        <v>0</v>
      </c>
      <c r="I13" s="368">
        <f>+'[1]Podklady QZ'!I682</f>
        <v>0</v>
      </c>
      <c r="J13" s="176"/>
      <c r="K13" s="178" t="str">
        <f t="shared" si="0"/>
        <v>Elektrická energie</v>
      </c>
      <c r="L13" s="168">
        <f t="shared" si="0"/>
        <v>0</v>
      </c>
      <c r="M13" s="168">
        <f t="shared" si="1"/>
        <v>0</v>
      </c>
      <c r="N13" s="168">
        <f t="shared" si="2"/>
        <v>0</v>
      </c>
      <c r="O13" s="246"/>
    </row>
    <row r="14" spans="1:15" x14ac:dyDescent="0.2">
      <c r="A14" s="57" t="s">
        <v>68</v>
      </c>
      <c r="B14" s="375">
        <f>+'[1]Podklady QZ'!B683</f>
        <v>257.99</v>
      </c>
      <c r="C14" s="462">
        <f>+'[1]Podklady QZ'!C683</f>
        <v>0.34785246708419565</v>
      </c>
      <c r="D14" s="381">
        <f>+'[1]Podklady QZ'!D683</f>
        <v>192.53</v>
      </c>
      <c r="E14" s="380">
        <f>+'[1]Podklady QZ'!E683</f>
        <v>0.25112663288398457</v>
      </c>
      <c r="F14" s="381">
        <f>+'[1]Podklady QZ'!F683</f>
        <v>124</v>
      </c>
      <c r="G14" s="368">
        <f>+'[1]Podklady QZ'!G683</f>
        <v>0.13841139438317632</v>
      </c>
      <c r="H14" s="381">
        <f>+'[1]Podklady QZ'!H683</f>
        <v>574.52</v>
      </c>
      <c r="I14" s="368">
        <f>+'[1]Podklady QZ'!I683</f>
        <v>0.23896415038619753</v>
      </c>
      <c r="J14" s="176"/>
      <c r="K14" s="178" t="str">
        <f t="shared" si="0"/>
        <v>Energie prostředí (tepelné čerpadlo)</v>
      </c>
      <c r="L14" s="168">
        <f t="shared" si="0"/>
        <v>257.99</v>
      </c>
      <c r="M14" s="168">
        <f t="shared" si="1"/>
        <v>192.53</v>
      </c>
      <c r="N14" s="168">
        <f t="shared" si="2"/>
        <v>124</v>
      </c>
      <c r="O14" s="246"/>
    </row>
    <row r="15" spans="1:15" x14ac:dyDescent="0.2">
      <c r="A15" s="57" t="s">
        <v>69</v>
      </c>
      <c r="B15" s="375">
        <f>+'[1]Podklady QZ'!B684</f>
        <v>9</v>
      </c>
      <c r="C15" s="462">
        <f>+'[1]Podklady QZ'!C684</f>
        <v>0.16847622613253463</v>
      </c>
      <c r="D15" s="381">
        <f>+'[1]Podklady QZ'!D684</f>
        <v>7</v>
      </c>
      <c r="E15" s="380">
        <f>+'[1]Podklady QZ'!E684</f>
        <v>0.16806722689075632</v>
      </c>
      <c r="F15" s="381">
        <f>+'[1]Podklady QZ'!F684</f>
        <v>12</v>
      </c>
      <c r="G15" s="368">
        <f>+'[1]Podklady QZ'!G684</f>
        <v>0.15754233950374164</v>
      </c>
      <c r="H15" s="381">
        <f>+'[1]Podklady QZ'!H684</f>
        <v>28</v>
      </c>
      <c r="I15" s="368">
        <f>+'[1]Podklady QZ'!I684</f>
        <v>0.16351319785096938</v>
      </c>
      <c r="J15" s="176"/>
      <c r="K15" s="178" t="str">
        <f t="shared" si="0"/>
        <v>Energie Slunce (solární kolektor)</v>
      </c>
      <c r="L15" s="168">
        <f t="shared" si="0"/>
        <v>9</v>
      </c>
      <c r="M15" s="168">
        <f t="shared" si="1"/>
        <v>7</v>
      </c>
      <c r="N15" s="168">
        <f t="shared" si="2"/>
        <v>12</v>
      </c>
      <c r="O15" s="246"/>
    </row>
    <row r="16" spans="1:15" x14ac:dyDescent="0.2">
      <c r="A16" s="57" t="s">
        <v>41</v>
      </c>
      <c r="B16" s="375">
        <f>+'[1]Podklady QZ'!B685</f>
        <v>777695.69</v>
      </c>
      <c r="C16" s="462">
        <f>+'[1]Podklady QZ'!C685</f>
        <v>0.2492289578593446</v>
      </c>
      <c r="D16" s="381">
        <f>+'[1]Podklady QZ'!D685</f>
        <v>704865.28999999992</v>
      </c>
      <c r="E16" s="380">
        <f>+'[1]Podklady QZ'!E685</f>
        <v>0.25662313150984117</v>
      </c>
      <c r="F16" s="381">
        <f>+'[1]Podklady QZ'!F685</f>
        <v>341561.57</v>
      </c>
      <c r="G16" s="368">
        <f>+'[1]Podklady QZ'!G685</f>
        <v>0.29903053373822847</v>
      </c>
      <c r="H16" s="381">
        <f>+'[1]Podklady QZ'!H685</f>
        <v>1824122.55</v>
      </c>
      <c r="I16" s="368">
        <f>+'[1]Podklady QZ'!I685</f>
        <v>0.26024204593045297</v>
      </c>
      <c r="J16" s="176"/>
      <c r="K16" s="178" t="str">
        <f t="shared" si="0"/>
        <v>Hnědé uhlí</v>
      </c>
      <c r="L16" s="168">
        <f t="shared" si="0"/>
        <v>777695.69</v>
      </c>
      <c r="M16" s="168">
        <f t="shared" si="1"/>
        <v>704865.28999999992</v>
      </c>
      <c r="N16" s="168">
        <f t="shared" si="2"/>
        <v>341561.57</v>
      </c>
      <c r="O16" s="246"/>
    </row>
    <row r="17" spans="1:18" x14ac:dyDescent="0.2">
      <c r="A17" s="57" t="s">
        <v>80</v>
      </c>
      <c r="B17" s="375">
        <f>+'[1]Podklady QZ'!B686</f>
        <v>0</v>
      </c>
      <c r="C17" s="462">
        <f>+'[1]Podklady QZ'!C686</f>
        <v>0</v>
      </c>
      <c r="D17" s="381">
        <f>+'[1]Podklady QZ'!D686</f>
        <v>0</v>
      </c>
      <c r="E17" s="380">
        <f>+'[1]Podklady QZ'!E686</f>
        <v>0</v>
      </c>
      <c r="F17" s="381">
        <f>+'[1]Podklady QZ'!F686</f>
        <v>0</v>
      </c>
      <c r="G17" s="368">
        <f>+'[1]Podklady QZ'!G686</f>
        <v>0</v>
      </c>
      <c r="H17" s="381">
        <f>+'[1]Podklady QZ'!H686</f>
        <v>0</v>
      </c>
      <c r="I17" s="368">
        <f>+'[1]Podklady QZ'!I686</f>
        <v>0</v>
      </c>
      <c r="J17" s="176"/>
      <c r="K17" s="178" t="str">
        <f t="shared" si="0"/>
        <v>Jaderné palivo</v>
      </c>
      <c r="L17" s="168">
        <f t="shared" si="0"/>
        <v>0</v>
      </c>
      <c r="M17" s="168">
        <f t="shared" si="1"/>
        <v>0</v>
      </c>
      <c r="N17" s="168">
        <f t="shared" si="2"/>
        <v>0</v>
      </c>
      <c r="O17" s="246"/>
    </row>
    <row r="18" spans="1:18" x14ac:dyDescent="0.2">
      <c r="A18" s="57" t="s">
        <v>40</v>
      </c>
      <c r="B18" s="375">
        <f>+'[1]Podklady QZ'!B687</f>
        <v>0</v>
      </c>
      <c r="C18" s="462">
        <f>+'[1]Podklady QZ'!C687</f>
        <v>0</v>
      </c>
      <c r="D18" s="381">
        <f>+'[1]Podklady QZ'!D687</f>
        <v>0</v>
      </c>
      <c r="E18" s="380">
        <f>+'[1]Podklady QZ'!E687</f>
        <v>0</v>
      </c>
      <c r="F18" s="381">
        <f>+'[1]Podklady QZ'!F687</f>
        <v>0</v>
      </c>
      <c r="G18" s="368">
        <f>+'[1]Podklady QZ'!G687</f>
        <v>0</v>
      </c>
      <c r="H18" s="381">
        <f>+'[1]Podklady QZ'!H687</f>
        <v>0</v>
      </c>
      <c r="I18" s="368">
        <f>+'[1]Podklady QZ'!I687</f>
        <v>0</v>
      </c>
      <c r="J18" s="176"/>
      <c r="K18" s="178" t="str">
        <f t="shared" si="0"/>
        <v>Koks</v>
      </c>
      <c r="L18" s="168">
        <f t="shared" si="0"/>
        <v>0</v>
      </c>
      <c r="M18" s="168">
        <f t="shared" si="1"/>
        <v>0</v>
      </c>
      <c r="N18" s="168">
        <f t="shared" si="2"/>
        <v>0</v>
      </c>
      <c r="O18" s="246"/>
    </row>
    <row r="19" spans="1:18" x14ac:dyDescent="0.2">
      <c r="A19" s="57" t="s">
        <v>39</v>
      </c>
      <c r="B19" s="375">
        <f>+'[1]Podklady QZ'!B688</f>
        <v>265</v>
      </c>
      <c r="C19" s="462">
        <f>+'[1]Podklady QZ'!C688</f>
        <v>4.6286996038758877E-3</v>
      </c>
      <c r="D19" s="381">
        <f>+'[1]Podklady QZ'!D688</f>
        <v>178</v>
      </c>
      <c r="E19" s="380">
        <f>+'[1]Podklady QZ'!E688</f>
        <v>3.5297662810866316E-3</v>
      </c>
      <c r="F19" s="381">
        <f>+'[1]Podklady QZ'!F688</f>
        <v>281</v>
      </c>
      <c r="G19" s="368">
        <f>+'[1]Podklady QZ'!G688</f>
        <v>1.0446319949218245E-2</v>
      </c>
      <c r="H19" s="381">
        <f>+'[1]Podklady QZ'!H688</f>
        <v>724</v>
      </c>
      <c r="I19" s="368">
        <f>+'[1]Podklady QZ'!I688</f>
        <v>5.3797320260366545E-3</v>
      </c>
      <c r="J19" s="176"/>
      <c r="K19" s="178" t="str">
        <f t="shared" si="0"/>
        <v>Odpadní teplo</v>
      </c>
      <c r="L19" s="168">
        <f t="shared" si="0"/>
        <v>265</v>
      </c>
      <c r="M19" s="168">
        <f t="shared" si="1"/>
        <v>178</v>
      </c>
      <c r="N19" s="168">
        <f t="shared" si="2"/>
        <v>281</v>
      </c>
      <c r="O19" s="246"/>
    </row>
    <row r="20" spans="1:18" x14ac:dyDescent="0.2">
      <c r="A20" s="57" t="s">
        <v>38</v>
      </c>
      <c r="B20" s="375">
        <f>+'[1]Podklady QZ'!B689</f>
        <v>0</v>
      </c>
      <c r="C20" s="462">
        <f>+'[1]Podklady QZ'!C689</f>
        <v>0</v>
      </c>
      <c r="D20" s="381">
        <f>+'[1]Podklady QZ'!D689</f>
        <v>0</v>
      </c>
      <c r="E20" s="380">
        <f>+'[1]Podklady QZ'!E689</f>
        <v>0</v>
      </c>
      <c r="F20" s="381">
        <f>+'[1]Podklady QZ'!F689</f>
        <v>0</v>
      </c>
      <c r="G20" s="368">
        <f>+'[1]Podklady QZ'!G689</f>
        <v>0</v>
      </c>
      <c r="H20" s="381">
        <f>+'[1]Podklady QZ'!H689</f>
        <v>0</v>
      </c>
      <c r="I20" s="368">
        <f>+'[1]Podklady QZ'!I689</f>
        <v>0</v>
      </c>
      <c r="J20" s="176"/>
      <c r="K20" s="178" t="str">
        <f t="shared" si="0"/>
        <v>Ostatní kapalná paliva</v>
      </c>
      <c r="L20" s="168">
        <f t="shared" si="0"/>
        <v>0</v>
      </c>
      <c r="M20" s="168">
        <f t="shared" si="1"/>
        <v>0</v>
      </c>
      <c r="N20" s="168">
        <f t="shared" si="2"/>
        <v>0</v>
      </c>
      <c r="O20" s="246"/>
    </row>
    <row r="21" spans="1:18" x14ac:dyDescent="0.2">
      <c r="A21" s="57" t="s">
        <v>37</v>
      </c>
      <c r="B21" s="375">
        <f>+'[1]Podklady QZ'!B690</f>
        <v>1676.74</v>
      </c>
      <c r="C21" s="462">
        <f>+'[1]Podklady QZ'!C690</f>
        <v>6.2541835995210317E-3</v>
      </c>
      <c r="D21" s="381">
        <f>+'[1]Podklady QZ'!D690</f>
        <v>853.81</v>
      </c>
      <c r="E21" s="380">
        <f>+'[1]Podklady QZ'!E690</f>
        <v>3.6299059541928837E-3</v>
      </c>
      <c r="F21" s="381">
        <f>+'[1]Podklady QZ'!F690</f>
        <v>470.38</v>
      </c>
      <c r="G21" s="368">
        <f>+'[1]Podklady QZ'!G690</f>
        <v>2.4643430553237242E-3</v>
      </c>
      <c r="H21" s="381">
        <f>+'[1]Podklady QZ'!H690</f>
        <v>3000.9300000000003</v>
      </c>
      <c r="I21" s="368">
        <f>+'[1]Podklady QZ'!I690</f>
        <v>4.3229305885648219E-3</v>
      </c>
      <c r="J21" s="176"/>
      <c r="K21" s="178" t="str">
        <f t="shared" si="0"/>
        <v>Ostatní pevná paliva</v>
      </c>
      <c r="L21" s="168">
        <f t="shared" si="0"/>
        <v>1676.74</v>
      </c>
      <c r="M21" s="168">
        <f t="shared" si="1"/>
        <v>853.81</v>
      </c>
      <c r="N21" s="168">
        <f t="shared" si="2"/>
        <v>470.38</v>
      </c>
      <c r="O21" s="246"/>
    </row>
    <row r="22" spans="1:18" x14ac:dyDescent="0.2">
      <c r="A22" s="57" t="s">
        <v>36</v>
      </c>
      <c r="B22" s="375">
        <f>+'[1]Podklady QZ'!B691</f>
        <v>0</v>
      </c>
      <c r="C22" s="462">
        <f>+'[1]Podklady QZ'!C691</f>
        <v>0</v>
      </c>
      <c r="D22" s="381">
        <f>+'[1]Podklady QZ'!D691</f>
        <v>0</v>
      </c>
      <c r="E22" s="380">
        <f>+'[1]Podklady QZ'!E691</f>
        <v>0</v>
      </c>
      <c r="F22" s="381">
        <f>+'[1]Podklady QZ'!F691</f>
        <v>8951</v>
      </c>
      <c r="G22" s="368">
        <f>+'[1]Podklady QZ'!G691</f>
        <v>3.9451102630331199E-2</v>
      </c>
      <c r="H22" s="381">
        <f>+'[1]Podklady QZ'!H691</f>
        <v>8951</v>
      </c>
      <c r="I22" s="368">
        <f>+'[1]Podklady QZ'!I691</f>
        <v>1.0029890968787774E-2</v>
      </c>
      <c r="J22" s="176"/>
      <c r="K22" s="178" t="str">
        <f t="shared" si="0"/>
        <v>Ostatní plyny</v>
      </c>
      <c r="L22" s="168">
        <f t="shared" si="0"/>
        <v>0</v>
      </c>
      <c r="M22" s="168">
        <f t="shared" si="1"/>
        <v>0</v>
      </c>
      <c r="N22" s="168">
        <f t="shared" si="2"/>
        <v>8951</v>
      </c>
      <c r="O22" s="246"/>
    </row>
    <row r="23" spans="1:18" x14ac:dyDescent="0.2">
      <c r="A23" s="57" t="s">
        <v>3</v>
      </c>
      <c r="B23" s="375">
        <f>+'[1]Podklady QZ'!B692</f>
        <v>0</v>
      </c>
      <c r="C23" s="462">
        <f>+'[1]Podklady QZ'!C692</f>
        <v>0</v>
      </c>
      <c r="D23" s="381">
        <f>+'[1]Podklady QZ'!D692</f>
        <v>0</v>
      </c>
      <c r="E23" s="380">
        <f>+'[1]Podklady QZ'!E692</f>
        <v>0</v>
      </c>
      <c r="F23" s="381">
        <f>+'[1]Podklady QZ'!F692</f>
        <v>0</v>
      </c>
      <c r="G23" s="368">
        <f>+'[1]Podklady QZ'!G692</f>
        <v>0</v>
      </c>
      <c r="H23" s="381">
        <f>+'[1]Podklady QZ'!H692</f>
        <v>0</v>
      </c>
      <c r="I23" s="368">
        <f>+'[1]Podklady QZ'!I692</f>
        <v>0</v>
      </c>
      <c r="J23" s="176"/>
      <c r="K23" s="178" t="str">
        <f t="shared" si="0"/>
        <v>Ostatní</v>
      </c>
      <c r="L23" s="168">
        <f t="shared" si="0"/>
        <v>0</v>
      </c>
      <c r="M23" s="168">
        <f t="shared" si="1"/>
        <v>0</v>
      </c>
      <c r="N23" s="168">
        <f t="shared" si="2"/>
        <v>0</v>
      </c>
      <c r="O23" s="246"/>
    </row>
    <row r="24" spans="1:18" x14ac:dyDescent="0.2">
      <c r="A24" s="57" t="s">
        <v>35</v>
      </c>
      <c r="B24" s="375">
        <f>+'[1]Podklady QZ'!B693</f>
        <v>113.64200000000002</v>
      </c>
      <c r="C24" s="462">
        <f>+'[1]Podklady QZ'!C693</f>
        <v>4.1687729041866753E-2</v>
      </c>
      <c r="D24" s="381">
        <f>+'[1]Podklady QZ'!D693</f>
        <v>465.09500000000003</v>
      </c>
      <c r="E24" s="380">
        <f>+'[1]Podklady QZ'!E693</f>
        <v>9.5768750676936493E-2</v>
      </c>
      <c r="F24" s="381">
        <f>+'[1]Podklady QZ'!F693</f>
        <v>205.92499999999998</v>
      </c>
      <c r="G24" s="368">
        <f>+'[1]Podklady QZ'!G693</f>
        <v>7.8132884904768343E-3</v>
      </c>
      <c r="H24" s="381">
        <f>+'[1]Podklady QZ'!H693</f>
        <v>784.66200000000003</v>
      </c>
      <c r="I24" s="368">
        <f>+'[1]Podklady QZ'!I693</f>
        <v>2.3120313246945742E-2</v>
      </c>
      <c r="J24" s="176"/>
      <c r="K24" s="178" t="str">
        <f t="shared" si="0"/>
        <v>Topné oleje</v>
      </c>
      <c r="L24" s="168">
        <f t="shared" si="0"/>
        <v>113.64200000000002</v>
      </c>
      <c r="M24" s="168">
        <f t="shared" si="1"/>
        <v>465.09500000000003</v>
      </c>
      <c r="N24" s="168">
        <f t="shared" si="2"/>
        <v>205.92499999999998</v>
      </c>
      <c r="O24" s="246"/>
    </row>
    <row r="25" spans="1:18" x14ac:dyDescent="0.2">
      <c r="A25" s="218" t="s">
        <v>34</v>
      </c>
      <c r="B25" s="377">
        <f>+'[1]Podklady QZ'!B694</f>
        <v>78584.164999999994</v>
      </c>
      <c r="C25" s="463">
        <f>+'[1]Podklady QZ'!C694</f>
        <v>5.2002445844204208E-2</v>
      </c>
      <c r="D25" s="379">
        <f>+'[1]Podklady QZ'!D694</f>
        <v>88637.143999999986</v>
      </c>
      <c r="E25" s="378">
        <f>+'[1]Podklady QZ'!E694</f>
        <v>5.9073030968667894E-2</v>
      </c>
      <c r="F25" s="379">
        <f>+'[1]Podklady QZ'!F694</f>
        <v>68103.578999999998</v>
      </c>
      <c r="G25" s="378">
        <f>+'[1]Podklady QZ'!G694</f>
        <v>8.0766363924871118E-2</v>
      </c>
      <c r="H25" s="379">
        <f>+'[1]Podklady QZ'!H694</f>
        <v>235324.88799999998</v>
      </c>
      <c r="I25" s="378">
        <f>+'[1]Podklady QZ'!I694</f>
        <v>6.1046490179608247E-2</v>
      </c>
      <c r="J25" s="176"/>
      <c r="K25" s="178" t="str">
        <f t="shared" si="0"/>
        <v>Zemní plyn</v>
      </c>
      <c r="L25" s="168">
        <f t="shared" si="0"/>
        <v>78584.164999999994</v>
      </c>
      <c r="M25" s="168">
        <f t="shared" si="1"/>
        <v>88637.143999999986</v>
      </c>
      <c r="N25" s="168">
        <f t="shared" si="2"/>
        <v>68103.578999999998</v>
      </c>
      <c r="O25" s="173"/>
    </row>
    <row r="26" spans="1:18" ht="13.5" customHeight="1" x14ac:dyDescent="0.2">
      <c r="A26" s="242" t="s">
        <v>282</v>
      </c>
      <c r="B26" s="373">
        <f>+'[1]Podklady QZ'!B695</f>
        <v>799605.42700000003</v>
      </c>
      <c r="C26" s="370">
        <f>+'[1]Podklady QZ'!C695</f>
        <v>0.13552356978234015</v>
      </c>
      <c r="D26" s="367">
        <f>+'[1]Podklady QZ'!D695</f>
        <v>730649.27800000005</v>
      </c>
      <c r="E26" s="370">
        <f>+'[1]Podklady QZ'!E695</f>
        <v>0.13884627883182835</v>
      </c>
      <c r="F26" s="367">
        <f>+'[1]Podklady QZ'!F695</f>
        <v>413990.717</v>
      </c>
      <c r="G26" s="370">
        <f>+'[1]Podklady QZ'!G695</f>
        <v>0.16098578264488791</v>
      </c>
      <c r="H26" s="367">
        <f>+'[1]Podklady QZ'!H695</f>
        <v>1944245.422</v>
      </c>
      <c r="I26" s="370">
        <f>+'[1]Podklady QZ'!I695</f>
        <v>0.14156431417657853</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75">
        <f>+'[1]Podklady QZ'!B696</f>
        <v>331494.946</v>
      </c>
      <c r="C27" s="368">
        <f>+'[1]Podklady QZ'!C696</f>
        <v>0.19641157723015149</v>
      </c>
      <c r="D27" s="363">
        <f>+'[1]Podklady QZ'!D696</f>
        <v>335538.06000000006</v>
      </c>
      <c r="E27" s="368">
        <f>+'[1]Podklady QZ'!E696</f>
        <v>0.19895824342006574</v>
      </c>
      <c r="F27" s="363">
        <f>+'[1]Podklady QZ'!F696</f>
        <v>241038.17400000003</v>
      </c>
      <c r="G27" s="368">
        <f>+'[1]Podklady QZ'!G696</f>
        <v>0.20050349500810527</v>
      </c>
      <c r="H27" s="363">
        <f>+'[1]Podklady QZ'!H696</f>
        <v>908071.18</v>
      </c>
      <c r="I27" s="368">
        <f>+'[1]Podklady QZ'!I696</f>
        <v>0.19842496213555291</v>
      </c>
      <c r="J27" s="176"/>
      <c r="K27" s="178" t="str">
        <f>+A27</f>
        <v>Průmysl</v>
      </c>
      <c r="L27" s="168">
        <f t="shared" ref="L27:L34" si="4">+B27</f>
        <v>331494.946</v>
      </c>
      <c r="M27" s="168">
        <f t="shared" ref="M27:M34" si="5">+D27</f>
        <v>335538.06000000006</v>
      </c>
      <c r="N27" s="168">
        <f t="shared" ref="N27:N34" si="6">+F27</f>
        <v>241038.17400000003</v>
      </c>
      <c r="O27" s="127"/>
      <c r="P27" s="246"/>
      <c r="Q27" s="246"/>
      <c r="R27" s="246"/>
    </row>
    <row r="28" spans="1:18" ht="12.75" customHeight="1" x14ac:dyDescent="0.2">
      <c r="A28" s="57" t="s">
        <v>0</v>
      </c>
      <c r="B28" s="375">
        <f>+'[1]Podklady QZ'!B697</f>
        <v>33494.15</v>
      </c>
      <c r="C28" s="380">
        <f>+'[1]Podklady QZ'!C697</f>
        <v>0.2611983759638305</v>
      </c>
      <c r="D28" s="381">
        <f>+'[1]Podklady QZ'!D697</f>
        <v>22858.36</v>
      </c>
      <c r="E28" s="380">
        <f>+'[1]Podklady QZ'!E697</f>
        <v>0.22940033170697305</v>
      </c>
      <c r="F28" s="381">
        <f>+'[1]Podklady QZ'!F697</f>
        <v>11577.579999999998</v>
      </c>
      <c r="G28" s="368">
        <f>+'[1]Podklady QZ'!G697</f>
        <v>0.20196626824650793</v>
      </c>
      <c r="H28" s="381">
        <f>+'[1]Podklady QZ'!H697</f>
        <v>67930.09</v>
      </c>
      <c r="I28" s="368">
        <f>+'[1]Podklady QZ'!I697</f>
        <v>0.23818328797186014</v>
      </c>
      <c r="J28" s="176"/>
      <c r="K28" s="178" t="str">
        <f t="shared" ref="K28:K34" si="7">+A28</f>
        <v>Energetika</v>
      </c>
      <c r="L28" s="168">
        <f t="shared" si="4"/>
        <v>33494.15</v>
      </c>
      <c r="M28" s="168">
        <f t="shared" si="5"/>
        <v>22858.36</v>
      </c>
      <c r="N28" s="168">
        <f t="shared" si="6"/>
        <v>11577.579999999998</v>
      </c>
      <c r="O28" s="127"/>
    </row>
    <row r="29" spans="1:18" ht="12.75" customHeight="1" x14ac:dyDescent="0.2">
      <c r="A29" s="57" t="s">
        <v>1</v>
      </c>
      <c r="B29" s="375">
        <f>+'[1]Podklady QZ'!B698</f>
        <v>9929.3799999999992</v>
      </c>
      <c r="C29" s="380">
        <f>+'[1]Podklady QZ'!C698</f>
        <v>0.20305143814486012</v>
      </c>
      <c r="D29" s="381">
        <f>+'[1]Podklady QZ'!D698</f>
        <v>6455.7</v>
      </c>
      <c r="E29" s="380">
        <f>+'[1]Podklady QZ'!E698</f>
        <v>0.18609640189696852</v>
      </c>
      <c r="F29" s="381">
        <f>+'[1]Podklady QZ'!F698</f>
        <v>1602.77</v>
      </c>
      <c r="G29" s="368">
        <f>+'[1]Podklady QZ'!G698</f>
        <v>0.24136913739338442</v>
      </c>
      <c r="H29" s="381">
        <f>+'[1]Podklady QZ'!H698</f>
        <v>17987.849999999999</v>
      </c>
      <c r="I29" s="368">
        <f>+'[1]Podklady QZ'!I698</f>
        <v>0.19935283377462362</v>
      </c>
      <c r="J29" s="176"/>
      <c r="K29" s="178" t="str">
        <f t="shared" si="7"/>
        <v>Doprava</v>
      </c>
      <c r="L29" s="168">
        <f t="shared" si="4"/>
        <v>9929.3799999999992</v>
      </c>
      <c r="M29" s="168">
        <f t="shared" si="5"/>
        <v>6455.7</v>
      </c>
      <c r="N29" s="168">
        <f t="shared" si="6"/>
        <v>1602.77</v>
      </c>
      <c r="O29" s="127"/>
    </row>
    <row r="30" spans="1:18" ht="12.75" customHeight="1" x14ac:dyDescent="0.2">
      <c r="A30" s="57" t="s">
        <v>2</v>
      </c>
      <c r="B30" s="375">
        <f>+'[1]Podklady QZ'!B699</f>
        <v>854.41899999999998</v>
      </c>
      <c r="C30" s="380">
        <f>+'[1]Podklady QZ'!C699</f>
        <v>2.7051612086989255E-2</v>
      </c>
      <c r="D30" s="381">
        <f>+'[1]Podklady QZ'!D699</f>
        <v>485.28699999999998</v>
      </c>
      <c r="E30" s="380">
        <f>+'[1]Podklady QZ'!E699</f>
        <v>1.6580249807133695E-2</v>
      </c>
      <c r="F30" s="381">
        <f>+'[1]Podklady QZ'!F699</f>
        <v>18.951999999999998</v>
      </c>
      <c r="G30" s="368">
        <f>+'[1]Podklady QZ'!G699</f>
        <v>1.8684503308385495E-3</v>
      </c>
      <c r="H30" s="381">
        <f>+'[1]Podklady QZ'!H699</f>
        <v>1358.6579999999999</v>
      </c>
      <c r="I30" s="368">
        <f>+'[1]Podklady QZ'!I699</f>
        <v>1.9136859139953916E-2</v>
      </c>
      <c r="J30" s="176"/>
      <c r="K30" s="178" t="str">
        <f t="shared" si="7"/>
        <v>Stavebnictví</v>
      </c>
      <c r="L30" s="168">
        <f t="shared" si="4"/>
        <v>854.41899999999998</v>
      </c>
      <c r="M30" s="168">
        <f t="shared" si="5"/>
        <v>485.28699999999998</v>
      </c>
      <c r="N30" s="168">
        <f t="shared" si="6"/>
        <v>18.951999999999998</v>
      </c>
    </row>
    <row r="31" spans="1:18" x14ac:dyDescent="0.2">
      <c r="A31" s="57" t="s">
        <v>6</v>
      </c>
      <c r="B31" s="375">
        <f>+'[1]Podklady QZ'!B700</f>
        <v>9702.1</v>
      </c>
      <c r="C31" s="380">
        <f>+'[1]Podklady QZ'!C700</f>
        <v>0.35405118399013247</v>
      </c>
      <c r="D31" s="381">
        <f>+'[1]Podklady QZ'!D700</f>
        <v>5321.1</v>
      </c>
      <c r="E31" s="380">
        <f>+'[1]Podklady QZ'!E700</f>
        <v>0.26821164964303223</v>
      </c>
      <c r="F31" s="381">
        <f>+'[1]Podklady QZ'!F700</f>
        <v>1738.6</v>
      </c>
      <c r="G31" s="368">
        <f>+'[1]Podklady QZ'!G700</f>
        <v>0.19787002354500777</v>
      </c>
      <c r="H31" s="381">
        <f>+'[1]Podklady QZ'!H700</f>
        <v>16761.8</v>
      </c>
      <c r="I31" s="368">
        <f>+'[1]Podklady QZ'!I700</f>
        <v>0.29916368634242574</v>
      </c>
      <c r="J31" s="176"/>
      <c r="K31" s="178" t="str">
        <f t="shared" si="7"/>
        <v>Zemědělství a lesnictví</v>
      </c>
      <c r="L31" s="168">
        <f t="shared" si="4"/>
        <v>9702.1</v>
      </c>
      <c r="M31" s="168">
        <f t="shared" si="5"/>
        <v>5321.1</v>
      </c>
      <c r="N31" s="168">
        <f t="shared" si="6"/>
        <v>1738.6</v>
      </c>
    </row>
    <row r="32" spans="1:18" x14ac:dyDescent="0.2">
      <c r="A32" s="57" t="s">
        <v>28</v>
      </c>
      <c r="B32" s="375">
        <f>+'[1]Podklady QZ'!B701</f>
        <v>269970.48199999996</v>
      </c>
      <c r="C32" s="380">
        <f>+'[1]Podklady QZ'!C701</f>
        <v>0.10814428484338341</v>
      </c>
      <c r="D32" s="381">
        <f>+'[1]Podklady QZ'!D701</f>
        <v>239744.15900000004</v>
      </c>
      <c r="E32" s="380">
        <f>+'[1]Podklady QZ'!E701</f>
        <v>0.11002989201550632</v>
      </c>
      <c r="F32" s="381">
        <f>+'[1]Podklady QZ'!F701</f>
        <v>109622.726</v>
      </c>
      <c r="G32" s="368">
        <f>+'[1]Podklady QZ'!G701</f>
        <v>0.12616507577923969</v>
      </c>
      <c r="H32" s="381">
        <f>+'[1]Podklady QZ'!H701</f>
        <v>619337.36699999997</v>
      </c>
      <c r="I32" s="368">
        <f>+'[1]Podklady QZ'!I701</f>
        <v>0.11170956076272677</v>
      </c>
      <c r="J32" s="176"/>
      <c r="K32" s="178" t="str">
        <f t="shared" si="7"/>
        <v>Domácnosti</v>
      </c>
      <c r="L32" s="168">
        <f t="shared" si="4"/>
        <v>269970.48199999996</v>
      </c>
      <c r="M32" s="168">
        <f t="shared" si="5"/>
        <v>239744.15900000004</v>
      </c>
      <c r="N32" s="168">
        <f t="shared" si="6"/>
        <v>109622.726</v>
      </c>
    </row>
    <row r="33" spans="1:14" x14ac:dyDescent="0.2">
      <c r="A33" s="57" t="s">
        <v>5</v>
      </c>
      <c r="B33" s="375">
        <f>+'[1]Podklady QZ'!B702</f>
        <v>132631.611</v>
      </c>
      <c r="C33" s="380">
        <f>+'[1]Podklady QZ'!C702</f>
        <v>9.8321892377461084E-2</v>
      </c>
      <c r="D33" s="381">
        <f>+'[1]Podklady QZ'!D702</f>
        <v>110930.595</v>
      </c>
      <c r="E33" s="380">
        <f>+'[1]Podklady QZ'!E702</f>
        <v>0.10038478095502659</v>
      </c>
      <c r="F33" s="381">
        <f>+'[1]Podklady QZ'!F702</f>
        <v>44905.620999999999</v>
      </c>
      <c r="G33" s="368">
        <f>+'[1]Podklady QZ'!G702</f>
        <v>0.11597687679558445</v>
      </c>
      <c r="H33" s="381">
        <f>+'[1]Podklady QZ'!H702</f>
        <v>288467.82699999999</v>
      </c>
      <c r="I33" s="368">
        <f>+'[1]Podklady QZ'!I702</f>
        <v>0.10153022440793712</v>
      </c>
      <c r="J33" s="176"/>
      <c r="K33" s="178" t="str">
        <f t="shared" si="7"/>
        <v>Obchod, služby, školství, zdravotnictví</v>
      </c>
      <c r="L33" s="168">
        <f t="shared" si="4"/>
        <v>132631.611</v>
      </c>
      <c r="M33" s="168">
        <f t="shared" si="5"/>
        <v>110930.595</v>
      </c>
      <c r="N33" s="168">
        <f t="shared" si="6"/>
        <v>44905.620999999999</v>
      </c>
    </row>
    <row r="34" spans="1:14" ht="12.75" thickBot="1" x14ac:dyDescent="0.25">
      <c r="A34" s="58" t="s">
        <v>3</v>
      </c>
      <c r="B34" s="376">
        <f>+'[1]Podklady QZ'!B703</f>
        <v>11528.339</v>
      </c>
      <c r="C34" s="369">
        <f>+'[1]Podklady QZ'!C703</f>
        <v>8.8071002820305361E-2</v>
      </c>
      <c r="D34" s="364">
        <f>+'[1]Podklady QZ'!D703</f>
        <v>9316.0169999999998</v>
      </c>
      <c r="E34" s="369">
        <f>+'[1]Podklady QZ'!E703</f>
        <v>8.5926791669259636E-2</v>
      </c>
      <c r="F34" s="364">
        <f>+'[1]Podklady QZ'!F703</f>
        <v>3486.2939999999999</v>
      </c>
      <c r="G34" s="369">
        <f>+'[1]Podklady QZ'!G703</f>
        <v>0.11445007666129677</v>
      </c>
      <c r="H34" s="364">
        <f>+'[1]Podklady QZ'!H703</f>
        <v>24330.65</v>
      </c>
      <c r="I34" s="369">
        <f>+'[1]Podklady QZ'!I703</f>
        <v>9.0187815909322511E-2</v>
      </c>
      <c r="J34" s="176"/>
      <c r="K34" s="178" t="str">
        <f t="shared" si="7"/>
        <v>Ostatní</v>
      </c>
      <c r="L34" s="168">
        <f t="shared" si="4"/>
        <v>11528.339</v>
      </c>
      <c r="M34" s="168">
        <f t="shared" si="5"/>
        <v>9316.0169999999998</v>
      </c>
      <c r="N34" s="168">
        <f t="shared" si="6"/>
        <v>3486.2939999999999</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QZ'!L672</f>
        <v>0.25800811921636996</v>
      </c>
    </row>
    <row r="40" spans="1:14" x14ac:dyDescent="0.2">
      <c r="B40" s="226"/>
      <c r="C40" s="226"/>
      <c r="D40" s="226"/>
      <c r="L40" s="184" t="s">
        <v>66</v>
      </c>
      <c r="M40" s="219">
        <f>+'[1]Podklady QZ'!L673</f>
        <v>0.20183963728900367</v>
      </c>
    </row>
    <row r="41" spans="1:14" x14ac:dyDescent="0.2">
      <c r="B41" s="127"/>
      <c r="C41" s="127"/>
      <c r="D41" s="127"/>
      <c r="L41" s="184" t="s">
        <v>182</v>
      </c>
      <c r="M41" s="219">
        <f>+'[1]Podklady QZ'!L674</f>
        <v>0.14963287642799178</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S32" sqref="S32"/>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199</v>
      </c>
      <c r="I1" s="165" t="str">
        <f>Obsah!$A$1</f>
        <v>II.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8" t="str">
        <f>'[1]Podklady QZ'!$B$250:$C$250</f>
        <v>Duben</v>
      </c>
      <c r="C5" s="539"/>
      <c r="D5" s="538" t="str">
        <f>'[1]Podklady QZ'!$D$250:$E$250</f>
        <v>Květen</v>
      </c>
      <c r="E5" s="539"/>
      <c r="F5" s="538" t="str">
        <f>'[1]Podklady QZ'!$F$250:$G$250</f>
        <v>Červen</v>
      </c>
      <c r="G5" s="540"/>
      <c r="H5" s="538" t="s">
        <v>7</v>
      </c>
      <c r="I5" s="540"/>
    </row>
    <row r="6" spans="1:15" x14ac:dyDescent="0.2">
      <c r="A6" s="26"/>
      <c r="B6" s="365" t="s">
        <v>279</v>
      </c>
      <c r="C6" s="365" t="s">
        <v>52</v>
      </c>
      <c r="D6" s="365" t="s">
        <v>279</v>
      </c>
      <c r="E6" s="365" t="s">
        <v>52</v>
      </c>
      <c r="F6" s="365" t="s">
        <v>279</v>
      </c>
      <c r="G6" s="366" t="s">
        <v>52</v>
      </c>
      <c r="H6" s="365" t="s">
        <v>279</v>
      </c>
      <c r="I6" s="366" t="s">
        <v>52</v>
      </c>
      <c r="J6" s="184"/>
      <c r="O6" s="184"/>
    </row>
    <row r="7" spans="1:15" x14ac:dyDescent="0.2">
      <c r="A7" s="243" t="s">
        <v>245</v>
      </c>
      <c r="B7" s="374">
        <f>+'[1]Podklady QZ'!B711</f>
        <v>1445.1659999999997</v>
      </c>
      <c r="C7" s="371">
        <f>+'[1]Podklady QZ'!C711</f>
        <v>3.4720306301233975E-2</v>
      </c>
      <c r="D7" s="372">
        <f>+'[1]Podklady QZ'!D711</f>
        <v>1446.6359999999997</v>
      </c>
      <c r="E7" s="371">
        <f>+'[1]Podklady QZ'!E711</f>
        <v>3.4764891808021489E-2</v>
      </c>
      <c r="F7" s="372">
        <f>+'[1]Podklady QZ'!F711</f>
        <v>1445.3619999999999</v>
      </c>
      <c r="G7" s="371">
        <f>+'[1]Podklady QZ'!G711</f>
        <v>3.473876615469302E-2</v>
      </c>
      <c r="H7" s="372">
        <f>+'[1]Podklady QZ'!H711</f>
        <v>1445.3619999999999</v>
      </c>
      <c r="I7" s="371">
        <f>+'[1]Podklady QZ'!I711</f>
        <v>3.473876615469302E-2</v>
      </c>
      <c r="J7" s="187"/>
      <c r="O7" s="92"/>
    </row>
    <row r="8" spans="1:15" x14ac:dyDescent="0.2">
      <c r="A8" s="240" t="s">
        <v>280</v>
      </c>
      <c r="B8" s="374">
        <f>+'[1]Podklady QZ'!B712</f>
        <v>622181.55199999991</v>
      </c>
      <c r="C8" s="371">
        <f>+'[1]Podklady QZ'!C712</f>
        <v>4.9335668927564885E-2</v>
      </c>
      <c r="D8" s="372">
        <f>+'[1]Podklady QZ'!D712</f>
        <v>564975.00099999981</v>
      </c>
      <c r="E8" s="371">
        <f>+'[1]Podklady QZ'!E712</f>
        <v>4.7603036182046067E-2</v>
      </c>
      <c r="F8" s="372">
        <f>+'[1]Podklady QZ'!F712</f>
        <v>416969.25999999989</v>
      </c>
      <c r="G8" s="371">
        <f>+'[1]Podklady QZ'!G712</f>
        <v>5.1833395341397213E-2</v>
      </c>
      <c r="H8" s="372">
        <f>+'[1]Podklady QZ'!H712</f>
        <v>1604125.8129999996</v>
      </c>
      <c r="I8" s="371">
        <f>+'[1]Podklady QZ'!I712</f>
        <v>4.9321188930584542E-2</v>
      </c>
      <c r="J8" s="187"/>
      <c r="O8" s="92"/>
    </row>
    <row r="9" spans="1:15" x14ac:dyDescent="0.2">
      <c r="A9" s="241" t="s">
        <v>281</v>
      </c>
      <c r="B9" s="373">
        <f>+'[1]Podklady QZ'!B713</f>
        <v>311809.81996886199</v>
      </c>
      <c r="C9" s="370">
        <f>+'[1]Podklady QZ'!C713</f>
        <v>4.7381786085109311E-2</v>
      </c>
      <c r="D9" s="367">
        <f>+'[1]Podklady QZ'!D713</f>
        <v>281796.44084710855</v>
      </c>
      <c r="E9" s="370">
        <f>+'[1]Podklady QZ'!E713</f>
        <v>4.7369359343625572E-2</v>
      </c>
      <c r="F9" s="367">
        <f>+'[1]Podklady QZ'!F713</f>
        <v>163170.64367713392</v>
      </c>
      <c r="G9" s="370">
        <f>+'[1]Podklady QZ'!G713</f>
        <v>5.3793527639677458E-2</v>
      </c>
      <c r="H9" s="367">
        <f>+'[1]Podklady QZ'!H713</f>
        <v>756776.90449310455</v>
      </c>
      <c r="I9" s="370">
        <f>+'[1]Podklady QZ'!I713</f>
        <v>4.8626704949410404E-2</v>
      </c>
      <c r="J9" s="176"/>
      <c r="K9" s="178"/>
      <c r="L9" s="178" t="str">
        <f>+B5</f>
        <v>Duben</v>
      </c>
      <c r="M9" s="178" t="str">
        <f>+D5</f>
        <v>Květen</v>
      </c>
      <c r="N9" s="178" t="str">
        <f>+F5</f>
        <v>Červen</v>
      </c>
      <c r="O9" s="179"/>
    </row>
    <row r="10" spans="1:15" x14ac:dyDescent="0.2">
      <c r="A10" s="57" t="s">
        <v>44</v>
      </c>
      <c r="B10" s="375">
        <f>+'[1]Podklady QZ'!B714</f>
        <v>33997.142999999996</v>
      </c>
      <c r="C10" s="73">
        <f>+'[1]Podklady QZ'!C714</f>
        <v>6.4394183511165215E-2</v>
      </c>
      <c r="D10" s="363">
        <f>+'[1]Podklady QZ'!D714</f>
        <v>15414.055</v>
      </c>
      <c r="E10" s="368">
        <f>+'[1]Podklady QZ'!E714</f>
        <v>3.0727318556942711E-2</v>
      </c>
      <c r="F10" s="363">
        <f>+'[1]Podklady QZ'!F714</f>
        <v>10038.342000000001</v>
      </c>
      <c r="G10" s="368">
        <f>+'[1]Podklady QZ'!G714</f>
        <v>3.7453839379872705E-2</v>
      </c>
      <c r="H10" s="363">
        <f>+'[1]Podklady QZ'!H714</f>
        <v>59449.539999999994</v>
      </c>
      <c r="I10" s="368">
        <f>+'[1]Podklady QZ'!I714</f>
        <v>4.5814546257037278E-2</v>
      </c>
      <c r="J10" s="176"/>
      <c r="K10" s="178" t="str">
        <f>+A10</f>
        <v>Biomasa</v>
      </c>
      <c r="L10" s="168">
        <f>+B10</f>
        <v>33997.142999999996</v>
      </c>
      <c r="M10" s="168">
        <f>+D10</f>
        <v>15414.055</v>
      </c>
      <c r="N10" s="168">
        <f>+F10</f>
        <v>10038.342000000001</v>
      </c>
      <c r="O10" s="246"/>
    </row>
    <row r="11" spans="1:15" x14ac:dyDescent="0.2">
      <c r="A11" s="57" t="s">
        <v>43</v>
      </c>
      <c r="B11" s="375">
        <f>+'[1]Podklady QZ'!B715</f>
        <v>536.53</v>
      </c>
      <c r="C11" s="462">
        <f>+'[1]Podklady QZ'!C715</f>
        <v>1.180438181433918E-2</v>
      </c>
      <c r="D11" s="381">
        <f>+'[1]Podklady QZ'!D715</f>
        <v>451.97</v>
      </c>
      <c r="E11" s="380">
        <f>+'[1]Podklady QZ'!E715</f>
        <v>1.1099587293881472E-2</v>
      </c>
      <c r="F11" s="381">
        <f>+'[1]Podklady QZ'!F715</f>
        <v>733.09</v>
      </c>
      <c r="G11" s="368">
        <f>+'[1]Podklady QZ'!G715</f>
        <v>2.867713703524194E-2</v>
      </c>
      <c r="H11" s="381">
        <f>+'[1]Podklady QZ'!H715</f>
        <v>1721.5900000000001</v>
      </c>
      <c r="I11" s="368">
        <f>+'[1]Podklady QZ'!I715</f>
        <v>1.5407813432061334E-2</v>
      </c>
      <c r="J11" s="176"/>
      <c r="K11" s="178" t="str">
        <f t="shared" ref="K11:L25" si="0">+A11</f>
        <v>Bioplyn</v>
      </c>
      <c r="L11" s="168">
        <f t="shared" si="0"/>
        <v>536.53</v>
      </c>
      <c r="M11" s="168">
        <f t="shared" ref="M11:M25" si="1">+D11</f>
        <v>451.97</v>
      </c>
      <c r="N11" s="168">
        <f t="shared" ref="N11:N25" si="2">+F11</f>
        <v>733.09</v>
      </c>
      <c r="O11" s="246"/>
    </row>
    <row r="12" spans="1:15" x14ac:dyDescent="0.2">
      <c r="A12" s="57" t="s">
        <v>42</v>
      </c>
      <c r="B12" s="375">
        <f>+'[1]Podklady QZ'!B716</f>
        <v>6798</v>
      </c>
      <c r="C12" s="462">
        <f>+'[1]Podklady QZ'!C716</f>
        <v>1.0032277250845295E-2</v>
      </c>
      <c r="D12" s="381">
        <f>+'[1]Podklady QZ'!D716</f>
        <v>0</v>
      </c>
      <c r="E12" s="380">
        <f>+'[1]Podklady QZ'!E716</f>
        <v>0</v>
      </c>
      <c r="F12" s="381">
        <f>+'[1]Podklady QZ'!F716</f>
        <v>0</v>
      </c>
      <c r="G12" s="368">
        <f>+'[1]Podklady QZ'!G716</f>
        <v>0</v>
      </c>
      <c r="H12" s="381">
        <f>+'[1]Podklady QZ'!H716</f>
        <v>6798</v>
      </c>
      <c r="I12" s="368">
        <f>+'[1]Podklady QZ'!I716</f>
        <v>4.6334318307926581E-3</v>
      </c>
      <c r="J12" s="176"/>
      <c r="K12" s="178" t="str">
        <f t="shared" si="0"/>
        <v>Černé uhlí</v>
      </c>
      <c r="L12" s="168">
        <f t="shared" si="0"/>
        <v>6798</v>
      </c>
      <c r="M12" s="168">
        <f t="shared" si="1"/>
        <v>0</v>
      </c>
      <c r="N12" s="168">
        <f t="shared" si="2"/>
        <v>0</v>
      </c>
      <c r="O12" s="246"/>
    </row>
    <row r="13" spans="1:15" x14ac:dyDescent="0.2">
      <c r="A13" s="57" t="s">
        <v>67</v>
      </c>
      <c r="B13" s="375">
        <f>+'[1]Podklady QZ'!B717</f>
        <v>11.04</v>
      </c>
      <c r="C13" s="462">
        <f>+'[1]Podklady QZ'!C717</f>
        <v>9.3750796117494199E-3</v>
      </c>
      <c r="D13" s="381">
        <f>+'[1]Podklady QZ'!D717</f>
        <v>38.4</v>
      </c>
      <c r="E13" s="380">
        <f>+'[1]Podklady QZ'!E717</f>
        <v>4.0287087463896372E-2</v>
      </c>
      <c r="F13" s="381">
        <f>+'[1]Podklady QZ'!F717</f>
        <v>136</v>
      </c>
      <c r="G13" s="368">
        <f>+'[1]Podklady QZ'!G717</f>
        <v>0.11794743707157328</v>
      </c>
      <c r="H13" s="381">
        <f>+'[1]Podklady QZ'!H717</f>
        <v>185.44</v>
      </c>
      <c r="I13" s="368">
        <f>+'[1]Podklady QZ'!I717</f>
        <v>5.6471075474944461E-2</v>
      </c>
      <c r="J13" s="176"/>
      <c r="K13" s="178" t="str">
        <f t="shared" si="0"/>
        <v>Elektrická energie</v>
      </c>
      <c r="L13" s="168">
        <f t="shared" si="0"/>
        <v>11.04</v>
      </c>
      <c r="M13" s="168">
        <f t="shared" si="1"/>
        <v>38.4</v>
      </c>
      <c r="N13" s="168">
        <f t="shared" si="2"/>
        <v>136</v>
      </c>
      <c r="O13" s="246"/>
    </row>
    <row r="14" spans="1:15" x14ac:dyDescent="0.2">
      <c r="A14" s="57" t="s">
        <v>68</v>
      </c>
      <c r="B14" s="375">
        <f>+'[1]Podklady QZ'!B718</f>
        <v>0</v>
      </c>
      <c r="C14" s="462">
        <f>+'[1]Podklady QZ'!C718</f>
        <v>0</v>
      </c>
      <c r="D14" s="381">
        <f>+'[1]Podklady QZ'!D718</f>
        <v>0</v>
      </c>
      <c r="E14" s="380">
        <f>+'[1]Podklady QZ'!E718</f>
        <v>0</v>
      </c>
      <c r="F14" s="381">
        <f>+'[1]Podklady QZ'!F718</f>
        <v>0</v>
      </c>
      <c r="G14" s="368">
        <f>+'[1]Podklady QZ'!G718</f>
        <v>0</v>
      </c>
      <c r="H14" s="381">
        <f>+'[1]Podklady QZ'!H718</f>
        <v>0</v>
      </c>
      <c r="I14" s="368">
        <f>+'[1]Podklady QZ'!I718</f>
        <v>0</v>
      </c>
      <c r="J14" s="176"/>
      <c r="K14" s="178" t="str">
        <f t="shared" si="0"/>
        <v>Energie prostředí (tepelné čerpadlo)</v>
      </c>
      <c r="L14" s="168">
        <f t="shared" si="0"/>
        <v>0</v>
      </c>
      <c r="M14" s="168">
        <f t="shared" si="1"/>
        <v>0</v>
      </c>
      <c r="N14" s="168">
        <f t="shared" si="2"/>
        <v>0</v>
      </c>
      <c r="O14" s="246"/>
    </row>
    <row r="15" spans="1:15" x14ac:dyDescent="0.2">
      <c r="A15" s="57" t="s">
        <v>69</v>
      </c>
      <c r="B15" s="375">
        <f>+'[1]Podklady QZ'!B719</f>
        <v>0</v>
      </c>
      <c r="C15" s="462">
        <f>+'[1]Podklady QZ'!C719</f>
        <v>0</v>
      </c>
      <c r="D15" s="381">
        <f>+'[1]Podklady QZ'!D719</f>
        <v>0</v>
      </c>
      <c r="E15" s="380">
        <f>+'[1]Podklady QZ'!E719</f>
        <v>0</v>
      </c>
      <c r="F15" s="381">
        <f>+'[1]Podklady QZ'!F719</f>
        <v>0</v>
      </c>
      <c r="G15" s="368">
        <f>+'[1]Podklady QZ'!G719</f>
        <v>0</v>
      </c>
      <c r="H15" s="381">
        <f>+'[1]Podklady QZ'!H719</f>
        <v>0</v>
      </c>
      <c r="I15" s="368">
        <f>+'[1]Podklady QZ'!I719</f>
        <v>0</v>
      </c>
      <c r="J15" s="176"/>
      <c r="K15" s="178" t="str">
        <f t="shared" si="0"/>
        <v>Energie Slunce (solární kolektor)</v>
      </c>
      <c r="L15" s="168">
        <f t="shared" si="0"/>
        <v>0</v>
      </c>
      <c r="M15" s="168">
        <f t="shared" si="1"/>
        <v>0</v>
      </c>
      <c r="N15" s="168">
        <f t="shared" si="2"/>
        <v>0</v>
      </c>
      <c r="O15" s="246"/>
    </row>
    <row r="16" spans="1:15" x14ac:dyDescent="0.2">
      <c r="A16" s="57" t="s">
        <v>41</v>
      </c>
      <c r="B16" s="375">
        <f>+'[1]Podklady QZ'!B720</f>
        <v>193746.65299999999</v>
      </c>
      <c r="C16" s="462">
        <f>+'[1]Podklady QZ'!C720</f>
        <v>6.2090194193986155E-2</v>
      </c>
      <c r="D16" s="381">
        <f>+'[1]Podklady QZ'!D720</f>
        <v>197837.04499999998</v>
      </c>
      <c r="E16" s="380">
        <f>+'[1]Podklady QZ'!E720</f>
        <v>7.2027325982463072E-2</v>
      </c>
      <c r="F16" s="381">
        <f>+'[1]Podklady QZ'!F720</f>
        <v>120415.473</v>
      </c>
      <c r="G16" s="368">
        <f>+'[1]Podklady QZ'!G720</f>
        <v>0.10542141248950003</v>
      </c>
      <c r="H16" s="381">
        <f>+'[1]Podklady QZ'!H720</f>
        <v>511999.17099999997</v>
      </c>
      <c r="I16" s="368">
        <f>+'[1]Podklady QZ'!I720</f>
        <v>7.3045372842814663E-2</v>
      </c>
      <c r="J16" s="176"/>
      <c r="K16" s="178" t="str">
        <f t="shared" si="0"/>
        <v>Hnědé uhlí</v>
      </c>
      <c r="L16" s="168">
        <f t="shared" si="0"/>
        <v>193746.65299999999</v>
      </c>
      <c r="M16" s="168">
        <f t="shared" si="1"/>
        <v>197837.04499999998</v>
      </c>
      <c r="N16" s="168">
        <f t="shared" si="2"/>
        <v>120415.473</v>
      </c>
      <c r="O16" s="246"/>
    </row>
    <row r="17" spans="1:18" x14ac:dyDescent="0.2">
      <c r="A17" s="57" t="s">
        <v>80</v>
      </c>
      <c r="B17" s="375">
        <f>+'[1]Podklady QZ'!B721</f>
        <v>0</v>
      </c>
      <c r="C17" s="462">
        <f>+'[1]Podklady QZ'!C721</f>
        <v>0</v>
      </c>
      <c r="D17" s="381">
        <f>+'[1]Podklady QZ'!D721</f>
        <v>0</v>
      </c>
      <c r="E17" s="380">
        <f>+'[1]Podklady QZ'!E721</f>
        <v>0</v>
      </c>
      <c r="F17" s="381">
        <f>+'[1]Podklady QZ'!F721</f>
        <v>0</v>
      </c>
      <c r="G17" s="368">
        <f>+'[1]Podklady QZ'!G721</f>
        <v>0</v>
      </c>
      <c r="H17" s="381">
        <f>+'[1]Podklady QZ'!H721</f>
        <v>0</v>
      </c>
      <c r="I17" s="368">
        <f>+'[1]Podklady QZ'!I721</f>
        <v>0</v>
      </c>
      <c r="J17" s="176"/>
      <c r="K17" s="178" t="str">
        <f t="shared" si="0"/>
        <v>Jaderné palivo</v>
      </c>
      <c r="L17" s="168">
        <f t="shared" si="0"/>
        <v>0</v>
      </c>
      <c r="M17" s="168">
        <f t="shared" si="1"/>
        <v>0</v>
      </c>
      <c r="N17" s="168">
        <f t="shared" si="2"/>
        <v>0</v>
      </c>
      <c r="O17" s="246"/>
    </row>
    <row r="18" spans="1:18" x14ac:dyDescent="0.2">
      <c r="A18" s="57" t="s">
        <v>40</v>
      </c>
      <c r="B18" s="375">
        <f>+'[1]Podklady QZ'!B722</f>
        <v>0</v>
      </c>
      <c r="C18" s="462">
        <f>+'[1]Podklady QZ'!C722</f>
        <v>0</v>
      </c>
      <c r="D18" s="381">
        <f>+'[1]Podklady QZ'!D722</f>
        <v>0</v>
      </c>
      <c r="E18" s="380">
        <f>+'[1]Podklady QZ'!E722</f>
        <v>0</v>
      </c>
      <c r="F18" s="381">
        <f>+'[1]Podklady QZ'!F722</f>
        <v>0</v>
      </c>
      <c r="G18" s="368">
        <f>+'[1]Podklady QZ'!G722</f>
        <v>0</v>
      </c>
      <c r="H18" s="381">
        <f>+'[1]Podklady QZ'!H722</f>
        <v>0</v>
      </c>
      <c r="I18" s="368">
        <f>+'[1]Podklady QZ'!I722</f>
        <v>0</v>
      </c>
      <c r="J18" s="176"/>
      <c r="K18" s="178" t="str">
        <f t="shared" si="0"/>
        <v>Koks</v>
      </c>
      <c r="L18" s="168">
        <f t="shared" si="0"/>
        <v>0</v>
      </c>
      <c r="M18" s="168">
        <f t="shared" si="1"/>
        <v>0</v>
      </c>
      <c r="N18" s="168">
        <f t="shared" si="2"/>
        <v>0</v>
      </c>
      <c r="O18" s="246"/>
    </row>
    <row r="19" spans="1:18" x14ac:dyDescent="0.2">
      <c r="A19" s="57" t="s">
        <v>39</v>
      </c>
      <c r="B19" s="375">
        <f>+'[1]Podklady QZ'!B723</f>
        <v>1940</v>
      </c>
      <c r="C19" s="462">
        <f>+'[1]Podklady QZ'!C723</f>
        <v>3.3885574458563106E-2</v>
      </c>
      <c r="D19" s="381">
        <f>+'[1]Podklady QZ'!D723</f>
        <v>1578</v>
      </c>
      <c r="E19" s="380">
        <f>+'[1]Podklady QZ'!E723</f>
        <v>3.1291972986262385E-2</v>
      </c>
      <c r="F19" s="381">
        <f>+'[1]Podklady QZ'!F723</f>
        <v>882</v>
      </c>
      <c r="G19" s="368">
        <f>+'[1]Podklady QZ'!G723</f>
        <v>3.2788804965161893E-2</v>
      </c>
      <c r="H19" s="381">
        <f>+'[1]Podklady QZ'!H723</f>
        <v>4400</v>
      </c>
      <c r="I19" s="368">
        <f>+'[1]Podklady QZ'!I723</f>
        <v>3.2694504025637131E-2</v>
      </c>
      <c r="J19" s="176"/>
      <c r="K19" s="178" t="str">
        <f t="shared" si="0"/>
        <v>Odpadní teplo</v>
      </c>
      <c r="L19" s="168">
        <f t="shared" si="0"/>
        <v>1940</v>
      </c>
      <c r="M19" s="168">
        <f t="shared" si="1"/>
        <v>1578</v>
      </c>
      <c r="N19" s="168">
        <f t="shared" si="2"/>
        <v>882</v>
      </c>
      <c r="O19" s="246"/>
    </row>
    <row r="20" spans="1:18" x14ac:dyDescent="0.2">
      <c r="A20" s="57" t="s">
        <v>38</v>
      </c>
      <c r="B20" s="375">
        <f>+'[1]Podklady QZ'!B724</f>
        <v>5077</v>
      </c>
      <c r="C20" s="462">
        <f>+'[1]Podklady QZ'!C724</f>
        <v>0.70571355535764757</v>
      </c>
      <c r="D20" s="381">
        <f>+'[1]Podklady QZ'!D724</f>
        <v>3510</v>
      </c>
      <c r="E20" s="380">
        <f>+'[1]Podklady QZ'!E724</f>
        <v>0.61509280015477197</v>
      </c>
      <c r="F20" s="381">
        <f>+'[1]Podklady QZ'!F724</f>
        <v>658</v>
      </c>
      <c r="G20" s="368">
        <f>+'[1]Podklady QZ'!G724</f>
        <v>7.4283133890268666E-2</v>
      </c>
      <c r="H20" s="381">
        <f>+'[1]Podklady QZ'!H724</f>
        <v>9245</v>
      </c>
      <c r="I20" s="368">
        <f>+'[1]Podklady QZ'!I724</f>
        <v>0.42488960568360279</v>
      </c>
      <c r="J20" s="176"/>
      <c r="K20" s="178" t="str">
        <f t="shared" si="0"/>
        <v>Ostatní kapalná paliva</v>
      </c>
      <c r="L20" s="168">
        <f t="shared" si="0"/>
        <v>5077</v>
      </c>
      <c r="M20" s="168">
        <f t="shared" si="1"/>
        <v>3510</v>
      </c>
      <c r="N20" s="168">
        <f t="shared" si="2"/>
        <v>658</v>
      </c>
      <c r="O20" s="246"/>
    </row>
    <row r="21" spans="1:18" x14ac:dyDescent="0.2">
      <c r="A21" s="57" t="s">
        <v>37</v>
      </c>
      <c r="B21" s="375">
        <f>+'[1]Podklady QZ'!B725</f>
        <v>2234</v>
      </c>
      <c r="C21" s="462">
        <f>+'[1]Podklady QZ'!C725</f>
        <v>8.3327445885050672E-3</v>
      </c>
      <c r="D21" s="381">
        <f>+'[1]Podklady QZ'!D725</f>
        <v>2505</v>
      </c>
      <c r="E21" s="380">
        <f>+'[1]Podklady QZ'!E725</f>
        <v>1.0649810162979086E-2</v>
      </c>
      <c r="F21" s="381">
        <f>+'[1]Podklady QZ'!F725</f>
        <v>2597.6</v>
      </c>
      <c r="G21" s="368">
        <f>+'[1]Podklady QZ'!G725</f>
        <v>1.3608949191098485E-2</v>
      </c>
      <c r="H21" s="381">
        <f>+'[1]Podklady QZ'!H725</f>
        <v>7336.6</v>
      </c>
      <c r="I21" s="368">
        <f>+'[1]Podklady QZ'!I725</f>
        <v>1.0568594587699369E-2</v>
      </c>
      <c r="J21" s="176"/>
      <c r="K21" s="178" t="str">
        <f t="shared" si="0"/>
        <v>Ostatní pevná paliva</v>
      </c>
      <c r="L21" s="168">
        <f t="shared" si="0"/>
        <v>2234</v>
      </c>
      <c r="M21" s="168">
        <f t="shared" si="1"/>
        <v>2505</v>
      </c>
      <c r="N21" s="168">
        <f t="shared" si="2"/>
        <v>2597.6</v>
      </c>
      <c r="O21" s="246"/>
    </row>
    <row r="22" spans="1:18" x14ac:dyDescent="0.2">
      <c r="A22" s="57" t="s">
        <v>36</v>
      </c>
      <c r="B22" s="375">
        <f>+'[1]Podklady QZ'!B726</f>
        <v>6954</v>
      </c>
      <c r="C22" s="462">
        <f>+'[1]Podklady QZ'!C726</f>
        <v>2.0318360899535617E-2</v>
      </c>
      <c r="D22" s="381">
        <f>+'[1]Podklady QZ'!D726</f>
        <v>7706</v>
      </c>
      <c r="E22" s="380">
        <f>+'[1]Podklady QZ'!E726</f>
        <v>2.3836040163251321E-2</v>
      </c>
      <c r="F22" s="381">
        <f>+'[1]Podklady QZ'!F726</f>
        <v>4328</v>
      </c>
      <c r="G22" s="368">
        <f>+'[1]Podklady QZ'!G726</f>
        <v>1.9075452148818391E-2</v>
      </c>
      <c r="H22" s="381">
        <f>+'[1]Podklady QZ'!H726</f>
        <v>18988</v>
      </c>
      <c r="I22" s="368">
        <f>+'[1]Podklady QZ'!I726</f>
        <v>2.1276680785983937E-2</v>
      </c>
      <c r="J22" s="176"/>
      <c r="K22" s="178" t="str">
        <f t="shared" si="0"/>
        <v>Ostatní plyny</v>
      </c>
      <c r="L22" s="168">
        <f t="shared" si="0"/>
        <v>6954</v>
      </c>
      <c r="M22" s="168">
        <f t="shared" si="1"/>
        <v>7706</v>
      </c>
      <c r="N22" s="168">
        <f t="shared" si="2"/>
        <v>4328</v>
      </c>
      <c r="O22" s="246"/>
    </row>
    <row r="23" spans="1:18" x14ac:dyDescent="0.2">
      <c r="A23" s="57" t="s">
        <v>3</v>
      </c>
      <c r="B23" s="375">
        <f>+'[1]Podklady QZ'!B727</f>
        <v>0</v>
      </c>
      <c r="C23" s="462">
        <f>+'[1]Podklady QZ'!C727</f>
        <v>0</v>
      </c>
      <c r="D23" s="381">
        <f>+'[1]Podklady QZ'!D727</f>
        <v>0</v>
      </c>
      <c r="E23" s="380">
        <f>+'[1]Podklady QZ'!E727</f>
        <v>0</v>
      </c>
      <c r="F23" s="381">
        <f>+'[1]Podklady QZ'!F727</f>
        <v>0</v>
      </c>
      <c r="G23" s="368">
        <f>+'[1]Podklady QZ'!G727</f>
        <v>0</v>
      </c>
      <c r="H23" s="381">
        <f>+'[1]Podklady QZ'!H727</f>
        <v>0</v>
      </c>
      <c r="I23" s="368">
        <f>+'[1]Podklady QZ'!I727</f>
        <v>0</v>
      </c>
      <c r="J23" s="176"/>
      <c r="K23" s="178" t="str">
        <f t="shared" si="0"/>
        <v>Ostatní</v>
      </c>
      <c r="L23" s="168">
        <f t="shared" si="0"/>
        <v>0</v>
      </c>
      <c r="M23" s="168">
        <f t="shared" si="1"/>
        <v>0</v>
      </c>
      <c r="N23" s="168">
        <f t="shared" si="2"/>
        <v>0</v>
      </c>
      <c r="O23" s="246"/>
    </row>
    <row r="24" spans="1:18" x14ac:dyDescent="0.2">
      <c r="A24" s="57" t="s">
        <v>35</v>
      </c>
      <c r="B24" s="375">
        <f>+'[1]Podklady QZ'!B728</f>
        <v>85.81</v>
      </c>
      <c r="C24" s="462">
        <f>+'[1]Podklady QZ'!C728</f>
        <v>3.1478010146623478E-2</v>
      </c>
      <c r="D24" s="381">
        <f>+'[1]Podklady QZ'!D728</f>
        <v>154.32</v>
      </c>
      <c r="E24" s="380">
        <f>+'[1]Podklady QZ'!E728</f>
        <v>3.177637601880226E-2</v>
      </c>
      <c r="F24" s="381">
        <f>+'[1]Podklady QZ'!F728</f>
        <v>59.93</v>
      </c>
      <c r="G24" s="368">
        <f>+'[1]Podklady QZ'!G728</f>
        <v>2.2738879652022667E-3</v>
      </c>
      <c r="H24" s="381">
        <f>+'[1]Podklady QZ'!H728</f>
        <v>300.06</v>
      </c>
      <c r="I24" s="368">
        <f>+'[1]Podklady QZ'!I728</f>
        <v>8.841362513895841E-3</v>
      </c>
      <c r="J24" s="176"/>
      <c r="K24" s="178" t="str">
        <f t="shared" si="0"/>
        <v>Topné oleje</v>
      </c>
      <c r="L24" s="168">
        <f t="shared" si="0"/>
        <v>85.81</v>
      </c>
      <c r="M24" s="168">
        <f t="shared" si="1"/>
        <v>154.32</v>
      </c>
      <c r="N24" s="168">
        <f t="shared" si="2"/>
        <v>59.93</v>
      </c>
      <c r="O24" s="246"/>
    </row>
    <row r="25" spans="1:18" x14ac:dyDescent="0.2">
      <c r="A25" s="218" t="s">
        <v>34</v>
      </c>
      <c r="B25" s="377">
        <f>+'[1]Podklady QZ'!B729</f>
        <v>60429.643968862008</v>
      </c>
      <c r="C25" s="463">
        <f>+'[1]Podklady QZ'!C729</f>
        <v>3.9988836019003174E-2</v>
      </c>
      <c r="D25" s="379">
        <f>+'[1]Podklady QZ'!D729</f>
        <v>52601.650847108547</v>
      </c>
      <c r="E25" s="378">
        <f>+'[1]Podklady QZ'!E729</f>
        <v>3.5056848734818208E-2</v>
      </c>
      <c r="F25" s="379">
        <f>+'[1]Podklady QZ'!F729</f>
        <v>23322.208677133927</v>
      </c>
      <c r="G25" s="378">
        <f>+'[1]Podklady QZ'!G729</f>
        <v>2.7658605042609957E-2</v>
      </c>
      <c r="H25" s="379">
        <f>+'[1]Podklady QZ'!H729</f>
        <v>136353.50349310448</v>
      </c>
      <c r="I25" s="378">
        <f>+'[1]Podklady QZ'!I729</f>
        <v>3.5371961217918364E-2</v>
      </c>
      <c r="J25" s="176"/>
      <c r="K25" s="178" t="str">
        <f t="shared" si="0"/>
        <v>Zemní plyn</v>
      </c>
      <c r="L25" s="168">
        <f t="shared" si="0"/>
        <v>60429.643968862008</v>
      </c>
      <c r="M25" s="168">
        <f t="shared" si="1"/>
        <v>52601.650847108547</v>
      </c>
      <c r="N25" s="168">
        <f t="shared" si="2"/>
        <v>23322.208677133927</v>
      </c>
      <c r="O25" s="173"/>
    </row>
    <row r="26" spans="1:18" ht="13.5" customHeight="1" x14ac:dyDescent="0.2">
      <c r="A26" s="242" t="s">
        <v>282</v>
      </c>
      <c r="B26" s="373">
        <f>+'[1]Podklady QZ'!B730</f>
        <v>298146.64600000001</v>
      </c>
      <c r="C26" s="370">
        <f>+'[1]Podklady QZ'!C730</f>
        <v>5.0532295580019461E-2</v>
      </c>
      <c r="D26" s="367">
        <f>+'[1]Podklady QZ'!D730</f>
        <v>269006.67300000001</v>
      </c>
      <c r="E26" s="370">
        <f>+'[1]Podklady QZ'!E730</f>
        <v>5.1119704968736683E-2</v>
      </c>
      <c r="F26" s="367">
        <f>+'[1]Podklady QZ'!F730</f>
        <v>151304.696</v>
      </c>
      <c r="G26" s="370">
        <f>+'[1]Podklady QZ'!G730</f>
        <v>5.8836838371443101E-2</v>
      </c>
      <c r="H26" s="367">
        <f>+'[1]Podklady QZ'!H730</f>
        <v>718458.01500000001</v>
      </c>
      <c r="I26" s="370">
        <f>+'[1]Podklady QZ'!I730</f>
        <v>5.2312334136045593E-2</v>
      </c>
      <c r="J26" s="17"/>
      <c r="K26" s="178"/>
      <c r="L26" s="178" t="str">
        <f>+L9</f>
        <v>Duben</v>
      </c>
      <c r="M26" s="178" t="str">
        <f t="shared" ref="M26:N26" si="3">+M9</f>
        <v>Květen</v>
      </c>
      <c r="N26" s="178" t="str">
        <f t="shared" si="3"/>
        <v>Červen</v>
      </c>
      <c r="O26" s="127"/>
      <c r="P26" s="226"/>
      <c r="Q26" s="226"/>
      <c r="R26" s="226"/>
    </row>
    <row r="27" spans="1:18" ht="12.75" customHeight="1" x14ac:dyDescent="0.2">
      <c r="A27" s="57" t="s">
        <v>29</v>
      </c>
      <c r="B27" s="375">
        <f>+'[1]Podklady QZ'!B731</f>
        <v>149164.024</v>
      </c>
      <c r="C27" s="368">
        <f>+'[1]Podklady QZ'!C731</f>
        <v>8.8380053974747991E-2</v>
      </c>
      <c r="D27" s="363">
        <f>+'[1]Podklady QZ'!D731</f>
        <v>147073.446</v>
      </c>
      <c r="E27" s="368">
        <f>+'[1]Podklady QZ'!E731</f>
        <v>8.7207616536543991E-2</v>
      </c>
      <c r="F27" s="363">
        <f>+'[1]Podklady QZ'!F731</f>
        <v>104492.258</v>
      </c>
      <c r="G27" s="368">
        <f>+'[1]Podklady QZ'!G731</f>
        <v>8.6920103079973735E-2</v>
      </c>
      <c r="H27" s="363">
        <f>+'[1]Podklady QZ'!H731</f>
        <v>400729.728</v>
      </c>
      <c r="I27" s="368">
        <f>+'[1]Podklady QZ'!I731</f>
        <v>8.7564480468359782E-2</v>
      </c>
      <c r="J27" s="176"/>
      <c r="K27" s="178" t="str">
        <f>+A27</f>
        <v>Průmysl</v>
      </c>
      <c r="L27" s="168">
        <f t="shared" ref="L27:L34" si="4">+B27</f>
        <v>149164.024</v>
      </c>
      <c r="M27" s="168">
        <f t="shared" ref="M27:M34" si="5">+D27</f>
        <v>147073.446</v>
      </c>
      <c r="N27" s="168">
        <f t="shared" ref="N27:N34" si="6">+F27</f>
        <v>104492.258</v>
      </c>
      <c r="O27" s="127"/>
      <c r="P27" s="246"/>
      <c r="Q27" s="246"/>
      <c r="R27" s="246"/>
    </row>
    <row r="28" spans="1:18" ht="12.75" customHeight="1" x14ac:dyDescent="0.2">
      <c r="A28" s="57" t="s">
        <v>0</v>
      </c>
      <c r="B28" s="375">
        <f>+'[1]Podklady QZ'!B732</f>
        <v>2046.7670000000001</v>
      </c>
      <c r="C28" s="380">
        <f>+'[1]Podklady QZ'!C732</f>
        <v>1.5961360905601765E-2</v>
      </c>
      <c r="D28" s="381">
        <f>+'[1]Podklady QZ'!D732</f>
        <v>2262.3000000000002</v>
      </c>
      <c r="E28" s="380">
        <f>+'[1]Podklady QZ'!E732</f>
        <v>2.2703832226838895E-2</v>
      </c>
      <c r="F28" s="381">
        <f>+'[1]Podklady QZ'!F732</f>
        <v>2412.31</v>
      </c>
      <c r="G28" s="368">
        <f>+'[1]Podklady QZ'!G732</f>
        <v>4.2081786396961501E-2</v>
      </c>
      <c r="H28" s="381">
        <f>+'[1]Podklady QZ'!H732</f>
        <v>6721.3770000000004</v>
      </c>
      <c r="I28" s="368">
        <f>+'[1]Podklady QZ'!I732</f>
        <v>2.3567165501450646E-2</v>
      </c>
      <c r="J28" s="176"/>
      <c r="K28" s="178" t="str">
        <f t="shared" ref="K28:K34" si="7">+A28</f>
        <v>Energetika</v>
      </c>
      <c r="L28" s="168">
        <f t="shared" si="4"/>
        <v>2046.7670000000001</v>
      </c>
      <c r="M28" s="168">
        <f t="shared" si="5"/>
        <v>2262.3000000000002</v>
      </c>
      <c r="N28" s="168">
        <f t="shared" si="6"/>
        <v>2412.31</v>
      </c>
      <c r="O28" s="127"/>
    </row>
    <row r="29" spans="1:18" ht="12.75" customHeight="1" x14ac:dyDescent="0.2">
      <c r="A29" s="57" t="s">
        <v>1</v>
      </c>
      <c r="B29" s="375">
        <f>+'[1]Podklady QZ'!B733</f>
        <v>1768.73</v>
      </c>
      <c r="C29" s="380">
        <f>+'[1]Podklady QZ'!C733</f>
        <v>3.6169747777802692E-2</v>
      </c>
      <c r="D29" s="381">
        <f>+'[1]Podklady QZ'!D733</f>
        <v>912.39</v>
      </c>
      <c r="E29" s="380">
        <f>+'[1]Podklady QZ'!E733</f>
        <v>2.6301175105220984E-2</v>
      </c>
      <c r="F29" s="381">
        <f>+'[1]Podklady QZ'!F733</f>
        <v>372.14</v>
      </c>
      <c r="G29" s="368">
        <f>+'[1]Podklady QZ'!G733</f>
        <v>5.6042420802469524E-2</v>
      </c>
      <c r="H29" s="381">
        <f>+'[1]Podklady QZ'!H733</f>
        <v>3053.2599999999998</v>
      </c>
      <c r="I29" s="368">
        <f>+'[1]Podklady QZ'!I733</f>
        <v>3.3838175949360665E-2</v>
      </c>
      <c r="J29" s="176"/>
      <c r="K29" s="178" t="str">
        <f t="shared" si="7"/>
        <v>Doprava</v>
      </c>
      <c r="L29" s="168">
        <f t="shared" si="4"/>
        <v>1768.73</v>
      </c>
      <c r="M29" s="168">
        <f t="shared" si="5"/>
        <v>912.39</v>
      </c>
      <c r="N29" s="168">
        <f t="shared" si="6"/>
        <v>372.14</v>
      </c>
      <c r="O29" s="127"/>
    </row>
    <row r="30" spans="1:18" ht="12.75" customHeight="1" x14ac:dyDescent="0.2">
      <c r="A30" s="57" t="s">
        <v>2</v>
      </c>
      <c r="B30" s="375">
        <f>+'[1]Podklady QZ'!B734</f>
        <v>1415.4670000000001</v>
      </c>
      <c r="C30" s="380">
        <f>+'[1]Podklady QZ'!C734</f>
        <v>4.4814855715912712E-2</v>
      </c>
      <c r="D30" s="381">
        <f>+'[1]Podklady QZ'!D734</f>
        <v>644.45999999999992</v>
      </c>
      <c r="E30" s="380">
        <f>+'[1]Podklady QZ'!E734</f>
        <v>2.2018532931451656E-2</v>
      </c>
      <c r="F30" s="381">
        <f>+'[1]Podklady QZ'!F734</f>
        <v>307.08</v>
      </c>
      <c r="G30" s="368">
        <f>+'[1]Podklady QZ'!G734</f>
        <v>3.0274574060463369E-2</v>
      </c>
      <c r="H30" s="381">
        <f>+'[1]Podklady QZ'!H734</f>
        <v>2367.0070000000001</v>
      </c>
      <c r="I30" s="368">
        <f>+'[1]Podklady QZ'!I734</f>
        <v>3.3339574449408833E-2</v>
      </c>
      <c r="J30" s="176"/>
      <c r="K30" s="178" t="str">
        <f t="shared" si="7"/>
        <v>Stavebnictví</v>
      </c>
      <c r="L30" s="168">
        <f t="shared" si="4"/>
        <v>1415.4670000000001</v>
      </c>
      <c r="M30" s="168">
        <f t="shared" si="5"/>
        <v>644.45999999999992</v>
      </c>
      <c r="N30" s="168">
        <f t="shared" si="6"/>
        <v>307.08</v>
      </c>
    </row>
    <row r="31" spans="1:18" x14ac:dyDescent="0.2">
      <c r="A31" s="57" t="s">
        <v>6</v>
      </c>
      <c r="B31" s="375">
        <f>+'[1]Podklady QZ'!B735</f>
        <v>645.49</v>
      </c>
      <c r="C31" s="380">
        <f>+'[1]Podklady QZ'!C735</f>
        <v>2.3555364174126282E-2</v>
      </c>
      <c r="D31" s="381">
        <f>+'[1]Podklady QZ'!D735</f>
        <v>630.22</v>
      </c>
      <c r="E31" s="380">
        <f>+'[1]Podklady QZ'!E735</f>
        <v>3.1766429091359259E-2</v>
      </c>
      <c r="F31" s="381">
        <f>+'[1]Podklady QZ'!F735</f>
        <v>562.33000000000004</v>
      </c>
      <c r="G31" s="368">
        <f>+'[1]Podklady QZ'!G735</f>
        <v>6.3998763568425307E-2</v>
      </c>
      <c r="H31" s="381">
        <f>+'[1]Podklady QZ'!H735</f>
        <v>1838.04</v>
      </c>
      <c r="I31" s="368">
        <f>+'[1]Podklady QZ'!I735</f>
        <v>3.2805237029724273E-2</v>
      </c>
      <c r="J31" s="176"/>
      <c r="K31" s="178" t="str">
        <f t="shared" si="7"/>
        <v>Zemědělství a lesnictví</v>
      </c>
      <c r="L31" s="168">
        <f t="shared" si="4"/>
        <v>645.49</v>
      </c>
      <c r="M31" s="168">
        <f t="shared" si="5"/>
        <v>630.22</v>
      </c>
      <c r="N31" s="168">
        <f t="shared" si="6"/>
        <v>562.33000000000004</v>
      </c>
    </row>
    <row r="32" spans="1:18" x14ac:dyDescent="0.2">
      <c r="A32" s="57" t="s">
        <v>28</v>
      </c>
      <c r="B32" s="375">
        <f>+'[1]Podklady QZ'!B736</f>
        <v>94046.22600000001</v>
      </c>
      <c r="C32" s="380">
        <f>+'[1]Podklady QZ'!C736</f>
        <v>3.7672866224646051E-2</v>
      </c>
      <c r="D32" s="381">
        <f>+'[1]Podklady QZ'!D736</f>
        <v>81590.409</v>
      </c>
      <c r="E32" s="380">
        <f>+'[1]Podklady QZ'!E736</f>
        <v>3.7445683470315509E-2</v>
      </c>
      <c r="F32" s="381">
        <f>+'[1]Podklady QZ'!F736</f>
        <v>29233.33</v>
      </c>
      <c r="G32" s="368">
        <f>+'[1]Podklady QZ'!G736</f>
        <v>3.3644714278766627E-2</v>
      </c>
      <c r="H32" s="381">
        <f>+'[1]Podklady QZ'!H736</f>
        <v>204869.96500000003</v>
      </c>
      <c r="I32" s="368">
        <f>+'[1]Podklady QZ'!I736</f>
        <v>3.6952289693874082E-2</v>
      </c>
      <c r="J32" s="176"/>
      <c r="K32" s="178" t="str">
        <f t="shared" si="7"/>
        <v>Domácnosti</v>
      </c>
      <c r="L32" s="168">
        <f t="shared" si="4"/>
        <v>94046.22600000001</v>
      </c>
      <c r="M32" s="168">
        <f t="shared" si="5"/>
        <v>81590.409</v>
      </c>
      <c r="N32" s="168">
        <f t="shared" si="6"/>
        <v>29233.33</v>
      </c>
    </row>
    <row r="33" spans="1:14" x14ac:dyDescent="0.2">
      <c r="A33" s="57" t="s">
        <v>5</v>
      </c>
      <c r="B33" s="375">
        <f>+'[1]Podklady QZ'!B737</f>
        <v>48680.547999999995</v>
      </c>
      <c r="C33" s="380">
        <f>+'[1]Podklady QZ'!C737</f>
        <v>3.6087653352350729E-2</v>
      </c>
      <c r="D33" s="381">
        <f>+'[1]Podklady QZ'!D737</f>
        <v>35589.883999999998</v>
      </c>
      <c r="E33" s="380">
        <f>+'[1]Podklady QZ'!E737</f>
        <v>3.2206468463950873E-2</v>
      </c>
      <c r="F33" s="381">
        <f>+'[1]Podklady QZ'!F737</f>
        <v>13907.247999999996</v>
      </c>
      <c r="G33" s="368">
        <f>+'[1]Podklady QZ'!G737</f>
        <v>3.5917979797264972E-2</v>
      </c>
      <c r="H33" s="381">
        <f>+'[1]Podklady QZ'!H737</f>
        <v>98177.68</v>
      </c>
      <c r="I33" s="368">
        <f>+'[1]Podklady QZ'!I737</f>
        <v>3.4554986550547416E-2</v>
      </c>
      <c r="J33" s="176"/>
      <c r="K33" s="178" t="str">
        <f t="shared" si="7"/>
        <v>Obchod, služby, školství, zdravotnictví</v>
      </c>
      <c r="L33" s="168">
        <f t="shared" si="4"/>
        <v>48680.547999999995</v>
      </c>
      <c r="M33" s="168">
        <f t="shared" si="5"/>
        <v>35589.883999999998</v>
      </c>
      <c r="N33" s="168">
        <f t="shared" si="6"/>
        <v>13907.247999999996</v>
      </c>
    </row>
    <row r="34" spans="1:14" ht="12.75" thickBot="1" x14ac:dyDescent="0.25">
      <c r="A34" s="58" t="s">
        <v>3</v>
      </c>
      <c r="B34" s="376">
        <f>+'[1]Podklady QZ'!B738</f>
        <v>379.39399999999995</v>
      </c>
      <c r="C34" s="369">
        <f>+'[1]Podklady QZ'!C738</f>
        <v>2.8983889217698172E-3</v>
      </c>
      <c r="D34" s="364">
        <f>+'[1]Podklady QZ'!D738</f>
        <v>303.56399999999996</v>
      </c>
      <c r="E34" s="369">
        <f>+'[1]Podklady QZ'!E738</f>
        <v>2.7999391356077529E-3</v>
      </c>
      <c r="F34" s="364">
        <f>+'[1]Podklady QZ'!F738</f>
        <v>18</v>
      </c>
      <c r="G34" s="369">
        <f>+'[1]Podklady QZ'!G738</f>
        <v>5.9091441510765929E-4</v>
      </c>
      <c r="H34" s="364">
        <f>+'[1]Podklady QZ'!H738</f>
        <v>700.95799999999986</v>
      </c>
      <c r="I34" s="369">
        <f>+'[1]Podklady QZ'!I738</f>
        <v>2.5982812240596476E-3</v>
      </c>
      <c r="J34" s="176"/>
      <c r="K34" s="178" t="str">
        <f t="shared" si="7"/>
        <v>Ostatní</v>
      </c>
      <c r="L34" s="168">
        <f t="shared" si="4"/>
        <v>379.39399999999995</v>
      </c>
      <c r="M34" s="168">
        <f t="shared" si="5"/>
        <v>303.56399999999996</v>
      </c>
      <c r="N34" s="168">
        <f t="shared" si="6"/>
        <v>18</v>
      </c>
    </row>
    <row r="35" spans="1:14" ht="18" customHeight="1" x14ac:dyDescent="0.2">
      <c r="A35" s="244" t="s">
        <v>257</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251</v>
      </c>
      <c r="M39" s="219">
        <f>+'[1]Podklady QZ'!L707</f>
        <v>3.473876615469302E-2</v>
      </c>
    </row>
    <row r="40" spans="1:14" x14ac:dyDescent="0.2">
      <c r="B40" s="226"/>
      <c r="C40" s="226"/>
      <c r="D40" s="226"/>
      <c r="L40" s="184" t="s">
        <v>66</v>
      </c>
      <c r="M40" s="219">
        <f>+'[1]Podklady QZ'!L708</f>
        <v>4.9321188930584542E-2</v>
      </c>
    </row>
    <row r="41" spans="1:14" x14ac:dyDescent="0.2">
      <c r="B41" s="127"/>
      <c r="C41" s="127"/>
      <c r="D41" s="127"/>
      <c r="L41" s="184" t="s">
        <v>182</v>
      </c>
      <c r="M41" s="219">
        <f>+'[1]Podklady QZ'!L709</f>
        <v>4.8626704949410404E-2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selection activeCell="I6" sqref="I6"/>
    </sheetView>
  </sheetViews>
  <sheetFormatPr defaultRowHeight="12" x14ac:dyDescent="0.2"/>
  <cols>
    <col min="1" max="1" width="30.85546875" style="112" customWidth="1"/>
    <col min="2" max="3" width="8.28515625" style="112" customWidth="1"/>
    <col min="4" max="4" width="5.7109375" style="112" customWidth="1"/>
    <col min="5" max="6" width="8.28515625" style="112" customWidth="1"/>
    <col min="7" max="7" width="5.7109375" style="112" customWidth="1"/>
    <col min="8" max="9" width="8.28515625" style="112" customWidth="1"/>
    <col min="10" max="10" width="5.7109375" style="112" customWidth="1"/>
    <col min="11" max="12" width="8.28515625" style="112" customWidth="1"/>
    <col min="13" max="13" width="5.7109375" style="112" customWidth="1"/>
    <col min="14" max="16384" width="9.140625" style="112"/>
  </cols>
  <sheetData>
    <row r="1" spans="1:20" s="125" customFormat="1" ht="20.25" x14ac:dyDescent="0.35">
      <c r="A1" s="21" t="s">
        <v>252</v>
      </c>
      <c r="B1" s="121"/>
      <c r="C1" s="121"/>
      <c r="D1" s="121"/>
      <c r="E1" s="121"/>
      <c r="F1" s="121"/>
      <c r="G1" s="121"/>
      <c r="H1" s="121"/>
      <c r="I1" s="121"/>
      <c r="J1" s="111"/>
      <c r="M1" s="165" t="str">
        <f>Obsah!$A$1</f>
        <v>II. čtvrtletí 2019</v>
      </c>
    </row>
    <row r="2" spans="1:20" ht="7.5" customHeight="1" x14ac:dyDescent="0.2">
      <c r="A2" s="13"/>
      <c r="B2" s="13"/>
      <c r="C2" s="13"/>
      <c r="D2" s="13"/>
      <c r="E2" s="13"/>
      <c r="F2" s="13"/>
      <c r="G2" s="13"/>
      <c r="H2" s="13"/>
      <c r="I2" s="13"/>
      <c r="J2" s="13"/>
    </row>
    <row r="3" spans="1:20" ht="12.75" customHeight="1" x14ac:dyDescent="0.2">
      <c r="A3" s="500"/>
      <c r="B3" s="527" t="str">
        <f>+'[1]Podklady QZ'!$B$742:$D$742</f>
        <v>Duben</v>
      </c>
      <c r="C3" s="501"/>
      <c r="D3" s="529"/>
      <c r="E3" s="527" t="str">
        <f>+'[1]Podklady QZ'!$E$742:$G$742</f>
        <v>Květen</v>
      </c>
      <c r="F3" s="501"/>
      <c r="G3" s="529"/>
      <c r="H3" s="527" t="str">
        <f>+'[1]Podklady QZ'!$H$742:$J$742</f>
        <v>Červen</v>
      </c>
      <c r="I3" s="501"/>
      <c r="J3" s="529"/>
      <c r="K3" s="527" t="str">
        <f>+'[1]Podklady QZ'!$K$742:$M$742</f>
        <v xml:space="preserve">II. čtvrtletí </v>
      </c>
      <c r="L3" s="501"/>
      <c r="M3" s="501"/>
      <c r="N3" s="274"/>
      <c r="O3" s="558" t="str">
        <f>+B3</f>
        <v>Duben</v>
      </c>
      <c r="P3" s="558"/>
      <c r="Q3" s="558" t="str">
        <f>+E3</f>
        <v>Květen</v>
      </c>
      <c r="R3" s="558"/>
      <c r="S3" s="558" t="str">
        <f>+H3</f>
        <v>Červen</v>
      </c>
      <c r="T3" s="558"/>
    </row>
    <row r="4" spans="1:20" ht="25.5" customHeight="1" x14ac:dyDescent="0.2">
      <c r="A4" s="501"/>
      <c r="B4" s="188" t="s">
        <v>249</v>
      </c>
      <c r="C4" s="188" t="s">
        <v>253</v>
      </c>
      <c r="D4" s="276" t="s">
        <v>258</v>
      </c>
      <c r="E4" s="188" t="s">
        <v>249</v>
      </c>
      <c r="F4" s="188" t="s">
        <v>253</v>
      </c>
      <c r="G4" s="276" t="s">
        <v>258</v>
      </c>
      <c r="H4" s="188" t="s">
        <v>249</v>
      </c>
      <c r="I4" s="188" t="s">
        <v>253</v>
      </c>
      <c r="J4" s="276" t="s">
        <v>258</v>
      </c>
      <c r="K4" s="188" t="s">
        <v>249</v>
      </c>
      <c r="L4" s="188" t="s">
        <v>253</v>
      </c>
      <c r="M4" s="277" t="s">
        <v>258</v>
      </c>
      <c r="N4" s="274"/>
      <c r="O4" s="189" t="str">
        <f>+B4</f>
        <v>Qnetto</v>
      </c>
      <c r="P4" s="189" t="str">
        <f>+C4</f>
        <v>QKVET</v>
      </c>
      <c r="Q4" s="189" t="str">
        <f>+E4</f>
        <v>Qnetto</v>
      </c>
      <c r="R4" s="189" t="str">
        <f>+F4</f>
        <v>QKVET</v>
      </c>
      <c r="S4" s="189" t="str">
        <f>+H4</f>
        <v>Qnetto</v>
      </c>
      <c r="T4" s="189" t="str">
        <f>+I4</f>
        <v>QKVET</v>
      </c>
    </row>
    <row r="5" spans="1:20" x14ac:dyDescent="0.2">
      <c r="A5" s="267" t="s">
        <v>7</v>
      </c>
      <c r="B5" s="268">
        <f>+'[1]Podklady QZ'!B744</f>
        <v>11826.483649999998</v>
      </c>
      <c r="C5" s="268">
        <f>+'[1]Podklady QZ'!C744</f>
        <v>7885.4944130000022</v>
      </c>
      <c r="D5" s="269">
        <f>+'[1]Podklady QZ'!D744</f>
        <v>0.66676576456434733</v>
      </c>
      <c r="E5" s="270">
        <f>+'[1]Podklady QZ'!E744</f>
        <v>11087.631237999998</v>
      </c>
      <c r="F5" s="268">
        <f>+'[1]Podklady QZ'!F744</f>
        <v>7246.8783670000003</v>
      </c>
      <c r="G5" s="269">
        <f>+'[1]Podklady QZ'!G744</f>
        <v>0.6536002335794856</v>
      </c>
      <c r="H5" s="270">
        <f>+'[1]Podklady QZ'!H744</f>
        <v>7372.2955780000002</v>
      </c>
      <c r="I5" s="268">
        <f>+'[1]Podklady QZ'!I744</f>
        <v>4465.7746109999998</v>
      </c>
      <c r="J5" s="269">
        <f>+'[1]Podklady QZ'!J744</f>
        <v>0.60575089044537489</v>
      </c>
      <c r="K5" s="271">
        <f>+'[1]Podklady QZ'!K744</f>
        <v>30286.410465999987</v>
      </c>
      <c r="L5" s="272">
        <f>+'[1]Podklady QZ'!L744</f>
        <v>19598.147391000002</v>
      </c>
      <c r="M5" s="273">
        <f>+'[1]Podklady QZ'!M744</f>
        <v>0.64709376546953956</v>
      </c>
      <c r="N5" s="274"/>
    </row>
    <row r="6" spans="1:20" x14ac:dyDescent="0.2">
      <c r="A6" s="36" t="s">
        <v>44</v>
      </c>
      <c r="B6" s="264">
        <f>+'[1]Podklady QZ'!B745</f>
        <v>1635.6285119999998</v>
      </c>
      <c r="C6" s="265">
        <f>+'[1]Podklady QZ'!C745</f>
        <v>1133.205093</v>
      </c>
      <c r="D6" s="266">
        <f>+'[1]Podklady QZ'!D745</f>
        <v>0.69282547026179508</v>
      </c>
      <c r="E6" s="264">
        <f>+'[1]Podklady QZ'!E745</f>
        <v>1659.7758649999998</v>
      </c>
      <c r="F6" s="265">
        <f>+'[1]Podklady QZ'!F745</f>
        <v>1131.3080210000003</v>
      </c>
      <c r="G6" s="266">
        <f>+'[1]Podklady QZ'!G745</f>
        <v>0.68160288678495784</v>
      </c>
      <c r="H6" s="264">
        <f>+'[1]Podklady QZ'!H745</f>
        <v>1152.7067360000001</v>
      </c>
      <c r="I6" s="265">
        <f>+'[1]Podklady QZ'!I745</f>
        <v>755.93299300000001</v>
      </c>
      <c r="J6" s="256">
        <f>+'[1]Podklady QZ'!J745</f>
        <v>0.65578951644123984</v>
      </c>
      <c r="K6" s="261">
        <f>+'[1]Podklady QZ'!K745</f>
        <v>4448.1111129999999</v>
      </c>
      <c r="L6" s="261">
        <f>+'[1]Podklady QZ'!L745</f>
        <v>3020.4461070000002</v>
      </c>
      <c r="M6" s="262">
        <f>+'[1]Podklady QZ'!M745</f>
        <v>0.6790401656497469</v>
      </c>
      <c r="N6" s="274"/>
      <c r="O6" s="227"/>
      <c r="P6" s="479">
        <f>+L6/$L$5</f>
        <v>0.15411896067212305</v>
      </c>
    </row>
    <row r="7" spans="1:20" x14ac:dyDescent="0.2">
      <c r="A7" s="47" t="s">
        <v>43</v>
      </c>
      <c r="B7" s="251">
        <f>+'[1]Podklady QZ'!B746</f>
        <v>171.08238900000006</v>
      </c>
      <c r="C7" s="260">
        <f>+'[1]Podklady QZ'!C746</f>
        <v>163.85780800000006</v>
      </c>
      <c r="D7" s="256">
        <f>+'[1]Podklady QZ'!D746</f>
        <v>0.95777133437153483</v>
      </c>
      <c r="E7" s="251">
        <f>+'[1]Podklady QZ'!E746</f>
        <v>159.89933300000007</v>
      </c>
      <c r="F7" s="252">
        <f>+'[1]Podklady QZ'!F746</f>
        <v>156.19719899999998</v>
      </c>
      <c r="G7" s="256">
        <f>+'[1]Podklady QZ'!G746</f>
        <v>0.97684709541596348</v>
      </c>
      <c r="H7" s="251">
        <f>+'[1]Podklady QZ'!H746</f>
        <v>115.47989799999998</v>
      </c>
      <c r="I7" s="260">
        <f>+'[1]Podklady QZ'!I746</f>
        <v>109.56160999999994</v>
      </c>
      <c r="J7" s="256">
        <f>+'[1]Podklady QZ'!J746</f>
        <v>0.9487504916223598</v>
      </c>
      <c r="K7" s="250">
        <f>+'[1]Podklady QZ'!K746</f>
        <v>446.4616200000001</v>
      </c>
      <c r="L7" s="275">
        <f>+'[1]Podklady QZ'!L746</f>
        <v>429.61661700000002</v>
      </c>
      <c r="M7" s="258">
        <f>+'[1]Podklady QZ'!M746</f>
        <v>0.9622699863876315</v>
      </c>
      <c r="N7" s="274"/>
      <c r="O7" s="227"/>
      <c r="P7" s="479">
        <f t="shared" ref="P7:P21" si="0">+L7/$L$5</f>
        <v>2.1921287172138093E-2</v>
      </c>
    </row>
    <row r="8" spans="1:20" x14ac:dyDescent="0.2">
      <c r="A8" s="47" t="s">
        <v>42</v>
      </c>
      <c r="B8" s="251">
        <f>+'[1]Podklady QZ'!B747</f>
        <v>999.17138299999988</v>
      </c>
      <c r="C8" s="260">
        <f>+'[1]Podklady QZ'!C747</f>
        <v>815.0332360000001</v>
      </c>
      <c r="D8" s="256">
        <f>+'[1]Podklady QZ'!D747</f>
        <v>0.81570914646581727</v>
      </c>
      <c r="E8" s="251">
        <f>+'[1]Podklady QZ'!E747</f>
        <v>742.57084200000008</v>
      </c>
      <c r="F8" s="252">
        <f>+'[1]Podklady QZ'!F747</f>
        <v>600.00889699999993</v>
      </c>
      <c r="G8" s="256">
        <f>+'[1]Podklady QZ'!G747</f>
        <v>0.80801569771305382</v>
      </c>
      <c r="H8" s="251">
        <f>+'[1]Podklady QZ'!H747</f>
        <v>498.96360500000003</v>
      </c>
      <c r="I8" s="260">
        <f>+'[1]Podklady QZ'!I747</f>
        <v>346.70329699999996</v>
      </c>
      <c r="J8" s="256">
        <f>+'[1]Podklady QZ'!J747</f>
        <v>0.69484686563461862</v>
      </c>
      <c r="K8" s="250">
        <f>+'[1]Podklady QZ'!K747</f>
        <v>2240.7058299999999</v>
      </c>
      <c r="L8" s="275">
        <f>+'[1]Podklady QZ'!L747</f>
        <v>1761.7454299999999</v>
      </c>
      <c r="M8" s="258">
        <f>+'[1]Podklady QZ'!M747</f>
        <v>0.78624574739469488</v>
      </c>
      <c r="N8" s="274"/>
      <c r="O8" s="227"/>
      <c r="P8" s="479">
        <f t="shared" si="0"/>
        <v>8.9893467726905707E-2</v>
      </c>
    </row>
    <row r="9" spans="1:20" x14ac:dyDescent="0.2">
      <c r="A9" s="36" t="s">
        <v>67</v>
      </c>
      <c r="B9" s="251">
        <f>+'[1]Podklady QZ'!B748</f>
        <v>1.4819800000000001</v>
      </c>
      <c r="C9" s="260">
        <f>+'[1]Podklady QZ'!C748</f>
        <v>0</v>
      </c>
      <c r="D9" s="256">
        <f>+'[1]Podklady QZ'!D748</f>
        <v>0</v>
      </c>
      <c r="E9" s="251">
        <f>+'[1]Podklady QZ'!E748</f>
        <v>1.300989</v>
      </c>
      <c r="F9" s="252">
        <f>+'[1]Podklady QZ'!F748</f>
        <v>0</v>
      </c>
      <c r="G9" s="256">
        <f>+'[1]Podklady QZ'!G748</f>
        <v>0</v>
      </c>
      <c r="H9" s="251">
        <f>+'[1]Podklady QZ'!H748</f>
        <v>1.5403549999999999</v>
      </c>
      <c r="I9" s="260">
        <f>+'[1]Podklady QZ'!I748</f>
        <v>0</v>
      </c>
      <c r="J9" s="256">
        <f>+'[1]Podklady QZ'!J748</f>
        <v>0</v>
      </c>
      <c r="K9" s="250">
        <f>+'[1]Podklady QZ'!K748</f>
        <v>4.3233239999999995</v>
      </c>
      <c r="L9" s="275">
        <f>+'[1]Podklady QZ'!L748</f>
        <v>0</v>
      </c>
      <c r="M9" s="258">
        <f>+'[1]Podklady QZ'!M748</f>
        <v>0</v>
      </c>
      <c r="N9" s="274"/>
      <c r="O9" s="227"/>
      <c r="P9" s="479">
        <f t="shared" si="0"/>
        <v>0</v>
      </c>
    </row>
    <row r="10" spans="1:20" x14ac:dyDescent="0.2">
      <c r="A10" s="47" t="s">
        <v>68</v>
      </c>
      <c r="B10" s="251">
        <f>+'[1]Podklady QZ'!B749</f>
        <v>0.82666500000000009</v>
      </c>
      <c r="C10" s="260">
        <f>+'[1]Podklady QZ'!C749</f>
        <v>0</v>
      </c>
      <c r="D10" s="256">
        <f>+'[1]Podklady QZ'!D749</f>
        <v>0</v>
      </c>
      <c r="E10" s="251">
        <f>+'[1]Podklady QZ'!E749</f>
        <v>0.91466499999999995</v>
      </c>
      <c r="F10" s="252">
        <f>+'[1]Podklady QZ'!F749</f>
        <v>0</v>
      </c>
      <c r="G10" s="256">
        <f>+'[1]Podklady QZ'!G749</f>
        <v>0</v>
      </c>
      <c r="H10" s="251">
        <f>+'[1]Podklady QZ'!H749</f>
        <v>1.1448800000000001</v>
      </c>
      <c r="I10" s="260">
        <f>+'[1]Podklady QZ'!I749</f>
        <v>0</v>
      </c>
      <c r="J10" s="256">
        <f>+'[1]Podklady QZ'!J749</f>
        <v>0</v>
      </c>
      <c r="K10" s="250">
        <f>+'[1]Podklady QZ'!K749</f>
        <v>2.8862100000000002</v>
      </c>
      <c r="L10" s="275">
        <f>+'[1]Podklady QZ'!L749</f>
        <v>0</v>
      </c>
      <c r="M10" s="258">
        <f>+'[1]Podklady QZ'!M749</f>
        <v>0</v>
      </c>
      <c r="N10" s="274"/>
      <c r="O10" s="227"/>
      <c r="P10" s="479">
        <f t="shared" si="0"/>
        <v>0</v>
      </c>
    </row>
    <row r="11" spans="1:20" x14ac:dyDescent="0.2">
      <c r="A11" s="36" t="s">
        <v>69</v>
      </c>
      <c r="B11" s="251">
        <f>+'[1]Podklady QZ'!B750</f>
        <v>5.3420000000000002E-2</v>
      </c>
      <c r="C11" s="260">
        <f>+'[1]Podklady QZ'!C750</f>
        <v>0</v>
      </c>
      <c r="D11" s="256">
        <f>+'[1]Podklady QZ'!D750</f>
        <v>0</v>
      </c>
      <c r="E11" s="251">
        <f>+'[1]Podklady QZ'!E750</f>
        <v>4.165E-2</v>
      </c>
      <c r="F11" s="252">
        <f>+'[1]Podklady QZ'!F750</f>
        <v>0</v>
      </c>
      <c r="G11" s="256">
        <f>+'[1]Podklady QZ'!G750</f>
        <v>0</v>
      </c>
      <c r="H11" s="251">
        <f>+'[1]Podklady QZ'!H750</f>
        <v>7.6170000000000002E-2</v>
      </c>
      <c r="I11" s="260">
        <f>+'[1]Podklady QZ'!I750</f>
        <v>0</v>
      </c>
      <c r="J11" s="256">
        <f>+'[1]Podklady QZ'!J750</f>
        <v>0</v>
      </c>
      <c r="K11" s="250">
        <f>+'[1]Podklady QZ'!K750</f>
        <v>0.17124</v>
      </c>
      <c r="L11" s="275">
        <f>+'[1]Podklady QZ'!L750</f>
        <v>0</v>
      </c>
      <c r="M11" s="258">
        <f>+'[1]Podklady QZ'!M750</f>
        <v>0</v>
      </c>
      <c r="N11" s="274"/>
      <c r="O11" s="227"/>
      <c r="P11" s="479">
        <f t="shared" si="0"/>
        <v>0</v>
      </c>
    </row>
    <row r="12" spans="1:20" x14ac:dyDescent="0.2">
      <c r="A12" s="47" t="s">
        <v>41</v>
      </c>
      <c r="B12" s="251">
        <f>+'[1]Podklady QZ'!B751</f>
        <v>5105.4070159999992</v>
      </c>
      <c r="C12" s="260">
        <f>+'[1]Podklady QZ'!C751</f>
        <v>4312.6439990000008</v>
      </c>
      <c r="D12" s="256">
        <f>+'[1]Podklady QZ'!D751</f>
        <v>0.84472089795866756</v>
      </c>
      <c r="E12" s="251">
        <f>+'[1]Podklady QZ'!E751</f>
        <v>4717.3691679999974</v>
      </c>
      <c r="F12" s="252">
        <f>+'[1]Podklady QZ'!F751</f>
        <v>4044.9363290000006</v>
      </c>
      <c r="G12" s="256">
        <f>+'[1]Podklady QZ'!G751</f>
        <v>0.85745596431981486</v>
      </c>
      <c r="H12" s="251">
        <f>+'[1]Podklady QZ'!H751</f>
        <v>2834.1789689999996</v>
      </c>
      <c r="I12" s="260">
        <f>+'[1]Podklady QZ'!I751</f>
        <v>2235.80852</v>
      </c>
      <c r="J12" s="256">
        <f>+'[1]Podklady QZ'!J751</f>
        <v>0.78887344252253544</v>
      </c>
      <c r="K12" s="250">
        <f>+'[1]Podklady QZ'!K751</f>
        <v>12656.955152999995</v>
      </c>
      <c r="L12" s="275">
        <f>+'[1]Podklady QZ'!L751</f>
        <v>10593.388848000002</v>
      </c>
      <c r="M12" s="258">
        <f>+'[1]Podklady QZ'!M751</f>
        <v>0.83696186957643759</v>
      </c>
      <c r="N12" s="274"/>
      <c r="O12" s="227"/>
      <c r="P12" s="479">
        <f t="shared" si="0"/>
        <v>0.5405301142323673</v>
      </c>
    </row>
    <row r="13" spans="1:20" x14ac:dyDescent="0.2">
      <c r="A13" s="47" t="s">
        <v>80</v>
      </c>
      <c r="B13" s="251">
        <f>+'[1]Podklady QZ'!B752</f>
        <v>71.325999999999993</v>
      </c>
      <c r="C13" s="260">
        <f>+'[1]Podklady QZ'!C752</f>
        <v>0</v>
      </c>
      <c r="D13" s="256">
        <f>+'[1]Podklady QZ'!D752</f>
        <v>0</v>
      </c>
      <c r="E13" s="251">
        <f>+'[1]Podklady QZ'!E752</f>
        <v>60.475000000000001</v>
      </c>
      <c r="F13" s="252">
        <f>+'[1]Podklady QZ'!F752</f>
        <v>0</v>
      </c>
      <c r="G13" s="256">
        <f>+'[1]Podklady QZ'!G752</f>
        <v>0</v>
      </c>
      <c r="H13" s="251">
        <f>+'[1]Podklady QZ'!H752</f>
        <v>18.834</v>
      </c>
      <c r="I13" s="260">
        <f>+'[1]Podklady QZ'!I752</f>
        <v>0</v>
      </c>
      <c r="J13" s="256">
        <f>+'[1]Podklady QZ'!J752</f>
        <v>0</v>
      </c>
      <c r="K13" s="250">
        <f>+'[1]Podklady QZ'!K752</f>
        <v>150.63499999999999</v>
      </c>
      <c r="L13" s="275">
        <f>+'[1]Podklady QZ'!L752</f>
        <v>0</v>
      </c>
      <c r="M13" s="258">
        <f>+'[1]Podklady QZ'!M752</f>
        <v>0</v>
      </c>
      <c r="N13" s="274"/>
      <c r="O13" s="227"/>
      <c r="P13" s="479">
        <f t="shared" si="0"/>
        <v>0</v>
      </c>
    </row>
    <row r="14" spans="1:20" x14ac:dyDescent="0.2">
      <c r="A14" s="47" t="s">
        <v>40</v>
      </c>
      <c r="B14" s="251">
        <f>+'[1]Podklady QZ'!B753</f>
        <v>2.4164999999999999E-2</v>
      </c>
      <c r="C14" s="260">
        <f>+'[1]Podklady QZ'!C753</f>
        <v>0</v>
      </c>
      <c r="D14" s="256">
        <f>+'[1]Podklady QZ'!D753</f>
        <v>0</v>
      </c>
      <c r="E14" s="251">
        <f>+'[1]Podklady QZ'!E753</f>
        <v>1.7574000000000003E-2</v>
      </c>
      <c r="F14" s="252">
        <f>+'[1]Podklady QZ'!F753</f>
        <v>0</v>
      </c>
      <c r="G14" s="256">
        <f>+'[1]Podklady QZ'!G753</f>
        <v>0</v>
      </c>
      <c r="H14" s="251">
        <f>+'[1]Podklady QZ'!H753</f>
        <v>0</v>
      </c>
      <c r="I14" s="260">
        <f>+'[1]Podklady QZ'!I753</f>
        <v>0</v>
      </c>
      <c r="J14" s="256">
        <f>+'[1]Podklady QZ'!J753</f>
        <v>0</v>
      </c>
      <c r="K14" s="250">
        <f>+'[1]Podklady QZ'!K753</f>
        <v>4.1738999999999998E-2</v>
      </c>
      <c r="L14" s="275">
        <f>+'[1]Podklady QZ'!L753</f>
        <v>0</v>
      </c>
      <c r="M14" s="258">
        <f>+'[1]Podklady QZ'!M753</f>
        <v>0</v>
      </c>
      <c r="N14" s="274"/>
      <c r="O14" s="227"/>
      <c r="P14" s="479">
        <f t="shared" si="0"/>
        <v>0</v>
      </c>
    </row>
    <row r="15" spans="1:20" x14ac:dyDescent="0.2">
      <c r="A15" s="47" t="s">
        <v>39</v>
      </c>
      <c r="B15" s="251">
        <f>+'[1]Podklady QZ'!B754</f>
        <v>620.32528100000013</v>
      </c>
      <c r="C15" s="260">
        <f>+'[1]Podklady QZ'!C754</f>
        <v>60.484862999999997</v>
      </c>
      <c r="D15" s="256">
        <f>+'[1]Podklady QZ'!D754</f>
        <v>9.7505074922135865E-2</v>
      </c>
      <c r="E15" s="251">
        <f>+'[1]Podklady QZ'!E754</f>
        <v>639.85498599999994</v>
      </c>
      <c r="F15" s="252">
        <f>+'[1]Podklady QZ'!F754</f>
        <v>60.560599000000003</v>
      </c>
      <c r="G15" s="256">
        <f>+'[1]Podklady QZ'!G754</f>
        <v>9.4647381555295104E-2</v>
      </c>
      <c r="H15" s="251">
        <f>+'[1]Podklady QZ'!H754</f>
        <v>539.45170400000006</v>
      </c>
      <c r="I15" s="260">
        <f>+'[1]Podklady QZ'!I754</f>
        <v>55.237120000000004</v>
      </c>
      <c r="J15" s="256">
        <f>+'[1]Podklady QZ'!J754</f>
        <v>0.10239493098347874</v>
      </c>
      <c r="K15" s="250">
        <f>+'[1]Podklady QZ'!K754</f>
        <v>1799.6319710000002</v>
      </c>
      <c r="L15" s="275">
        <f>+'[1]Podklady QZ'!L754</f>
        <v>176.28258199999999</v>
      </c>
      <c r="M15" s="258">
        <f>+'[1]Podklady QZ'!M754</f>
        <v>9.7954795669719721E-2</v>
      </c>
      <c r="N15" s="274"/>
      <c r="O15" s="227"/>
      <c r="P15" s="479">
        <f t="shared" si="0"/>
        <v>8.9948594876347199E-3</v>
      </c>
    </row>
    <row r="16" spans="1:20" x14ac:dyDescent="0.2">
      <c r="A16" s="47" t="s">
        <v>38</v>
      </c>
      <c r="B16" s="251">
        <f>+'[1]Podklady QZ'!B755</f>
        <v>41.804107000000002</v>
      </c>
      <c r="C16" s="260">
        <f>+'[1]Podklady QZ'!C755</f>
        <v>35.735279000000006</v>
      </c>
      <c r="D16" s="256">
        <f>+'[1]Podklady QZ'!D755</f>
        <v>0.85482699104181326</v>
      </c>
      <c r="E16" s="251">
        <f>+'[1]Podklady QZ'!E755</f>
        <v>37.649173000000005</v>
      </c>
      <c r="F16" s="252">
        <f>+'[1]Podklady QZ'!F755</f>
        <v>28.58192</v>
      </c>
      <c r="G16" s="256">
        <f>+'[1]Podklady QZ'!G755</f>
        <v>0.75916461697578319</v>
      </c>
      <c r="H16" s="251">
        <f>+'[1]Podklady QZ'!H755</f>
        <v>26.178000000000001</v>
      </c>
      <c r="I16" s="260">
        <f>+'[1]Podklady QZ'!I755</f>
        <v>8.8550000000000004</v>
      </c>
      <c r="J16" s="256">
        <f>+'[1]Podklady QZ'!J755</f>
        <v>0.33826113530445412</v>
      </c>
      <c r="K16" s="250">
        <f>+'[1]Podklady QZ'!K755</f>
        <v>105.63128</v>
      </c>
      <c r="L16" s="275">
        <f>+'[1]Podklady QZ'!L755</f>
        <v>73.172199000000006</v>
      </c>
      <c r="M16" s="258">
        <f>+'[1]Podklady QZ'!M755</f>
        <v>0.6927133610422973</v>
      </c>
      <c r="N16" s="274"/>
      <c r="O16" s="227"/>
      <c r="P16" s="479">
        <f t="shared" si="0"/>
        <v>3.733628364975082E-3</v>
      </c>
    </row>
    <row r="17" spans="1:16" x14ac:dyDescent="0.2">
      <c r="A17" s="47" t="s">
        <v>37</v>
      </c>
      <c r="B17" s="251">
        <f>+'[1]Podklady QZ'!B756</f>
        <v>299.39061568201106</v>
      </c>
      <c r="C17" s="260">
        <f>+'[1]Podklady QZ'!C756</f>
        <v>176.40990200000002</v>
      </c>
      <c r="D17" s="256">
        <f>+'[1]Podklady QZ'!D756</f>
        <v>0.58922989819884208</v>
      </c>
      <c r="E17" s="251">
        <f>+'[1]Podklady QZ'!E756</f>
        <v>269.75192212622073</v>
      </c>
      <c r="F17" s="252">
        <f>+'[1]Podklady QZ'!F756</f>
        <v>127.87315</v>
      </c>
      <c r="G17" s="256">
        <f>+'[1]Podklady QZ'!G756</f>
        <v>0.47403981032678738</v>
      </c>
      <c r="H17" s="251">
        <f>+'[1]Podklady QZ'!H756</f>
        <v>216.33714785717657</v>
      </c>
      <c r="I17" s="260">
        <f>+'[1]Podklady QZ'!I756</f>
        <v>147.28205299999999</v>
      </c>
      <c r="J17" s="256">
        <f>+'[1]Podklady QZ'!J756</f>
        <v>0.68079871838392725</v>
      </c>
      <c r="K17" s="250">
        <f>+'[1]Podklady QZ'!K756</f>
        <v>785.47968566540828</v>
      </c>
      <c r="L17" s="275">
        <f>+'[1]Podklady QZ'!L756</f>
        <v>451.56510500000002</v>
      </c>
      <c r="M17" s="258">
        <f>+'[1]Podklady QZ'!M756</f>
        <v>0.57489087654439197</v>
      </c>
      <c r="N17" s="274"/>
      <c r="O17" s="227"/>
      <c r="P17" s="479">
        <f t="shared" si="0"/>
        <v>2.3041213844905099E-2</v>
      </c>
    </row>
    <row r="18" spans="1:16" x14ac:dyDescent="0.2">
      <c r="A18" s="47" t="s">
        <v>36</v>
      </c>
      <c r="B18" s="251">
        <f>+'[1]Podklady QZ'!B757</f>
        <v>869.57125099999985</v>
      </c>
      <c r="C18" s="260">
        <f>+'[1]Podklady QZ'!C757</f>
        <v>436.96811399999996</v>
      </c>
      <c r="D18" s="256">
        <f>+'[1]Podklady QZ'!D757</f>
        <v>0.50250984436006851</v>
      </c>
      <c r="E18" s="251">
        <f>+'[1]Podklady QZ'!E757</f>
        <v>827.294668</v>
      </c>
      <c r="F18" s="252">
        <f>+'[1]Podklady QZ'!F757</f>
        <v>360.94527900000003</v>
      </c>
      <c r="G18" s="256">
        <f>+'[1]Podklady QZ'!G757</f>
        <v>0.43629590877527574</v>
      </c>
      <c r="H18" s="251">
        <f>+'[1]Podklady QZ'!H757</f>
        <v>740.06281899999988</v>
      </c>
      <c r="I18" s="260">
        <f>+'[1]Podklady QZ'!I757</f>
        <v>274.58552800000001</v>
      </c>
      <c r="J18" s="256">
        <f>+'[1]Podklady QZ'!J757</f>
        <v>0.37103002738474294</v>
      </c>
      <c r="K18" s="250">
        <f>+'[1]Podklady QZ'!K757</f>
        <v>2436.9287379999996</v>
      </c>
      <c r="L18" s="275">
        <f>+'[1]Podklady QZ'!L757</f>
        <v>1072.4989210000001</v>
      </c>
      <c r="M18" s="258">
        <f>+'[1]Podklady QZ'!M757</f>
        <v>0.44010270151773323</v>
      </c>
      <c r="N18" s="274"/>
      <c r="O18" s="227"/>
      <c r="P18" s="479">
        <f t="shared" si="0"/>
        <v>5.4724505311788837E-2</v>
      </c>
    </row>
    <row r="19" spans="1:16" x14ac:dyDescent="0.2">
      <c r="A19" s="47" t="s">
        <v>3</v>
      </c>
      <c r="B19" s="251">
        <f>+'[1]Podklady QZ'!B758</f>
        <v>0</v>
      </c>
      <c r="C19" s="260">
        <f>+'[1]Podklady QZ'!C758</f>
        <v>0</v>
      </c>
      <c r="D19" s="256">
        <f>+'[1]Podklady QZ'!D758</f>
        <v>0</v>
      </c>
      <c r="E19" s="251">
        <f>+'[1]Podklady QZ'!E758</f>
        <v>0</v>
      </c>
      <c r="F19" s="252">
        <f>+'[1]Podklady QZ'!F758</f>
        <v>0</v>
      </c>
      <c r="G19" s="256">
        <f>+'[1]Podklady QZ'!G758</f>
        <v>0</v>
      </c>
      <c r="H19" s="251">
        <f>+'[1]Podklady QZ'!H758</f>
        <v>0</v>
      </c>
      <c r="I19" s="260">
        <f>+'[1]Podklady QZ'!I758</f>
        <v>0</v>
      </c>
      <c r="J19" s="256">
        <f>+'[1]Podklady QZ'!J758</f>
        <v>0</v>
      </c>
      <c r="K19" s="250">
        <f>+'[1]Podklady QZ'!K758</f>
        <v>0</v>
      </c>
      <c r="L19" s="275">
        <f>+'[1]Podklady QZ'!L758</f>
        <v>0</v>
      </c>
      <c r="M19" s="258">
        <f>+'[1]Podklady QZ'!M758</f>
        <v>0</v>
      </c>
      <c r="N19" s="274"/>
      <c r="O19" s="227"/>
      <c r="P19" s="479">
        <f t="shared" si="0"/>
        <v>0</v>
      </c>
    </row>
    <row r="20" spans="1:16" x14ac:dyDescent="0.2">
      <c r="A20" s="47" t="s">
        <v>35</v>
      </c>
      <c r="B20" s="251">
        <f>+'[1]Podklady QZ'!B759</f>
        <v>3.571898</v>
      </c>
      <c r="C20" s="260">
        <f>+'[1]Podklady QZ'!C759</f>
        <v>1.2590840000000001</v>
      </c>
      <c r="D20" s="256">
        <f>+'[1]Podklady QZ'!D759</f>
        <v>0.35249718776963956</v>
      </c>
      <c r="E20" s="251">
        <f>+'[1]Podklady QZ'!E759</f>
        <v>9.0813020000000026</v>
      </c>
      <c r="F20" s="252">
        <f>+'[1]Podklady QZ'!F759</f>
        <v>4.0469650000000001</v>
      </c>
      <c r="G20" s="256">
        <f>+'[1]Podklady QZ'!G759</f>
        <v>0.44563709036435512</v>
      </c>
      <c r="H20" s="251">
        <f>+'[1]Podklady QZ'!H759</f>
        <v>40.329236000000009</v>
      </c>
      <c r="I20" s="260">
        <f>+'[1]Podklady QZ'!I759</f>
        <v>2.0641229999999999</v>
      </c>
      <c r="J20" s="256">
        <f>+'[1]Podklady QZ'!J759</f>
        <v>5.1181802700155279E-2</v>
      </c>
      <c r="K20" s="250">
        <f>+'[1]Podklady QZ'!K759</f>
        <v>52.982436000000007</v>
      </c>
      <c r="L20" s="275">
        <f>+'[1]Podklady QZ'!L759</f>
        <v>7.3701720000000002</v>
      </c>
      <c r="M20" s="258">
        <f>+'[1]Podklady QZ'!M759</f>
        <v>0.13910594824292336</v>
      </c>
      <c r="N20" s="274"/>
      <c r="O20" s="227"/>
      <c r="P20" s="479">
        <f t="shared" si="0"/>
        <v>3.760647296378933E-4</v>
      </c>
    </row>
    <row r="21" spans="1:16" ht="12.75" thickBot="1" x14ac:dyDescent="0.25">
      <c r="A21" s="37" t="s">
        <v>34</v>
      </c>
      <c r="B21" s="253">
        <f>+'[1]Podklady QZ'!B760</f>
        <v>2006.8189673179895</v>
      </c>
      <c r="C21" s="263">
        <f>+'[1]Podklady QZ'!C760</f>
        <v>749.89703500000087</v>
      </c>
      <c r="D21" s="257">
        <f>+'[1]Podklady QZ'!D760</f>
        <v>0.3736744804650714</v>
      </c>
      <c r="E21" s="253">
        <f>+'[1]Podklady QZ'!E760</f>
        <v>1961.6341008737786</v>
      </c>
      <c r="F21" s="254">
        <f>+'[1]Podklady QZ'!F760</f>
        <v>732.42000800000005</v>
      </c>
      <c r="G21" s="257">
        <f>+'[1]Podklady QZ'!G760</f>
        <v>0.37337238768114567</v>
      </c>
      <c r="H21" s="253">
        <f>+'[1]Podklady QZ'!H760</f>
        <v>1187.0120581428248</v>
      </c>
      <c r="I21" s="263">
        <f>+'[1]Podklady QZ'!I760</f>
        <v>529.74436700000012</v>
      </c>
      <c r="J21" s="257">
        <f>+'[1]Podklady QZ'!J760</f>
        <v>0.44628389692083459</v>
      </c>
      <c r="K21" s="255">
        <f>+'[1]Podklady QZ'!K760</f>
        <v>5155.4651263345932</v>
      </c>
      <c r="L21" s="255">
        <f>+'[1]Podklady QZ'!L760</f>
        <v>2012.0614100000012</v>
      </c>
      <c r="M21" s="259">
        <f>+'[1]Podklady QZ'!M760</f>
        <v>0.39027737763605563</v>
      </c>
      <c r="N21" s="274"/>
      <c r="O21" s="227"/>
      <c r="P21" s="479">
        <f t="shared" si="0"/>
        <v>0.1026658984575243</v>
      </c>
    </row>
    <row r="22" spans="1:16" s="126" customFormat="1" ht="11.25" x14ac:dyDescent="0.2">
      <c r="A22" s="119"/>
      <c r="B22" s="5"/>
      <c r="C22" s="5"/>
      <c r="D22" s="5"/>
      <c r="E22" s="5"/>
      <c r="F22" s="5"/>
      <c r="G22" s="5"/>
      <c r="H22" s="5"/>
      <c r="I22" s="5"/>
      <c r="M22" s="4" t="s">
        <v>82</v>
      </c>
    </row>
    <row r="23" spans="1:16" x14ac:dyDescent="0.2">
      <c r="A23" s="225"/>
      <c r="B23" s="52"/>
      <c r="C23" s="13"/>
      <c r="D23" s="13"/>
      <c r="E23" s="13"/>
      <c r="F23" s="13"/>
      <c r="G23" s="13"/>
      <c r="H23" s="13"/>
      <c r="I23" s="13"/>
    </row>
    <row r="24" spans="1:16" x14ac:dyDescent="0.2">
      <c r="A24" s="225"/>
      <c r="B24" s="52"/>
    </row>
    <row r="25" spans="1:16" x14ac:dyDescent="0.2">
      <c r="A25" s="225"/>
      <c r="B25" s="52"/>
      <c r="C25" s="127"/>
      <c r="D25" s="127"/>
      <c r="E25" s="127"/>
      <c r="F25" s="127"/>
      <c r="G25" s="127"/>
      <c r="H25" s="127"/>
      <c r="I25" s="127"/>
      <c r="J25" s="127"/>
    </row>
    <row r="26" spans="1:16" x14ac:dyDescent="0.2">
      <c r="A26" s="225"/>
      <c r="B26" s="52"/>
      <c r="C26" s="127"/>
      <c r="D26" s="127"/>
      <c r="E26" s="127"/>
      <c r="F26" s="127"/>
      <c r="G26" s="127"/>
      <c r="H26" s="127"/>
      <c r="I26" s="127"/>
      <c r="J26" s="127"/>
    </row>
    <row r="27" spans="1:16" x14ac:dyDescent="0.2">
      <c r="A27" s="225"/>
      <c r="B27" s="52"/>
    </row>
    <row r="28" spans="1:16" x14ac:dyDescent="0.2">
      <c r="A28" s="225"/>
      <c r="B28" s="52"/>
    </row>
    <row r="29" spans="1:16" x14ac:dyDescent="0.2">
      <c r="A29" s="225"/>
      <c r="B29" s="52"/>
    </row>
    <row r="30" spans="1:16" x14ac:dyDescent="0.2">
      <c r="A30" s="225"/>
      <c r="B30" s="52"/>
    </row>
    <row r="31" spans="1:16" x14ac:dyDescent="0.2">
      <c r="A31" s="225"/>
      <c r="B31" s="52"/>
    </row>
    <row r="32" spans="1:16" x14ac:dyDescent="0.2">
      <c r="A32" s="225"/>
      <c r="B32" s="52"/>
    </row>
    <row r="33" spans="1:2" x14ac:dyDescent="0.2">
      <c r="A33" s="225"/>
      <c r="B33" s="52"/>
    </row>
    <row r="34" spans="1:2" x14ac:dyDescent="0.2">
      <c r="A34" s="225"/>
      <c r="B34" s="52"/>
    </row>
    <row r="35" spans="1:2" x14ac:dyDescent="0.2">
      <c r="A35" s="225"/>
      <c r="B35" s="52"/>
    </row>
    <row r="36" spans="1:2" x14ac:dyDescent="0.2">
      <c r="A36" s="225"/>
      <c r="B36" s="52"/>
    </row>
    <row r="37" spans="1:2" x14ac:dyDescent="0.2">
      <c r="A37" s="225"/>
      <c r="B37" s="52"/>
    </row>
    <row r="38" spans="1:2" x14ac:dyDescent="0.2">
      <c r="A38" s="225"/>
      <c r="B38" s="52"/>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85" zoomScaleNormal="85" workbookViewId="0">
      <selection activeCell="R28" sqref="R28"/>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288</v>
      </c>
      <c r="B1" s="384"/>
      <c r="C1" s="384"/>
      <c r="D1" s="384"/>
      <c r="E1" s="384"/>
      <c r="F1" s="384"/>
      <c r="G1" s="384"/>
      <c r="H1" s="384"/>
      <c r="I1" s="384"/>
      <c r="J1" s="384"/>
      <c r="K1" s="384"/>
      <c r="L1" s="384"/>
      <c r="M1" s="385" t="s">
        <v>298</v>
      </c>
      <c r="N1" s="386"/>
    </row>
    <row r="2" spans="1:14" ht="7.5" customHeight="1" x14ac:dyDescent="0.2">
      <c r="A2" s="388"/>
      <c r="B2" s="388"/>
      <c r="C2" s="388"/>
      <c r="D2" s="388"/>
      <c r="E2" s="388"/>
      <c r="F2" s="388"/>
      <c r="G2" s="388"/>
      <c r="H2" s="388"/>
      <c r="I2" s="388"/>
      <c r="J2" s="388"/>
      <c r="K2" s="388"/>
      <c r="L2" s="388"/>
      <c r="M2" s="388"/>
      <c r="N2" s="388"/>
    </row>
    <row r="3" spans="1:14" x14ac:dyDescent="0.2">
      <c r="A3" s="575"/>
      <c r="B3" s="577" t="s">
        <v>278</v>
      </c>
      <c r="C3" s="577"/>
      <c r="D3" s="577"/>
      <c r="E3" s="577" t="s">
        <v>283</v>
      </c>
      <c r="F3" s="577"/>
      <c r="G3" s="577"/>
      <c r="H3" s="577" t="s">
        <v>289</v>
      </c>
      <c r="I3" s="577"/>
      <c r="J3" s="577"/>
      <c r="K3" s="577" t="s">
        <v>261</v>
      </c>
      <c r="L3" s="577"/>
      <c r="M3" s="578"/>
      <c r="N3" s="390"/>
    </row>
    <row r="4" spans="1:14" x14ac:dyDescent="0.2">
      <c r="A4" s="576"/>
      <c r="B4" s="391" t="s">
        <v>8</v>
      </c>
      <c r="C4" s="391" t="s">
        <v>9</v>
      </c>
      <c r="D4" s="391" t="s">
        <v>10</v>
      </c>
      <c r="E4" s="391" t="s">
        <v>8</v>
      </c>
      <c r="F4" s="391" t="s">
        <v>9</v>
      </c>
      <c r="G4" s="391" t="s">
        <v>10</v>
      </c>
      <c r="H4" s="391" t="s">
        <v>8</v>
      </c>
      <c r="I4" s="391" t="s">
        <v>9</v>
      </c>
      <c r="J4" s="391" t="s">
        <v>10</v>
      </c>
      <c r="K4" s="391" t="s">
        <v>8</v>
      </c>
      <c r="L4" s="391" t="s">
        <v>9</v>
      </c>
      <c r="M4" s="392" t="s">
        <v>10</v>
      </c>
    </row>
    <row r="5" spans="1:14" s="395" customFormat="1" ht="12" customHeight="1" x14ac:dyDescent="0.2">
      <c r="A5" s="569" t="s">
        <v>284</v>
      </c>
      <c r="B5" s="570">
        <f>SUM(B6:D6)</f>
        <v>55438.910555583425</v>
      </c>
      <c r="C5" s="571"/>
      <c r="D5" s="572"/>
      <c r="E5" s="570">
        <f>+E6+F6+G6</f>
        <v>59627.700000000004</v>
      </c>
      <c r="F5" s="571"/>
      <c r="G5" s="572"/>
      <c r="H5" s="564">
        <f t="shared" ref="H5:J10" si="0">+B5-E5</f>
        <v>-4188.7894444165795</v>
      </c>
      <c r="I5" s="565"/>
      <c r="J5" s="566"/>
      <c r="K5" s="573">
        <f>+B5/E5-1</f>
        <v>-7.024905277943938E-2</v>
      </c>
      <c r="L5" s="574"/>
      <c r="M5" s="574"/>
      <c r="N5" s="394"/>
    </row>
    <row r="6" spans="1:14" s="395" customFormat="1" ht="12" customHeight="1" x14ac:dyDescent="0.2">
      <c r="A6" s="560"/>
      <c r="B6" s="396">
        <f>+'[1]Podklady QZ'!$B$6</f>
        <v>21927.663297756106</v>
      </c>
      <c r="C6" s="397">
        <f>+'[1]Podklady QZ'!$C$6</f>
        <v>17492.689146138731</v>
      </c>
      <c r="D6" s="398">
        <f>+'[1]Podklady QZ'!$D$6</f>
        <v>16018.558111688588</v>
      </c>
      <c r="E6" s="397">
        <v>20172</v>
      </c>
      <c r="F6" s="397">
        <v>19846.8</v>
      </c>
      <c r="G6" s="397">
        <v>19608.900000000001</v>
      </c>
      <c r="H6" s="396">
        <f t="shared" si="0"/>
        <v>1755.6632977561057</v>
      </c>
      <c r="I6" s="397">
        <f t="shared" si="0"/>
        <v>-2354.110853861268</v>
      </c>
      <c r="J6" s="398">
        <f t="shared" si="0"/>
        <v>-3590.3418883114136</v>
      </c>
      <c r="K6" s="399">
        <f>+B6/E6-1</f>
        <v>8.7034666753723178E-2</v>
      </c>
      <c r="L6" s="400">
        <f t="shared" ref="L6:M6" si="1">+C6/F6-1</f>
        <v>-0.11861412690515694</v>
      </c>
      <c r="M6" s="400">
        <f t="shared" si="1"/>
        <v>-0.18309756734500215</v>
      </c>
      <c r="N6" s="401"/>
    </row>
    <row r="7" spans="1:14" s="388" customFormat="1" ht="12" customHeight="1" x14ac:dyDescent="0.2">
      <c r="A7" s="559" t="s">
        <v>285</v>
      </c>
      <c r="B7" s="561">
        <f>SUM(B8:D8)</f>
        <v>34118.1328905958</v>
      </c>
      <c r="C7" s="562"/>
      <c r="D7" s="563"/>
      <c r="E7" s="562">
        <f>SUM(E8:G8)</f>
        <v>37940.800000000003</v>
      </c>
      <c r="F7" s="562"/>
      <c r="G7" s="562"/>
      <c r="H7" s="564">
        <f t="shared" si="0"/>
        <v>-3822.6671094042031</v>
      </c>
      <c r="I7" s="565"/>
      <c r="J7" s="566"/>
      <c r="K7" s="567">
        <f>+B7/E7-1</f>
        <v>-0.1007534661737286</v>
      </c>
      <c r="L7" s="568"/>
      <c r="M7" s="568"/>
      <c r="N7" s="402"/>
    </row>
    <row r="8" spans="1:14" s="403" customFormat="1" ht="12" customHeight="1" x14ac:dyDescent="0.2">
      <c r="A8" s="560"/>
      <c r="B8" s="396">
        <f>+'[1]Podklady QZ'!$B$14</f>
        <v>13962.52116753317</v>
      </c>
      <c r="C8" s="397">
        <f>+'[1]Podklady QZ'!$C$14</f>
        <v>10846.664982433036</v>
      </c>
      <c r="D8" s="398">
        <f>+'[1]Podklady QZ'!$D$14</f>
        <v>9308.9467406295971</v>
      </c>
      <c r="E8" s="397">
        <v>12367.6</v>
      </c>
      <c r="F8" s="397">
        <v>13045.5</v>
      </c>
      <c r="G8" s="397">
        <v>12527.7</v>
      </c>
      <c r="H8" s="396">
        <f t="shared" si="0"/>
        <v>1594.9211675331699</v>
      </c>
      <c r="I8" s="397">
        <f t="shared" si="0"/>
        <v>-2198.8350175669639</v>
      </c>
      <c r="J8" s="398">
        <f t="shared" si="0"/>
        <v>-3218.7532593704036</v>
      </c>
      <c r="K8" s="399">
        <f t="shared" ref="K8:M8" si="2">+B8/E8-1</f>
        <v>0.12895963384433284</v>
      </c>
      <c r="L8" s="400">
        <f t="shared" si="2"/>
        <v>-0.16855122590678506</v>
      </c>
      <c r="M8" s="400">
        <f t="shared" si="2"/>
        <v>-0.25693090187108591</v>
      </c>
    </row>
    <row r="9" spans="1:14" s="388" customFormat="1" ht="12" hidden="1" customHeight="1" x14ac:dyDescent="0.2">
      <c r="A9" s="559" t="s">
        <v>286</v>
      </c>
      <c r="B9" s="561">
        <v>-0.1</v>
      </c>
      <c r="C9" s="562"/>
      <c r="D9" s="563"/>
      <c r="E9" s="562">
        <v>0.6</v>
      </c>
      <c r="F9" s="562"/>
      <c r="G9" s="562"/>
      <c r="H9" s="564">
        <f t="shared" si="0"/>
        <v>-0.7</v>
      </c>
      <c r="I9" s="565"/>
      <c r="J9" s="566"/>
      <c r="K9" s="567"/>
      <c r="L9" s="568"/>
      <c r="M9" s="568"/>
      <c r="N9" s="402"/>
    </row>
    <row r="10" spans="1:14" s="403" customFormat="1" ht="12" hidden="1" customHeight="1" x14ac:dyDescent="0.2">
      <c r="A10" s="560"/>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6" customFormat="1" ht="17.25" customHeight="1" x14ac:dyDescent="0.2">
      <c r="A11" s="404"/>
      <c r="B11" s="405"/>
      <c r="C11" s="405"/>
      <c r="D11" s="405"/>
      <c r="E11" s="405"/>
      <c r="F11" s="405"/>
      <c r="G11" s="405"/>
      <c r="K11" s="405"/>
      <c r="L11" s="405"/>
      <c r="M11" s="407"/>
      <c r="N11" s="408"/>
    </row>
    <row r="12" spans="1:14" x14ac:dyDescent="0.2">
      <c r="A12" s="575"/>
      <c r="B12" s="577" t="s">
        <v>297</v>
      </c>
      <c r="C12" s="577"/>
      <c r="D12" s="577"/>
      <c r="E12" s="577" t="s">
        <v>287</v>
      </c>
      <c r="F12" s="577"/>
      <c r="G12" s="577"/>
      <c r="H12" s="577" t="s">
        <v>289</v>
      </c>
      <c r="I12" s="577"/>
      <c r="J12" s="577"/>
      <c r="K12" s="577" t="s">
        <v>261</v>
      </c>
      <c r="L12" s="577"/>
      <c r="M12" s="578"/>
      <c r="N12" s="390"/>
    </row>
    <row r="13" spans="1:14" x14ac:dyDescent="0.2">
      <c r="A13" s="576"/>
      <c r="B13" s="391" t="s">
        <v>11</v>
      </c>
      <c r="C13" s="391" t="s">
        <v>12</v>
      </c>
      <c r="D13" s="391" t="s">
        <v>13</v>
      </c>
      <c r="E13" s="391" t="s">
        <v>11</v>
      </c>
      <c r="F13" s="391" t="s">
        <v>12</v>
      </c>
      <c r="G13" s="391" t="s">
        <v>13</v>
      </c>
      <c r="H13" s="391" t="s">
        <v>11</v>
      </c>
      <c r="I13" s="391" t="s">
        <v>12</v>
      </c>
      <c r="J13" s="391" t="s">
        <v>13</v>
      </c>
      <c r="K13" s="391" t="s">
        <v>11</v>
      </c>
      <c r="L13" s="391" t="s">
        <v>12</v>
      </c>
      <c r="M13" s="392" t="s">
        <v>13</v>
      </c>
    </row>
    <row r="14" spans="1:14" s="395" customFormat="1" ht="12" customHeight="1" x14ac:dyDescent="0.2">
      <c r="A14" s="569" t="s">
        <v>284</v>
      </c>
      <c r="B14" s="570">
        <f>SUM(B15:D15)</f>
        <v>32524.070238</v>
      </c>
      <c r="C14" s="571"/>
      <c r="D14" s="572"/>
      <c r="E14" s="570">
        <f>SUM(E15:G15)</f>
        <v>28568.275503999997</v>
      </c>
      <c r="F14" s="571"/>
      <c r="G14" s="572"/>
      <c r="H14" s="564">
        <f t="shared" ref="H14:J19" si="3">+B14-E14</f>
        <v>3955.7947340000028</v>
      </c>
      <c r="I14" s="565"/>
      <c r="J14" s="566"/>
      <c r="K14" s="573">
        <f>+B14/E14-1</f>
        <v>0.13846809666359206</v>
      </c>
      <c r="L14" s="574"/>
      <c r="M14" s="574"/>
      <c r="N14" s="394"/>
    </row>
    <row r="15" spans="1:14" s="395" customFormat="1" ht="12" customHeight="1" x14ac:dyDescent="0.2">
      <c r="A15" s="560"/>
      <c r="B15" s="396">
        <f>+'[1]Podklady QZ'!$E$6</f>
        <v>12611.191163</v>
      </c>
      <c r="C15" s="397">
        <f>+'[1]Podklady QZ'!$F$6</f>
        <v>11868.465676</v>
      </c>
      <c r="D15" s="398">
        <f>+'[1]Podklady QZ'!$G$6</f>
        <v>8044.4133989999991</v>
      </c>
      <c r="E15" s="397">
        <v>11111.928433999998</v>
      </c>
      <c r="F15" s="397">
        <v>9131.788365999997</v>
      </c>
      <c r="G15" s="397">
        <v>8324.5587040000009</v>
      </c>
      <c r="H15" s="396">
        <f t="shared" si="3"/>
        <v>1499.2627290000019</v>
      </c>
      <c r="I15" s="397">
        <f t="shared" si="3"/>
        <v>2736.6773100000028</v>
      </c>
      <c r="J15" s="398">
        <f t="shared" si="3"/>
        <v>-280.14530500000183</v>
      </c>
      <c r="K15" s="399">
        <f>+B15/E15-1</f>
        <v>0.13492372074793035</v>
      </c>
      <c r="L15" s="400">
        <f t="shared" ref="L15:M15" si="4">+C15/F15-1</f>
        <v>0.29968689596326592</v>
      </c>
      <c r="M15" s="400">
        <f t="shared" si="4"/>
        <v>-3.3652871576891008E-2</v>
      </c>
      <c r="N15" s="401"/>
    </row>
    <row r="16" spans="1:14" s="388" customFormat="1" ht="12" customHeight="1" x14ac:dyDescent="0.2">
      <c r="A16" s="559" t="s">
        <v>285</v>
      </c>
      <c r="B16" s="561">
        <f>SUM(B17:D17)</f>
        <v>15562.989622275043</v>
      </c>
      <c r="C16" s="562"/>
      <c r="D16" s="563"/>
      <c r="E16" s="562">
        <f>SUM(E17:G17)</f>
        <v>12260.429237</v>
      </c>
      <c r="F16" s="562"/>
      <c r="G16" s="562"/>
      <c r="H16" s="564">
        <f t="shared" si="3"/>
        <v>3302.5603852750428</v>
      </c>
      <c r="I16" s="565"/>
      <c r="J16" s="566"/>
      <c r="K16" s="567">
        <f>+B16/E16-1</f>
        <v>0.26936743579159916</v>
      </c>
      <c r="L16" s="568"/>
      <c r="M16" s="568"/>
      <c r="N16" s="402"/>
    </row>
    <row r="17" spans="1:14" s="403" customFormat="1" ht="12" customHeight="1" x14ac:dyDescent="0.2">
      <c r="A17" s="560"/>
      <c r="B17" s="396">
        <f>+'[1]Podklady QZ'!$E$14</f>
        <v>6580.7949790827861</v>
      </c>
      <c r="C17" s="397">
        <f>+'[1]Podklady QZ'!$F$14</f>
        <v>5948.9181350946319</v>
      </c>
      <c r="D17" s="398">
        <f>+'[1]Podklady QZ'!$G$14</f>
        <v>3033.2765080976251</v>
      </c>
      <c r="E17" s="397">
        <v>5430.340733</v>
      </c>
      <c r="F17" s="397">
        <v>3708.7197700000002</v>
      </c>
      <c r="G17" s="397">
        <v>3121.3687340000001</v>
      </c>
      <c r="H17" s="396">
        <f t="shared" si="3"/>
        <v>1150.4542460827861</v>
      </c>
      <c r="I17" s="397">
        <f t="shared" si="3"/>
        <v>2240.1983650946318</v>
      </c>
      <c r="J17" s="398">
        <f t="shared" si="3"/>
        <v>-88.092225902375048</v>
      </c>
      <c r="K17" s="399">
        <f t="shared" ref="K17:M17" si="5">+B17/E17-1</f>
        <v>0.21185673287341134</v>
      </c>
      <c r="L17" s="400">
        <f t="shared" si="5"/>
        <v>0.60403549041793236</v>
      </c>
      <c r="M17" s="400">
        <f t="shared" si="5"/>
        <v>-2.8222306753706072E-2</v>
      </c>
    </row>
    <row r="18" spans="1:14" s="406" customFormat="1" ht="17.25" hidden="1" customHeight="1" x14ac:dyDescent="0.2">
      <c r="A18" s="559" t="s">
        <v>286</v>
      </c>
      <c r="B18" s="561">
        <v>15.7</v>
      </c>
      <c r="C18" s="562"/>
      <c r="D18" s="563"/>
      <c r="E18" s="562">
        <v>13.2</v>
      </c>
      <c r="F18" s="562"/>
      <c r="G18" s="562"/>
      <c r="H18" s="564">
        <f t="shared" si="3"/>
        <v>2.5</v>
      </c>
      <c r="I18" s="565"/>
      <c r="J18" s="566"/>
      <c r="K18" s="567"/>
      <c r="L18" s="568"/>
      <c r="M18" s="568"/>
      <c r="N18" s="408"/>
    </row>
    <row r="19" spans="1:14" s="406" customFormat="1" ht="17.25" hidden="1" customHeight="1" x14ac:dyDescent="0.2">
      <c r="A19" s="560"/>
      <c r="B19" s="396">
        <v>13</v>
      </c>
      <c r="C19" s="397">
        <v>16.5</v>
      </c>
      <c r="D19" s="398">
        <v>17.7</v>
      </c>
      <c r="E19" s="397">
        <v>7.1</v>
      </c>
      <c r="F19" s="397">
        <v>14.1</v>
      </c>
      <c r="G19" s="397">
        <v>18.399999999999999</v>
      </c>
      <c r="H19" s="396">
        <f t="shared" si="3"/>
        <v>5.9</v>
      </c>
      <c r="I19" s="397">
        <f t="shared" si="3"/>
        <v>2.4000000000000004</v>
      </c>
      <c r="J19" s="398">
        <f t="shared" si="3"/>
        <v>-0.69999999999999929</v>
      </c>
      <c r="K19" s="399"/>
      <c r="L19" s="400"/>
      <c r="M19" s="400"/>
      <c r="N19" s="408"/>
    </row>
    <row r="20" spans="1:14" s="406" customFormat="1" ht="17.25" customHeight="1" x14ac:dyDescent="0.2">
      <c r="A20" s="404"/>
      <c r="B20" s="405"/>
      <c r="C20" s="405"/>
      <c r="D20" s="405"/>
      <c r="E20" s="405"/>
      <c r="F20" s="405"/>
      <c r="G20" s="405"/>
      <c r="I20" s="405"/>
      <c r="K20" s="405"/>
      <c r="L20" s="405"/>
      <c r="M20" s="407" t="s">
        <v>82</v>
      </c>
      <c r="N20" s="408"/>
    </row>
    <row r="21" spans="1:14" s="406" customFormat="1" ht="17.25" customHeight="1" x14ac:dyDescent="0.2">
      <c r="A21" s="404"/>
      <c r="B21" s="405"/>
      <c r="C21" s="405"/>
      <c r="D21" s="405"/>
      <c r="E21" s="405"/>
      <c r="F21" s="405"/>
      <c r="G21" s="405"/>
      <c r="I21" s="405"/>
      <c r="K21" s="405"/>
      <c r="L21" s="405"/>
      <c r="M21" s="407"/>
      <c r="N21" s="408"/>
    </row>
    <row r="22" spans="1:14" s="406" customFormat="1" ht="11.25" customHeight="1" x14ac:dyDescent="0.2">
      <c r="A22" s="404"/>
      <c r="B22" s="405"/>
      <c r="C22" s="405"/>
      <c r="D22" s="405"/>
      <c r="E22" s="405"/>
      <c r="F22" s="405"/>
      <c r="G22" s="405"/>
      <c r="I22" s="405"/>
      <c r="K22" s="405"/>
      <c r="L22" s="405"/>
      <c r="M22" s="407"/>
      <c r="N22" s="408"/>
    </row>
    <row r="23" spans="1:14" s="406" customFormat="1" ht="11.25" customHeight="1" x14ac:dyDescent="0.2">
      <c r="A23" s="404"/>
      <c r="B23" s="405"/>
      <c r="C23" s="405"/>
      <c r="D23" s="405"/>
      <c r="E23" s="405"/>
      <c r="F23" s="405"/>
      <c r="G23" s="405"/>
      <c r="I23" s="405"/>
      <c r="K23" s="405"/>
      <c r="L23" s="405"/>
      <c r="M23" s="407"/>
      <c r="N23" s="408"/>
    </row>
    <row r="24" spans="1:14" s="406" customFormat="1" ht="11.25" customHeight="1" x14ac:dyDescent="0.2">
      <c r="A24" s="404"/>
      <c r="B24" s="405"/>
      <c r="C24" s="405"/>
      <c r="D24" s="405"/>
      <c r="E24" s="405"/>
      <c r="F24" s="405"/>
      <c r="G24" s="405"/>
      <c r="I24" s="405"/>
      <c r="K24" s="405"/>
      <c r="L24" s="405"/>
      <c r="M24" s="407"/>
      <c r="N24" s="408"/>
    </row>
    <row r="25" spans="1:14" s="406" customFormat="1" ht="11.25" customHeight="1" x14ac:dyDescent="0.2">
      <c r="A25" s="404"/>
      <c r="B25" s="405"/>
      <c r="C25" s="405"/>
      <c r="D25" s="405"/>
      <c r="E25" s="405"/>
      <c r="F25" s="405"/>
      <c r="G25" s="405"/>
      <c r="I25" s="405"/>
      <c r="K25" s="405"/>
      <c r="L25" s="405"/>
      <c r="M25" s="407"/>
      <c r="N25" s="408"/>
    </row>
    <row r="26" spans="1:14" s="406" customFormat="1" ht="11.25" customHeight="1" x14ac:dyDescent="0.2">
      <c r="A26" s="404"/>
      <c r="B26" s="405"/>
      <c r="C26" s="405"/>
      <c r="D26" s="405"/>
      <c r="E26" s="405"/>
      <c r="F26" s="405"/>
      <c r="G26" s="405"/>
      <c r="I26" s="405"/>
      <c r="K26" s="405"/>
      <c r="L26" s="405"/>
      <c r="M26" s="407"/>
      <c r="N26" s="408"/>
    </row>
    <row r="27" spans="1:14" s="406" customFormat="1" ht="11.25" customHeight="1" x14ac:dyDescent="0.2">
      <c r="A27" s="404"/>
      <c r="B27" s="405"/>
      <c r="C27" s="405"/>
      <c r="D27" s="405"/>
      <c r="E27" s="405"/>
      <c r="F27" s="405"/>
      <c r="G27" s="405"/>
      <c r="I27" s="405"/>
      <c r="K27" s="405"/>
      <c r="L27" s="405"/>
      <c r="M27" s="407"/>
      <c r="N27" s="408"/>
    </row>
    <row r="28" spans="1:14" s="406" customFormat="1" ht="11.25" customHeight="1" x14ac:dyDescent="0.2">
      <c r="A28" s="404"/>
      <c r="B28" s="405"/>
      <c r="C28" s="405"/>
      <c r="D28" s="405"/>
      <c r="E28" s="405"/>
      <c r="F28" s="405"/>
      <c r="G28" s="405"/>
      <c r="I28" s="405"/>
      <c r="K28" s="405"/>
      <c r="L28" s="405"/>
      <c r="M28" s="407"/>
      <c r="N28" s="408"/>
    </row>
    <row r="29" spans="1:14" s="406" customFormat="1" ht="11.25" customHeight="1" x14ac:dyDescent="0.2">
      <c r="A29" s="404"/>
      <c r="B29" s="405"/>
      <c r="C29" s="405"/>
      <c r="D29" s="405"/>
      <c r="E29" s="405"/>
      <c r="F29" s="405"/>
      <c r="G29" s="405"/>
      <c r="I29" s="405"/>
      <c r="K29" s="405"/>
      <c r="L29" s="405"/>
      <c r="M29" s="407"/>
      <c r="N29" s="408"/>
    </row>
    <row r="30" spans="1:14" s="406" customFormat="1" ht="11.25" customHeight="1" x14ac:dyDescent="0.2">
      <c r="A30" s="404"/>
      <c r="B30" s="405"/>
      <c r="C30" s="405"/>
      <c r="D30" s="405"/>
      <c r="E30" s="405"/>
      <c r="F30" s="405"/>
      <c r="G30" s="405"/>
      <c r="I30" s="405"/>
      <c r="K30" s="405"/>
      <c r="L30" s="405"/>
      <c r="M30" s="407"/>
      <c r="N30" s="408"/>
    </row>
    <row r="31" spans="1:14" s="406" customFormat="1" ht="11.25" customHeight="1" x14ac:dyDescent="0.2">
      <c r="A31" s="404"/>
      <c r="B31" s="405"/>
      <c r="C31" s="405"/>
      <c r="D31" s="405"/>
      <c r="E31" s="405"/>
      <c r="F31" s="405"/>
      <c r="G31" s="405"/>
      <c r="I31" s="405"/>
      <c r="K31" s="405"/>
      <c r="L31" s="405"/>
      <c r="M31" s="407"/>
      <c r="N31" s="408"/>
    </row>
    <row r="32" spans="1:14" s="406" customFormat="1" ht="11.25" customHeight="1" x14ac:dyDescent="0.2">
      <c r="A32" s="404"/>
      <c r="B32" s="405"/>
      <c r="C32" s="405"/>
      <c r="D32" s="405"/>
      <c r="E32" s="405"/>
      <c r="F32" s="405"/>
      <c r="G32" s="405"/>
      <c r="I32" s="405"/>
      <c r="K32" s="405"/>
      <c r="L32" s="405"/>
      <c r="M32" s="407"/>
      <c r="N32" s="408"/>
    </row>
    <row r="33" spans="1:15" s="406" customFormat="1" ht="11.25" customHeight="1" x14ac:dyDescent="0.2">
      <c r="A33" s="404"/>
      <c r="B33" s="405"/>
      <c r="C33" s="405"/>
      <c r="D33" s="405"/>
      <c r="E33" s="405"/>
      <c r="F33" s="405"/>
      <c r="G33" s="405"/>
      <c r="I33" s="405"/>
      <c r="K33" s="405"/>
      <c r="L33" s="405"/>
      <c r="M33" s="407"/>
      <c r="N33" s="408"/>
    </row>
    <row r="34" spans="1:15" x14ac:dyDescent="0.2">
      <c r="A34" s="409"/>
      <c r="B34" s="410"/>
      <c r="C34" s="410"/>
      <c r="D34" s="410"/>
      <c r="E34" s="410"/>
      <c r="F34" s="410"/>
      <c r="G34" s="410"/>
      <c r="H34" s="410"/>
      <c r="I34" s="410"/>
      <c r="J34" s="410"/>
      <c r="K34" s="410"/>
      <c r="L34" s="410"/>
      <c r="M34" s="410"/>
      <c r="N34" s="411"/>
      <c r="O34" s="412"/>
    </row>
    <row r="35" spans="1:15" x14ac:dyDescent="0.2">
      <c r="A35" s="413"/>
      <c r="B35" s="414"/>
      <c r="C35" s="414"/>
      <c r="D35" s="414"/>
      <c r="E35" s="414"/>
      <c r="F35" s="414"/>
      <c r="G35" s="414"/>
      <c r="H35" s="414"/>
      <c r="I35" s="414"/>
      <c r="J35" s="414"/>
      <c r="K35" s="414"/>
      <c r="L35" s="414"/>
      <c r="M35" s="414"/>
      <c r="N35" s="411"/>
      <c r="O35" s="412"/>
    </row>
    <row r="36" spans="1:15" x14ac:dyDescent="0.2">
      <c r="A36" s="413"/>
      <c r="B36" s="410"/>
      <c r="C36" s="410"/>
      <c r="D36" s="410"/>
      <c r="E36" s="410"/>
      <c r="F36" s="410"/>
      <c r="G36" s="410"/>
      <c r="H36" s="410"/>
      <c r="I36" s="410"/>
      <c r="J36" s="410"/>
      <c r="K36" s="410"/>
      <c r="L36" s="410"/>
      <c r="M36" s="410"/>
      <c r="N36" s="414"/>
      <c r="O36" s="412"/>
    </row>
    <row r="37" spans="1:15" x14ac:dyDescent="0.2">
      <c r="A37" s="415"/>
      <c r="B37" s="416"/>
      <c r="C37" s="416"/>
      <c r="D37" s="416"/>
      <c r="E37" s="416"/>
      <c r="F37" s="416"/>
      <c r="G37" s="416"/>
      <c r="H37" s="416"/>
      <c r="I37" s="416"/>
      <c r="J37" s="416"/>
      <c r="K37" s="416"/>
      <c r="L37" s="416"/>
      <c r="M37" s="416"/>
      <c r="N37" s="414"/>
      <c r="O37" s="412"/>
    </row>
    <row r="38" spans="1:15" x14ac:dyDescent="0.2">
      <c r="A38" s="415"/>
      <c r="B38" s="416"/>
      <c r="C38" s="416"/>
      <c r="D38" s="416"/>
      <c r="E38" s="416"/>
      <c r="F38" s="416"/>
      <c r="G38" s="416"/>
      <c r="H38" s="416"/>
      <c r="I38" s="416"/>
      <c r="J38" s="416"/>
      <c r="K38" s="416"/>
      <c r="L38" s="416"/>
      <c r="M38" s="416"/>
      <c r="N38" s="411"/>
      <c r="O38" s="412"/>
    </row>
    <row r="39" spans="1:15" x14ac:dyDescent="0.2">
      <c r="A39" s="415"/>
      <c r="B39" s="416"/>
      <c r="C39" s="416"/>
      <c r="D39" s="416"/>
      <c r="E39" s="416"/>
      <c r="F39" s="416"/>
      <c r="G39" s="416"/>
      <c r="H39" s="416"/>
      <c r="I39" s="416"/>
      <c r="J39" s="416"/>
      <c r="K39" s="416"/>
      <c r="L39" s="416"/>
      <c r="M39" s="416"/>
      <c r="N39" s="411"/>
      <c r="O39" s="412"/>
    </row>
    <row r="40" spans="1:15" x14ac:dyDescent="0.2">
      <c r="A40" s="409"/>
      <c r="B40" s="409"/>
      <c r="C40" s="409"/>
      <c r="D40" s="409"/>
      <c r="E40" s="409"/>
      <c r="F40" s="409"/>
      <c r="G40" s="409"/>
      <c r="H40" s="409"/>
      <c r="I40" s="409"/>
      <c r="J40" s="409"/>
      <c r="K40" s="409"/>
      <c r="L40" s="409"/>
      <c r="M40" s="409"/>
      <c r="N40" s="411"/>
      <c r="O40" s="412"/>
    </row>
    <row r="41" spans="1:15" x14ac:dyDescent="0.2">
      <c r="A41" s="409"/>
      <c r="B41" s="409"/>
      <c r="C41" s="409"/>
      <c r="D41" s="409"/>
      <c r="E41" s="409"/>
      <c r="F41" s="409"/>
      <c r="G41" s="409"/>
      <c r="H41" s="409"/>
      <c r="I41" s="409"/>
      <c r="J41" s="409"/>
      <c r="K41" s="409"/>
      <c r="L41" s="409"/>
      <c r="M41" s="409"/>
      <c r="N41" s="411"/>
    </row>
    <row r="58" spans="1:4" x14ac:dyDescent="0.2">
      <c r="A58" s="417"/>
      <c r="B58" s="418"/>
      <c r="C58" s="419"/>
      <c r="D58" s="419"/>
    </row>
    <row r="59" spans="1:4" x14ac:dyDescent="0.2">
      <c r="B59" s="419"/>
      <c r="C59" s="419"/>
      <c r="D59" s="419"/>
    </row>
    <row r="60" spans="1:4" x14ac:dyDescent="0.2">
      <c r="B60" s="419"/>
      <c r="C60" s="419"/>
      <c r="D60" s="419"/>
    </row>
  </sheetData>
  <mergeCells count="40">
    <mergeCell ref="A5:A6"/>
    <mergeCell ref="B5:D5"/>
    <mergeCell ref="E5:G5"/>
    <mergeCell ref="H5:J5"/>
    <mergeCell ref="K5:M5"/>
    <mergeCell ref="A3:A4"/>
    <mergeCell ref="B3:D3"/>
    <mergeCell ref="E3:G3"/>
    <mergeCell ref="H3:J3"/>
    <mergeCell ref="K3:M3"/>
    <mergeCell ref="A9:A10"/>
    <mergeCell ref="B9:D9"/>
    <mergeCell ref="E9:G9"/>
    <mergeCell ref="H9:J9"/>
    <mergeCell ref="K9:M9"/>
    <mergeCell ref="A7:A8"/>
    <mergeCell ref="B7:D7"/>
    <mergeCell ref="E7:G7"/>
    <mergeCell ref="H7:J7"/>
    <mergeCell ref="K7:M7"/>
    <mergeCell ref="A12:A13"/>
    <mergeCell ref="B12:D12"/>
    <mergeCell ref="E12:G12"/>
    <mergeCell ref="H12:J12"/>
    <mergeCell ref="K12:M12"/>
    <mergeCell ref="A16:A17"/>
    <mergeCell ref="B16:D16"/>
    <mergeCell ref="E16:G16"/>
    <mergeCell ref="H16:J16"/>
    <mergeCell ref="K16:M16"/>
    <mergeCell ref="A14:A15"/>
    <mergeCell ref="B14:D14"/>
    <mergeCell ref="E14:G14"/>
    <mergeCell ref="H14:J14"/>
    <mergeCell ref="K14:M14"/>
    <mergeCell ref="A18:A19"/>
    <mergeCell ref="B18:D18"/>
    <mergeCell ref="E18:G18"/>
    <mergeCell ref="H18:J18"/>
    <mergeCell ref="K18:M18"/>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activeCell="B29" sqref="B29"/>
    </sheetView>
  </sheetViews>
  <sheetFormatPr defaultRowHeight="12" x14ac:dyDescent="0.2"/>
  <cols>
    <col min="1" max="1" width="30.85546875" style="112" customWidth="1"/>
    <col min="2" max="3" width="8.5703125" style="112" customWidth="1"/>
    <col min="4" max="4" width="9.28515625" style="112" customWidth="1"/>
    <col min="5" max="5" width="8.5703125" style="112" customWidth="1"/>
    <col min="6" max="6" width="8.5703125" style="281" customWidth="1"/>
    <col min="7" max="7" width="30.85546875" style="112" customWidth="1"/>
    <col min="8" max="9" width="8.5703125" style="112" customWidth="1"/>
    <col min="10" max="10" width="9.28515625" style="112" customWidth="1"/>
    <col min="11" max="14" width="8.5703125" style="112" customWidth="1"/>
    <col min="15" max="15" width="10.42578125" style="112" customWidth="1"/>
    <col min="16" max="16" width="8.42578125" style="112" customWidth="1"/>
    <col min="17" max="17" width="11.42578125" style="112" bestFit="1" customWidth="1"/>
    <col min="18" max="16384" width="9.140625" style="112"/>
  </cols>
  <sheetData>
    <row r="1" spans="1:15" s="125" customFormat="1" ht="18.75" x14ac:dyDescent="0.3">
      <c r="A1" s="21" t="s">
        <v>262</v>
      </c>
      <c r="B1" s="121"/>
      <c r="C1" s="121"/>
      <c r="D1" s="121"/>
      <c r="E1" s="121"/>
      <c r="F1" s="282"/>
      <c r="G1" s="21"/>
      <c r="H1" s="121"/>
      <c r="J1" s="121"/>
      <c r="K1" s="165" t="str">
        <f>Obsah!$A$1</f>
        <v>II. čtvrtletí 2019</v>
      </c>
      <c r="L1" s="121"/>
      <c r="M1" s="121"/>
    </row>
    <row r="2" spans="1:15" ht="7.5" customHeight="1" x14ac:dyDescent="0.2">
      <c r="A2" s="13"/>
      <c r="B2" s="13"/>
      <c r="C2" s="13"/>
      <c r="D2" s="13"/>
      <c r="E2" s="13"/>
      <c r="F2" s="279"/>
      <c r="G2" s="13"/>
      <c r="H2" s="13"/>
      <c r="I2" s="13"/>
      <c r="J2" s="13"/>
      <c r="K2" s="13"/>
      <c r="L2" s="13"/>
      <c r="M2" s="13"/>
      <c r="N2" s="13"/>
      <c r="O2" s="13"/>
    </row>
    <row r="3" spans="1:15" ht="36" x14ac:dyDescent="0.2">
      <c r="A3" s="286"/>
      <c r="B3" s="315" t="s">
        <v>299</v>
      </c>
      <c r="C3" s="315" t="s">
        <v>300</v>
      </c>
      <c r="D3" s="287" t="s">
        <v>290</v>
      </c>
      <c r="E3" s="287" t="s">
        <v>261</v>
      </c>
      <c r="F3" s="285"/>
      <c r="G3" s="286"/>
      <c r="H3" s="480" t="s">
        <v>299</v>
      </c>
      <c r="I3" s="480" t="s">
        <v>300</v>
      </c>
      <c r="J3" s="287" t="s">
        <v>290</v>
      </c>
      <c r="K3" s="287" t="s">
        <v>261</v>
      </c>
    </row>
    <row r="4" spans="1:15" s="128" customFormat="1" ht="12.75" thickBot="1" x14ac:dyDescent="0.25">
      <c r="A4" s="292" t="s">
        <v>66</v>
      </c>
      <c r="B4" s="293">
        <f>SUM(B5:B20)</f>
        <v>28568.275504000005</v>
      </c>
      <c r="C4" s="293">
        <f>SUM(C5:C20)</f>
        <v>32524.070237999997</v>
      </c>
      <c r="D4" s="293">
        <f>+C4-B4</f>
        <v>3955.7947339999919</v>
      </c>
      <c r="E4" s="294">
        <f>+C4/B4-1</f>
        <v>0.13846809666359161</v>
      </c>
      <c r="F4" s="283"/>
      <c r="G4" s="292" t="s">
        <v>182</v>
      </c>
      <c r="H4" s="293">
        <f>SUM(H5:H20)</f>
        <v>12260.429237</v>
      </c>
      <c r="I4" s="293">
        <f t="shared" ref="I4" si="0">SUM(I5:I20)</f>
        <v>15562.989622275047</v>
      </c>
      <c r="J4" s="293">
        <f>+I4-H4</f>
        <v>3302.5603852750464</v>
      </c>
      <c r="K4" s="294">
        <f>+I4/H4-1</f>
        <v>0.26936743579159939</v>
      </c>
    </row>
    <row r="5" spans="1:15" x14ac:dyDescent="0.2">
      <c r="A5" s="36" t="s">
        <v>44</v>
      </c>
      <c r="B5" s="120">
        <v>3942.5691279999996</v>
      </c>
      <c r="C5" s="120">
        <f>+'4.1'!E7+'4.1'!F7+'4.1'!G7</f>
        <v>4668.4787720000004</v>
      </c>
      <c r="D5" s="120">
        <f t="shared" ref="D5:D20" si="1">+C5-B5</f>
        <v>725.90964400000075</v>
      </c>
      <c r="E5" s="288">
        <f t="shared" ref="E5:E20" si="2">+C5/B5-1</f>
        <v>0.18412096793550514</v>
      </c>
      <c r="G5" s="36" t="s">
        <v>44</v>
      </c>
      <c r="H5" s="120">
        <v>1032.9499270000001</v>
      </c>
      <c r="I5" s="120">
        <f>+'5.1'!E7+'5.1'!F7+'5.1'!G7</f>
        <v>1297.612764</v>
      </c>
      <c r="J5" s="120">
        <f t="shared" ref="J5:J20" si="3">+I5-H5</f>
        <v>264.66283699999985</v>
      </c>
      <c r="K5" s="288">
        <f t="shared" ref="K5:K17" si="4">+I5/H5-1</f>
        <v>0.2562203937306633</v>
      </c>
    </row>
    <row r="6" spans="1:15" x14ac:dyDescent="0.2">
      <c r="A6" s="29" t="s">
        <v>43</v>
      </c>
      <c r="B6" s="113">
        <v>925.0393680000002</v>
      </c>
      <c r="C6" s="120">
        <f>+'4.1'!E8+'4.1'!F8+'4.1'!G8</f>
        <v>940.21567899999991</v>
      </c>
      <c r="D6" s="113">
        <f t="shared" si="1"/>
        <v>15.176310999999714</v>
      </c>
      <c r="E6" s="290">
        <f t="shared" si="2"/>
        <v>1.6406124458045346E-2</v>
      </c>
      <c r="G6" s="29" t="s">
        <v>43</v>
      </c>
      <c r="H6" s="113">
        <v>99.442082999999997</v>
      </c>
      <c r="I6" s="113">
        <f>+'5.1'!E8+'5.1'!F8+'5.1'!G8</f>
        <v>111.73486800000001</v>
      </c>
      <c r="J6" s="113">
        <f t="shared" si="3"/>
        <v>12.292785000000009</v>
      </c>
      <c r="K6" s="290">
        <f t="shared" si="4"/>
        <v>0.12361753323288704</v>
      </c>
    </row>
    <row r="7" spans="1:15" x14ac:dyDescent="0.2">
      <c r="A7" s="29" t="s">
        <v>42</v>
      </c>
      <c r="B7" s="113">
        <v>2039.533222</v>
      </c>
      <c r="C7" s="113">
        <f>+'4.1'!E9+'4.1'!F9+'4.1'!G9</f>
        <v>2479.2916270000005</v>
      </c>
      <c r="D7" s="113">
        <f t="shared" si="1"/>
        <v>439.75840500000049</v>
      </c>
      <c r="E7" s="290">
        <f t="shared" si="2"/>
        <v>0.2156171815474357</v>
      </c>
      <c r="G7" s="29" t="s">
        <v>42</v>
      </c>
      <c r="H7" s="113">
        <v>1035.3389930000001</v>
      </c>
      <c r="I7" s="113">
        <f>+'5.1'!E9+'5.1'!F9+'5.1'!G9</f>
        <v>1467.163055</v>
      </c>
      <c r="J7" s="113">
        <f t="shared" si="3"/>
        <v>431.82406199999991</v>
      </c>
      <c r="K7" s="290">
        <f t="shared" si="4"/>
        <v>0.41708470840912293</v>
      </c>
    </row>
    <row r="8" spans="1:15" x14ac:dyDescent="0.2">
      <c r="A8" s="291" t="s">
        <v>67</v>
      </c>
      <c r="B8" s="113">
        <v>3.1813950000000002</v>
      </c>
      <c r="C8" s="113">
        <f>+'4.1'!E10+'4.1'!F10+'4.1'!G10</f>
        <v>4.3233239999999995</v>
      </c>
      <c r="D8" s="113">
        <f t="shared" si="1"/>
        <v>1.1419289999999993</v>
      </c>
      <c r="E8" s="290">
        <f t="shared" si="2"/>
        <v>0.35893971041005579</v>
      </c>
      <c r="G8" s="291" t="s">
        <v>67</v>
      </c>
      <c r="H8" s="113">
        <v>2.3790749999999998</v>
      </c>
      <c r="I8" s="113">
        <f>+'5.1'!E10+'5.1'!F10+'5.1'!G10</f>
        <v>3.2838050000000001</v>
      </c>
      <c r="J8" s="113">
        <f t="shared" si="3"/>
        <v>0.90473000000000026</v>
      </c>
      <c r="K8" s="290">
        <f t="shared" si="4"/>
        <v>0.38028645587045395</v>
      </c>
    </row>
    <row r="9" spans="1:15" x14ac:dyDescent="0.2">
      <c r="A9" s="29" t="s">
        <v>68</v>
      </c>
      <c r="B9" s="113">
        <v>11.675566051807362</v>
      </c>
      <c r="C9" s="113">
        <f>+'4.1'!E11+'4.1'!F11+'4.1'!G11</f>
        <v>2.8862100000000002</v>
      </c>
      <c r="D9" s="113">
        <f t="shared" si="1"/>
        <v>-8.7893560518073617</v>
      </c>
      <c r="E9" s="290">
        <f t="shared" si="2"/>
        <v>-0.75279913734433301</v>
      </c>
      <c r="G9" s="29" t="s">
        <v>68</v>
      </c>
      <c r="H9" s="113">
        <v>9.0463605809741523</v>
      </c>
      <c r="I9" s="113">
        <f>+'5.1'!E11+'5.1'!F11+'5.1'!G11</f>
        <v>2.40421</v>
      </c>
      <c r="J9" s="113">
        <f t="shared" si="3"/>
        <v>-6.6421505809741523</v>
      </c>
      <c r="K9" s="290">
        <f t="shared" si="4"/>
        <v>-0.73423456002224663</v>
      </c>
    </row>
    <row r="10" spans="1:15" x14ac:dyDescent="0.2">
      <c r="A10" s="291" t="s">
        <v>69</v>
      </c>
      <c r="B10" s="113">
        <v>0.58357999999999999</v>
      </c>
      <c r="C10" s="113">
        <f>+'4.1'!E12+'4.1'!F12+'4.1'!G12</f>
        <v>0.17124</v>
      </c>
      <c r="D10" s="113">
        <f t="shared" si="1"/>
        <v>-0.41233999999999998</v>
      </c>
      <c r="E10" s="290">
        <f t="shared" si="2"/>
        <v>-0.70656979334452852</v>
      </c>
      <c r="G10" s="291" t="s">
        <v>69</v>
      </c>
      <c r="H10" s="113">
        <v>0.58357999999999999</v>
      </c>
      <c r="I10" s="113">
        <f>+'5.1'!E12+'5.1'!F12+'5.1'!G12</f>
        <v>0.17124</v>
      </c>
      <c r="J10" s="113">
        <f t="shared" si="3"/>
        <v>-0.41233999999999998</v>
      </c>
      <c r="K10" s="290">
        <f t="shared" si="4"/>
        <v>-0.70656979334452852</v>
      </c>
    </row>
    <row r="11" spans="1:15" x14ac:dyDescent="0.2">
      <c r="A11" s="29" t="s">
        <v>41</v>
      </c>
      <c r="B11" s="113">
        <v>11594.959515999999</v>
      </c>
      <c r="C11" s="113">
        <f>+'4.1'!E13+'4.1'!F13+'4.1'!G13</f>
        <v>13125.231806999996</v>
      </c>
      <c r="D11" s="113">
        <f t="shared" si="1"/>
        <v>1530.2722909999975</v>
      </c>
      <c r="E11" s="290">
        <f t="shared" si="2"/>
        <v>0.13197737248572183</v>
      </c>
      <c r="G11" s="29" t="s">
        <v>41</v>
      </c>
      <c r="H11" s="113">
        <v>5318.8312310000001</v>
      </c>
      <c r="I11" s="113">
        <f>+'5.1'!E13+'5.1'!F13+'5.1'!G13</f>
        <v>7009.3306540000012</v>
      </c>
      <c r="J11" s="113">
        <f t="shared" si="3"/>
        <v>1690.4994230000011</v>
      </c>
      <c r="K11" s="290">
        <f t="shared" si="4"/>
        <v>0.31783287522777215</v>
      </c>
    </row>
    <row r="12" spans="1:15" x14ac:dyDescent="0.2">
      <c r="A12" s="29" t="s">
        <v>80</v>
      </c>
      <c r="B12" s="113">
        <v>99.513999999999982</v>
      </c>
      <c r="C12" s="113">
        <f>+'4.1'!E14+'4.1'!F14+'4.1'!G14</f>
        <v>150.63499999999999</v>
      </c>
      <c r="D12" s="113">
        <f t="shared" si="1"/>
        <v>51.121000000000009</v>
      </c>
      <c r="E12" s="290">
        <f t="shared" si="2"/>
        <v>0.51370661414474372</v>
      </c>
      <c r="G12" s="29" t="s">
        <v>80</v>
      </c>
      <c r="H12" s="113">
        <v>34.401969999999999</v>
      </c>
      <c r="I12" s="113">
        <f>+'5.1'!E14+'5.1'!F14+'5.1'!G14</f>
        <v>39.502920000000003</v>
      </c>
      <c r="J12" s="113">
        <f t="shared" si="3"/>
        <v>5.1009500000000045</v>
      </c>
      <c r="K12" s="290">
        <f t="shared" si="4"/>
        <v>0.14827493890611509</v>
      </c>
    </row>
    <row r="13" spans="1:15" x14ac:dyDescent="0.2">
      <c r="A13" s="29" t="s">
        <v>40</v>
      </c>
      <c r="B13" s="113">
        <v>2.3257999999999997E-2</v>
      </c>
      <c r="C13" s="113">
        <f>+'4.1'!E15+'4.1'!F15+'4.1'!G15</f>
        <v>4.1738999999999998E-2</v>
      </c>
      <c r="D13" s="113">
        <f t="shared" si="1"/>
        <v>1.8481000000000001E-2</v>
      </c>
      <c r="E13" s="290">
        <f t="shared" si="2"/>
        <v>0.79460830681915917</v>
      </c>
      <c r="G13" s="29" t="s">
        <v>40</v>
      </c>
      <c r="H13" s="113">
        <v>2.3257999999999997E-2</v>
      </c>
      <c r="I13" s="113">
        <f>+'5.1'!E15+'5.1'!F15+'5.1'!G15</f>
        <v>4.1738999999999998E-2</v>
      </c>
      <c r="J13" s="113">
        <f t="shared" si="3"/>
        <v>1.8481000000000001E-2</v>
      </c>
      <c r="K13" s="290">
        <f t="shared" si="4"/>
        <v>0.79460830681915917</v>
      </c>
    </row>
    <row r="14" spans="1:15" x14ac:dyDescent="0.2">
      <c r="A14" s="29" t="s">
        <v>39</v>
      </c>
      <c r="B14" s="113">
        <v>1570.7986309999999</v>
      </c>
      <c r="C14" s="113">
        <f>+'4.1'!E16+'4.1'!F16+'4.1'!G16</f>
        <v>1934.5204870000002</v>
      </c>
      <c r="D14" s="113">
        <f t="shared" si="1"/>
        <v>363.72185600000034</v>
      </c>
      <c r="E14" s="290">
        <f t="shared" si="2"/>
        <v>0.23155218550734813</v>
      </c>
      <c r="G14" s="29" t="s">
        <v>39</v>
      </c>
      <c r="H14" s="113">
        <v>112.47638799999999</v>
      </c>
      <c r="I14" s="113">
        <f>+'5.1'!E16+'5.1'!F16+'5.1'!G16</f>
        <v>134.579194</v>
      </c>
      <c r="J14" s="113">
        <f t="shared" si="3"/>
        <v>22.102806000000015</v>
      </c>
      <c r="K14" s="290">
        <f t="shared" si="4"/>
        <v>0.19651063119132184</v>
      </c>
    </row>
    <row r="15" spans="1:15" x14ac:dyDescent="0.2">
      <c r="A15" s="29" t="s">
        <v>38</v>
      </c>
      <c r="B15" s="113">
        <v>113.983969</v>
      </c>
      <c r="C15" s="113">
        <f>+'4.1'!E17+'4.1'!F17+'4.1'!G17</f>
        <v>123.35128</v>
      </c>
      <c r="D15" s="113">
        <f t="shared" si="1"/>
        <v>9.3673110000000008</v>
      </c>
      <c r="E15" s="290">
        <f t="shared" si="2"/>
        <v>8.2180951252890599E-2</v>
      </c>
      <c r="G15" s="29" t="s">
        <v>38</v>
      </c>
      <c r="H15" s="113">
        <v>26.117232999999999</v>
      </c>
      <c r="I15" s="113">
        <f>+'5.1'!E17+'5.1'!F17+'5.1'!G17</f>
        <v>21.758593000000001</v>
      </c>
      <c r="J15" s="113">
        <f t="shared" si="3"/>
        <v>-4.3586399999999976</v>
      </c>
      <c r="K15" s="290">
        <f t="shared" si="4"/>
        <v>-0.16688751063330476</v>
      </c>
    </row>
    <row r="16" spans="1:15" x14ac:dyDescent="0.2">
      <c r="A16" s="29" t="s">
        <v>37</v>
      </c>
      <c r="B16" s="113">
        <v>1102.1125850295648</v>
      </c>
      <c r="C16" s="113">
        <f>+'4.1'!E18+'4.1'!F18+'4.1'!G18</f>
        <v>1088.1091856654084</v>
      </c>
      <c r="D16" s="113">
        <f t="shared" si="1"/>
        <v>-14.003399364156394</v>
      </c>
      <c r="E16" s="290">
        <f t="shared" si="2"/>
        <v>-1.2705960855878162E-2</v>
      </c>
      <c r="G16" s="29" t="s">
        <v>37</v>
      </c>
      <c r="H16" s="113">
        <v>662.61135971895055</v>
      </c>
      <c r="I16" s="113">
        <f>+'5.1'!E18+'5.1'!F18+'5.1'!G18</f>
        <v>694.18880051837357</v>
      </c>
      <c r="J16" s="113">
        <f t="shared" si="3"/>
        <v>31.577440799423016</v>
      </c>
      <c r="K16" s="290">
        <f t="shared" si="4"/>
        <v>4.7656051071651939E-2</v>
      </c>
    </row>
    <row r="17" spans="1:20" x14ac:dyDescent="0.2">
      <c r="A17" s="29" t="s">
        <v>36</v>
      </c>
      <c r="B17" s="113">
        <v>2613.017081</v>
      </c>
      <c r="C17" s="113">
        <f>+'4.1'!E19+'4.1'!F19+'4.1'!G19</f>
        <v>2618.4829419999996</v>
      </c>
      <c r="D17" s="113">
        <f t="shared" si="1"/>
        <v>5.465860999999677</v>
      </c>
      <c r="E17" s="290">
        <f t="shared" si="2"/>
        <v>2.0917815806653639E-3</v>
      </c>
      <c r="G17" s="29" t="s">
        <v>36</v>
      </c>
      <c r="H17" s="113">
        <v>786.66258400000004</v>
      </c>
      <c r="I17" s="113">
        <f>+'5.1'!E19+'5.1'!F19+'5.1'!G19</f>
        <v>892.43243300000006</v>
      </c>
      <c r="J17" s="113">
        <f t="shared" si="3"/>
        <v>105.76984900000002</v>
      </c>
      <c r="K17" s="290">
        <f t="shared" si="4"/>
        <v>0.13445389567428578</v>
      </c>
    </row>
    <row r="18" spans="1:20" x14ac:dyDescent="0.2">
      <c r="A18" s="29" t="s">
        <v>3</v>
      </c>
      <c r="B18" s="113">
        <v>0</v>
      </c>
      <c r="C18" s="113">
        <f>+'4.1'!E20+'4.1'!F20+'4.1'!G20</f>
        <v>0</v>
      </c>
      <c r="D18" s="113">
        <f t="shared" si="1"/>
        <v>0</v>
      </c>
      <c r="E18" s="290">
        <v>0</v>
      </c>
      <c r="G18" s="29" t="s">
        <v>3</v>
      </c>
      <c r="H18" s="113">
        <v>0</v>
      </c>
      <c r="I18" s="113">
        <f>+'5.1'!E20+'5.1'!F20+'5.1'!G20</f>
        <v>0</v>
      </c>
      <c r="J18" s="113">
        <f t="shared" si="3"/>
        <v>0</v>
      </c>
      <c r="K18" s="290">
        <v>0</v>
      </c>
    </row>
    <row r="19" spans="1:20" x14ac:dyDescent="0.2">
      <c r="A19" s="29" t="s">
        <v>35</v>
      </c>
      <c r="B19" s="113">
        <v>19.084949999999996</v>
      </c>
      <c r="C19" s="113">
        <f>+'4.1'!E21+'4.1'!F21+'4.1'!G21</f>
        <v>54.874049000000014</v>
      </c>
      <c r="D19" s="113">
        <f t="shared" si="1"/>
        <v>35.789099000000022</v>
      </c>
      <c r="E19" s="290">
        <f t="shared" si="2"/>
        <v>1.8752524371297818</v>
      </c>
      <c r="G19" s="29" t="s">
        <v>35</v>
      </c>
      <c r="H19" s="113">
        <v>9.1314460000000004</v>
      </c>
      <c r="I19" s="113">
        <f>+'5.1'!E21+'5.1'!F21+'5.1'!G21</f>
        <v>33.938208000000003</v>
      </c>
      <c r="J19" s="113">
        <f t="shared" si="3"/>
        <v>24.806762000000003</v>
      </c>
      <c r="K19" s="290">
        <f t="shared" ref="K19:K20" si="5">+I19/H19-1</f>
        <v>2.7166302029273348</v>
      </c>
    </row>
    <row r="20" spans="1:20" ht="12.75" thickBot="1" x14ac:dyDescent="0.25">
      <c r="A20" s="37" t="s">
        <v>34</v>
      </c>
      <c r="B20" s="114">
        <v>4532.199254918628</v>
      </c>
      <c r="C20" s="114">
        <f>+'4.1'!E22+'4.1'!F22+'4.1'!G22</f>
        <v>5333.4568963345928</v>
      </c>
      <c r="D20" s="114">
        <f t="shared" si="1"/>
        <v>801.25764141596483</v>
      </c>
      <c r="E20" s="289">
        <f t="shared" si="2"/>
        <v>0.17679223625183504</v>
      </c>
      <c r="G20" s="37" t="s">
        <v>34</v>
      </c>
      <c r="H20" s="114">
        <v>3130.4337487000753</v>
      </c>
      <c r="I20" s="114">
        <f>+'5.1'!E22+'5.1'!F22+'5.1'!G22</f>
        <v>3854.8471387566697</v>
      </c>
      <c r="J20" s="114">
        <f t="shared" si="3"/>
        <v>724.41339005659438</v>
      </c>
      <c r="K20" s="289">
        <f t="shared" si="5"/>
        <v>0.23140990936396899</v>
      </c>
    </row>
    <row r="21" spans="1:20" s="126" customFormat="1" x14ac:dyDescent="0.2">
      <c r="A21" s="119"/>
      <c r="B21" s="5"/>
      <c r="C21" s="5"/>
      <c r="D21" s="5"/>
      <c r="E21" s="5"/>
      <c r="F21" s="5"/>
      <c r="G21" s="119"/>
      <c r="H21" s="5"/>
      <c r="I21" s="5"/>
      <c r="J21" s="112"/>
      <c r="K21" s="112"/>
      <c r="L21" s="112"/>
      <c r="M21" s="112"/>
      <c r="N21" s="112"/>
      <c r="O21" s="112"/>
      <c r="P21" s="112"/>
      <c r="Q21" s="112"/>
      <c r="R21" s="112"/>
      <c r="S21" s="112"/>
      <c r="T21" s="112"/>
    </row>
    <row r="22" spans="1:20" ht="36" x14ac:dyDescent="0.2">
      <c r="A22" s="286"/>
      <c r="B22" s="480" t="s">
        <v>299</v>
      </c>
      <c r="C22" s="480" t="s">
        <v>300</v>
      </c>
      <c r="D22" s="287" t="s">
        <v>290</v>
      </c>
      <c r="E22" s="287" t="s">
        <v>261</v>
      </c>
      <c r="G22" s="286"/>
      <c r="H22" s="480" t="s">
        <v>299</v>
      </c>
      <c r="I22" s="480" t="s">
        <v>300</v>
      </c>
      <c r="J22" s="287" t="s">
        <v>290</v>
      </c>
      <c r="K22" s="287" t="s">
        <v>261</v>
      </c>
      <c r="L22" s="127"/>
      <c r="M22" s="127"/>
      <c r="N22" s="127"/>
      <c r="O22" s="127"/>
    </row>
    <row r="23" spans="1:20" ht="12.75" thickBot="1" x14ac:dyDescent="0.25">
      <c r="A23" s="292" t="s">
        <v>66</v>
      </c>
      <c r="B23" s="293">
        <f>SUM(B24:B37)</f>
        <v>28568.275504000001</v>
      </c>
      <c r="C23" s="293">
        <f>SUM(C24:C37)</f>
        <v>32524.070238</v>
      </c>
      <c r="D23" s="293">
        <f t="shared" ref="D23:D37" si="6">+C23-B23</f>
        <v>3955.7947339999992</v>
      </c>
      <c r="E23" s="294">
        <f t="shared" ref="E23:E37" si="7">+C23/B23-1</f>
        <v>0.13846809666359206</v>
      </c>
      <c r="F23" s="283"/>
      <c r="G23" s="292" t="s">
        <v>182</v>
      </c>
      <c r="H23" s="293">
        <f>SUM(H24:H37)</f>
        <v>12260.429236999998</v>
      </c>
      <c r="I23" s="293">
        <f>SUM(I24:I37)</f>
        <v>15562.989622275045</v>
      </c>
      <c r="J23" s="293">
        <f t="shared" ref="J23:J37" si="8">+I23-H23</f>
        <v>3302.5603852750464</v>
      </c>
      <c r="K23" s="294">
        <f t="shared" ref="K23:K37" si="9">+I23/H23-1</f>
        <v>0.26936743579159961</v>
      </c>
      <c r="L23" s="127"/>
      <c r="M23" s="127"/>
      <c r="N23" s="127"/>
      <c r="O23" s="127"/>
    </row>
    <row r="24" spans="1:20" x14ac:dyDescent="0.2">
      <c r="A24" s="36" t="s">
        <v>198</v>
      </c>
      <c r="B24" s="120">
        <v>918.44408999999973</v>
      </c>
      <c r="C24" s="120">
        <f>+'4.2'!E7+'4.2'!F7+'4.2'!G7</f>
        <v>995.30378300000018</v>
      </c>
      <c r="D24" s="120">
        <f t="shared" si="6"/>
        <v>76.859693000000448</v>
      </c>
      <c r="E24" s="288">
        <f t="shared" si="7"/>
        <v>8.3684672629338319E-2</v>
      </c>
      <c r="G24" s="36" t="s">
        <v>198</v>
      </c>
      <c r="H24" s="120">
        <v>615.45616799999993</v>
      </c>
      <c r="I24" s="120">
        <f>+'5.2'!E7+'5.2'!F7+'5.2'!G7</f>
        <v>723.68544999999995</v>
      </c>
      <c r="J24" s="120">
        <f t="shared" si="8"/>
        <v>108.22928200000001</v>
      </c>
      <c r="K24" s="288">
        <f t="shared" si="9"/>
        <v>0.17585213639454511</v>
      </c>
    </row>
    <row r="25" spans="1:20" x14ac:dyDescent="0.2">
      <c r="A25" s="29" t="s">
        <v>110</v>
      </c>
      <c r="B25" s="113">
        <v>1224.4831650000001</v>
      </c>
      <c r="C25" s="120">
        <f>+'4.2'!E8+'4.2'!F8+'4.2'!G8</f>
        <v>1383.0624449999998</v>
      </c>
      <c r="D25" s="113">
        <f t="shared" si="6"/>
        <v>158.5792799999997</v>
      </c>
      <c r="E25" s="290">
        <f t="shared" si="7"/>
        <v>0.12950711331339515</v>
      </c>
      <c r="G25" s="29" t="s">
        <v>110</v>
      </c>
      <c r="H25" s="113">
        <v>707.93832899999984</v>
      </c>
      <c r="I25" s="113">
        <f>+'5.2'!E8+'5.2'!F8+'5.2'!G8</f>
        <v>872.96838399999979</v>
      </c>
      <c r="J25" s="113">
        <f t="shared" si="8"/>
        <v>165.03005499999995</v>
      </c>
      <c r="K25" s="290">
        <f t="shared" si="9"/>
        <v>0.23311360360034983</v>
      </c>
    </row>
    <row r="26" spans="1:20" x14ac:dyDescent="0.2">
      <c r="A26" s="29" t="s">
        <v>111</v>
      </c>
      <c r="B26" s="113">
        <v>1067.4778890000002</v>
      </c>
      <c r="C26" s="120">
        <f>+'4.2'!E9+'4.2'!F9+'4.2'!G9</f>
        <v>1330.8482600000002</v>
      </c>
      <c r="D26" s="113">
        <f t="shared" si="6"/>
        <v>263.37037099999998</v>
      </c>
      <c r="E26" s="290">
        <f t="shared" si="7"/>
        <v>0.24672208550073305</v>
      </c>
      <c r="G26" s="29" t="s">
        <v>111</v>
      </c>
      <c r="H26" s="113">
        <v>678.06017600000007</v>
      </c>
      <c r="I26" s="113">
        <f>+'5.2'!E9+'5.2'!F9+'5.2'!G9</f>
        <v>917.05991599999982</v>
      </c>
      <c r="J26" s="113">
        <f t="shared" si="8"/>
        <v>238.99973999999975</v>
      </c>
      <c r="K26" s="290">
        <f t="shared" si="9"/>
        <v>0.35247570711187093</v>
      </c>
    </row>
    <row r="27" spans="1:20" x14ac:dyDescent="0.2">
      <c r="A27" s="291" t="s">
        <v>112</v>
      </c>
      <c r="B27" s="113">
        <v>3678.0985800000008</v>
      </c>
      <c r="C27" s="120">
        <f>+'4.2'!E10+'4.2'!F10+'4.2'!G10</f>
        <v>3714.2665820000002</v>
      </c>
      <c r="D27" s="113">
        <f t="shared" si="6"/>
        <v>36.168001999999433</v>
      </c>
      <c r="E27" s="290">
        <f t="shared" si="7"/>
        <v>9.8333422047647279E-3</v>
      </c>
      <c r="G27" s="291" t="s">
        <v>112</v>
      </c>
      <c r="H27" s="113">
        <v>548.97214699999995</v>
      </c>
      <c r="I27" s="113">
        <f>+'5.2'!E10+'5.2'!F10+'5.2'!G10</f>
        <v>627.918092</v>
      </c>
      <c r="J27" s="113">
        <f t="shared" si="8"/>
        <v>78.945945000000052</v>
      </c>
      <c r="K27" s="290">
        <f t="shared" si="9"/>
        <v>0.14380683142381723</v>
      </c>
    </row>
    <row r="28" spans="1:20" x14ac:dyDescent="0.2">
      <c r="A28" s="29" t="s">
        <v>197</v>
      </c>
      <c r="B28" s="113">
        <v>594.51447199999984</v>
      </c>
      <c r="C28" s="120">
        <f>+'4.2'!E11+'4.2'!F11+'4.2'!G11</f>
        <v>712.26145900000006</v>
      </c>
      <c r="D28" s="113">
        <f t="shared" si="6"/>
        <v>117.74698700000022</v>
      </c>
      <c r="E28" s="290">
        <f t="shared" si="7"/>
        <v>0.19805571192218219</v>
      </c>
      <c r="G28" s="29" t="s">
        <v>197</v>
      </c>
      <c r="H28" s="113">
        <v>173.83706800000002</v>
      </c>
      <c r="I28" s="113">
        <f>+'5.2'!E11+'5.2'!F11+'5.2'!G11</f>
        <v>238.62132099999999</v>
      </c>
      <c r="J28" s="113">
        <f t="shared" si="8"/>
        <v>64.784252999999978</v>
      </c>
      <c r="K28" s="290">
        <f t="shared" si="9"/>
        <v>0.37267225998082276</v>
      </c>
    </row>
    <row r="29" spans="1:20" x14ac:dyDescent="0.2">
      <c r="A29" s="291" t="s">
        <v>113</v>
      </c>
      <c r="B29" s="113">
        <v>698.41579300000012</v>
      </c>
      <c r="C29" s="120">
        <f>+'4.2'!E12+'4.2'!F12+'4.2'!G12</f>
        <v>805.2702059999998</v>
      </c>
      <c r="D29" s="113">
        <f t="shared" si="6"/>
        <v>106.85441299999968</v>
      </c>
      <c r="E29" s="290">
        <f t="shared" si="7"/>
        <v>0.15299541343561751</v>
      </c>
      <c r="G29" s="291" t="s">
        <v>113</v>
      </c>
      <c r="H29" s="113">
        <v>449.83692000000008</v>
      </c>
      <c r="I29" s="113">
        <f>+'5.2'!E12+'5.2'!F12+'5.2'!G12</f>
        <v>550.51354000000003</v>
      </c>
      <c r="J29" s="113">
        <f t="shared" si="8"/>
        <v>100.67661999999996</v>
      </c>
      <c r="K29" s="290">
        <f t="shared" si="9"/>
        <v>0.22380692985360096</v>
      </c>
    </row>
    <row r="30" spans="1:20" x14ac:dyDescent="0.2">
      <c r="A30" s="29" t="s">
        <v>114</v>
      </c>
      <c r="B30" s="113">
        <v>396.16479800000002</v>
      </c>
      <c r="C30" s="120">
        <f>+'4.2'!E13+'4.2'!F13+'4.2'!G13</f>
        <v>476.58838900000001</v>
      </c>
      <c r="D30" s="113">
        <f t="shared" si="6"/>
        <v>80.423590999999988</v>
      </c>
      <c r="E30" s="290">
        <f t="shared" si="7"/>
        <v>0.20300539423495167</v>
      </c>
      <c r="G30" s="29" t="s">
        <v>114</v>
      </c>
      <c r="H30" s="113">
        <v>287.12255000000005</v>
      </c>
      <c r="I30" s="113">
        <f>+'5.2'!E13+'5.2'!F13+'5.2'!G13</f>
        <v>384.27761978193848</v>
      </c>
      <c r="J30" s="113">
        <f t="shared" si="8"/>
        <v>97.155069781938437</v>
      </c>
      <c r="K30" s="290">
        <f t="shared" si="9"/>
        <v>0.33837491963601751</v>
      </c>
    </row>
    <row r="31" spans="1:20" x14ac:dyDescent="0.2">
      <c r="A31" s="29" t="s">
        <v>115</v>
      </c>
      <c r="B31" s="113">
        <v>5804.3929609999996</v>
      </c>
      <c r="C31" s="120">
        <f>+'4.2'!E14+'4.2'!F14+'4.2'!G14</f>
        <v>6178.7167630000022</v>
      </c>
      <c r="D31" s="113">
        <f t="shared" si="6"/>
        <v>374.32380200000262</v>
      </c>
      <c r="E31" s="290">
        <f t="shared" si="7"/>
        <v>6.4489741565586955E-2</v>
      </c>
      <c r="G31" s="29" t="s">
        <v>115</v>
      </c>
      <c r="H31" s="113">
        <v>1840.6636790000002</v>
      </c>
      <c r="I31" s="113">
        <f>+'5.2'!E14+'5.2'!F14+'5.2'!G14</f>
        <v>2547.7258420000003</v>
      </c>
      <c r="J31" s="113">
        <f t="shared" si="8"/>
        <v>707.06216300000006</v>
      </c>
      <c r="K31" s="290">
        <f t="shared" si="9"/>
        <v>0.38413435928943529</v>
      </c>
    </row>
    <row r="32" spans="1:20" x14ac:dyDescent="0.2">
      <c r="A32" s="29" t="s">
        <v>116</v>
      </c>
      <c r="B32" s="113">
        <v>1038.5334630000002</v>
      </c>
      <c r="C32" s="120">
        <f>+'4.2'!E15+'4.2'!F15+'4.2'!G15</f>
        <v>1189.1042309999998</v>
      </c>
      <c r="D32" s="113">
        <f t="shared" si="6"/>
        <v>150.57076799999959</v>
      </c>
      <c r="E32" s="290">
        <f t="shared" si="7"/>
        <v>0.14498403119823156</v>
      </c>
      <c r="G32" s="29" t="s">
        <v>116</v>
      </c>
      <c r="H32" s="113">
        <v>400.34994699999999</v>
      </c>
      <c r="I32" s="113">
        <f>+'5.2'!E15+'5.2'!F15+'5.2'!G15</f>
        <v>546.02783899999997</v>
      </c>
      <c r="J32" s="113">
        <f t="shared" si="8"/>
        <v>145.67789199999999</v>
      </c>
      <c r="K32" s="290">
        <f t="shared" si="9"/>
        <v>0.36387638637554254</v>
      </c>
    </row>
    <row r="33" spans="1:11" x14ac:dyDescent="0.2">
      <c r="A33" s="29" t="s">
        <v>117</v>
      </c>
      <c r="B33" s="113">
        <v>994.48609500000032</v>
      </c>
      <c r="C33" s="120">
        <f>+'4.2'!E16+'4.2'!F16+'4.2'!G16</f>
        <v>1221.0215299999998</v>
      </c>
      <c r="D33" s="113">
        <f t="shared" si="6"/>
        <v>226.53543499999944</v>
      </c>
      <c r="E33" s="290">
        <f t="shared" si="7"/>
        <v>0.22779145544513568</v>
      </c>
      <c r="G33" s="29" t="s">
        <v>117</v>
      </c>
      <c r="H33" s="113">
        <v>398.10581200000001</v>
      </c>
      <c r="I33" s="113">
        <f>+'5.2'!E16+'5.2'!F16+'5.2'!G16</f>
        <v>590.05584599999997</v>
      </c>
      <c r="J33" s="113">
        <f t="shared" si="8"/>
        <v>191.95003399999996</v>
      </c>
      <c r="K33" s="290">
        <f t="shared" si="9"/>
        <v>0.48215833131318342</v>
      </c>
    </row>
    <row r="34" spans="1:11" x14ac:dyDescent="0.2">
      <c r="A34" s="29" t="s">
        <v>118</v>
      </c>
      <c r="B34" s="113">
        <v>834.37364799999978</v>
      </c>
      <c r="C34" s="120">
        <f>+'4.2'!E17+'4.2'!F17+'4.2'!G17</f>
        <v>1072.0610990000002</v>
      </c>
      <c r="D34" s="113">
        <f t="shared" si="6"/>
        <v>237.68745100000046</v>
      </c>
      <c r="E34" s="290">
        <f t="shared" si="7"/>
        <v>0.28486931672607252</v>
      </c>
      <c r="G34" s="29" t="s">
        <v>118</v>
      </c>
      <c r="H34" s="113">
        <v>487.67572500000006</v>
      </c>
      <c r="I34" s="113">
        <f>+'5.2'!E17+'5.2'!F17+'5.2'!G17</f>
        <v>731.92366900000002</v>
      </c>
      <c r="J34" s="113">
        <f t="shared" si="8"/>
        <v>244.24794399999996</v>
      </c>
      <c r="K34" s="290">
        <f t="shared" si="9"/>
        <v>0.50084088971211327</v>
      </c>
    </row>
    <row r="35" spans="1:11" x14ac:dyDescent="0.2">
      <c r="A35" s="29" t="s">
        <v>119</v>
      </c>
      <c r="B35" s="113">
        <v>4354.9093409999996</v>
      </c>
      <c r="C35" s="120">
        <f>+'4.2'!E18+'4.2'!F18+'4.2'!G18</f>
        <v>5276.7931380000009</v>
      </c>
      <c r="D35" s="113">
        <f t="shared" si="6"/>
        <v>921.88379700000132</v>
      </c>
      <c r="E35" s="290">
        <f t="shared" si="7"/>
        <v>0.21168840148307488</v>
      </c>
      <c r="G35" s="29" t="s">
        <v>119</v>
      </c>
      <c r="H35" s="113">
        <v>3074.9399199999998</v>
      </c>
      <c r="I35" s="113">
        <f>+'5.2'!E18+'5.2'!F18+'5.2'!G18</f>
        <v>3746.7002960000004</v>
      </c>
      <c r="J35" s="113">
        <f t="shared" si="8"/>
        <v>671.76037600000063</v>
      </c>
      <c r="K35" s="290">
        <f t="shared" si="9"/>
        <v>0.21846292723664029</v>
      </c>
    </row>
    <row r="36" spans="1:11" x14ac:dyDescent="0.2">
      <c r="A36" s="29" t="s">
        <v>120</v>
      </c>
      <c r="B36" s="113">
        <v>5477.0277530000003</v>
      </c>
      <c r="C36" s="120">
        <f>+'4.2'!E19+'4.2'!F19+'4.2'!G19</f>
        <v>6564.6465399999997</v>
      </c>
      <c r="D36" s="113">
        <f t="shared" si="6"/>
        <v>1087.6187869999994</v>
      </c>
      <c r="E36" s="290">
        <f t="shared" si="7"/>
        <v>0.1985782866271335</v>
      </c>
      <c r="G36" s="29" t="s">
        <v>120</v>
      </c>
      <c r="H36" s="113">
        <v>1993.973215</v>
      </c>
      <c r="I36" s="113">
        <f>+'5.2'!E19+'5.2'!F19+'5.2'!G19</f>
        <v>2328.734903</v>
      </c>
      <c r="J36" s="113">
        <f t="shared" si="8"/>
        <v>334.76168800000005</v>
      </c>
      <c r="K36" s="290">
        <f t="shared" si="9"/>
        <v>0.16788675268137943</v>
      </c>
    </row>
    <row r="37" spans="1:11" ht="12.75" thickBot="1" x14ac:dyDescent="0.25">
      <c r="A37" s="37" t="s">
        <v>121</v>
      </c>
      <c r="B37" s="114">
        <v>1486.9534559999997</v>
      </c>
      <c r="C37" s="114">
        <f>+'4.2'!E20+'4.2'!F20+'4.2'!G20</f>
        <v>1604.1258129999997</v>
      </c>
      <c r="D37" s="114">
        <f t="shared" si="6"/>
        <v>117.17235699999992</v>
      </c>
      <c r="E37" s="289">
        <f t="shared" si="7"/>
        <v>7.8800285595489461E-2</v>
      </c>
      <c r="G37" s="37" t="s">
        <v>121</v>
      </c>
      <c r="H37" s="114">
        <v>603.49758100000008</v>
      </c>
      <c r="I37" s="114">
        <f>+'5.2'!E20+'5.2'!F20+'5.2'!G20</f>
        <v>756.77690449310455</v>
      </c>
      <c r="J37" s="114">
        <f t="shared" si="8"/>
        <v>153.27932349310447</v>
      </c>
      <c r="K37" s="289">
        <f t="shared" si="9"/>
        <v>0.25398498406426007</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Normal="100" workbookViewId="0">
      <selection activeCell="C7" sqref="C7"/>
    </sheetView>
  </sheetViews>
  <sheetFormatPr defaultRowHeight="12.75" x14ac:dyDescent="0.2"/>
  <cols>
    <col min="1" max="1" width="31.28515625" customWidth="1"/>
    <col min="2" max="2" width="12.140625" bestFit="1" customWidth="1"/>
    <col min="4" max="4" width="8.42578125" customWidth="1"/>
  </cols>
  <sheetData>
    <row r="1" spans="1:5" ht="20.25" x14ac:dyDescent="0.35">
      <c r="A1" s="280" t="s">
        <v>271</v>
      </c>
      <c r="E1" s="165" t="str">
        <f>Obsah!$A$1</f>
        <v>II. čtvrtletí 2019</v>
      </c>
    </row>
    <row r="3" spans="1:5" ht="36" x14ac:dyDescent="0.2">
      <c r="A3" s="284"/>
      <c r="B3" s="315" t="s">
        <v>299</v>
      </c>
      <c r="C3" s="315" t="s">
        <v>300</v>
      </c>
      <c r="D3" s="287" t="s">
        <v>290</v>
      </c>
      <c r="E3" s="287" t="s">
        <v>261</v>
      </c>
    </row>
    <row r="4" spans="1:5" ht="14.25" thickBot="1" x14ac:dyDescent="0.25">
      <c r="A4" s="292" t="s">
        <v>253</v>
      </c>
      <c r="B4" s="293">
        <f>SUM(B5:B20)</f>
        <v>17233.302926200002</v>
      </c>
      <c r="C4" s="293">
        <f>SUM(C5:C20)</f>
        <v>19598.147391000002</v>
      </c>
      <c r="D4" s="293">
        <f>+C4-B4</f>
        <v>2364.8444648000004</v>
      </c>
      <c r="E4" s="294">
        <f>+C4/B4-1</f>
        <v>0.1372252594251504</v>
      </c>
    </row>
    <row r="5" spans="1:5" x14ac:dyDescent="0.2">
      <c r="A5" s="36" t="s">
        <v>44</v>
      </c>
      <c r="B5" s="120">
        <v>2786.4351859999997</v>
      </c>
      <c r="C5" s="120">
        <f>+'9'!L6</f>
        <v>3020.4461070000002</v>
      </c>
      <c r="D5" s="120">
        <f t="shared" ref="D5:D20" si="0">+C5-B5</f>
        <v>234.01092100000051</v>
      </c>
      <c r="E5" s="288">
        <f t="shared" ref="E5:E20" si="1">+C5/B5-1</f>
        <v>8.3982187052385582E-2</v>
      </c>
    </row>
    <row r="6" spans="1:5" x14ac:dyDescent="0.2">
      <c r="A6" s="29" t="s">
        <v>43</v>
      </c>
      <c r="B6" s="113">
        <v>399.1694030000001</v>
      </c>
      <c r="C6" s="120">
        <f>+'9'!L7</f>
        <v>429.61661700000002</v>
      </c>
      <c r="D6" s="113">
        <f t="shared" si="0"/>
        <v>30.447213999999917</v>
      </c>
      <c r="E6" s="290">
        <f t="shared" si="1"/>
        <v>7.6276422419079726E-2</v>
      </c>
    </row>
    <row r="7" spans="1:5" x14ac:dyDescent="0.2">
      <c r="A7" s="29" t="s">
        <v>42</v>
      </c>
      <c r="B7" s="113">
        <v>1343.5856020000001</v>
      </c>
      <c r="C7" s="120">
        <f>+'9'!L8</f>
        <v>1761.7454299999999</v>
      </c>
      <c r="D7" s="113">
        <f t="shared" si="0"/>
        <v>418.15982799999983</v>
      </c>
      <c r="E7" s="290">
        <f t="shared" si="1"/>
        <v>0.31122678553383287</v>
      </c>
    </row>
    <row r="8" spans="1:5" x14ac:dyDescent="0.2">
      <c r="A8" s="291" t="s">
        <v>67</v>
      </c>
      <c r="B8" s="113">
        <v>0</v>
      </c>
      <c r="C8" s="120">
        <f>+'9'!L9</f>
        <v>0</v>
      </c>
      <c r="D8" s="113">
        <f t="shared" si="0"/>
        <v>0</v>
      </c>
      <c r="E8" s="290">
        <v>0</v>
      </c>
    </row>
    <row r="9" spans="1:5" x14ac:dyDescent="0.2">
      <c r="A9" s="29" t="s">
        <v>68</v>
      </c>
      <c r="B9" s="113">
        <v>0</v>
      </c>
      <c r="C9" s="120">
        <f>+'9'!L10</f>
        <v>0</v>
      </c>
      <c r="D9" s="113">
        <f t="shared" si="0"/>
        <v>0</v>
      </c>
      <c r="E9" s="290">
        <v>0</v>
      </c>
    </row>
    <row r="10" spans="1:5" x14ac:dyDescent="0.2">
      <c r="A10" s="291" t="s">
        <v>69</v>
      </c>
      <c r="B10" s="113">
        <v>0</v>
      </c>
      <c r="C10" s="120">
        <f>+'9'!L11</f>
        <v>0</v>
      </c>
      <c r="D10" s="113">
        <f t="shared" si="0"/>
        <v>0</v>
      </c>
      <c r="E10" s="290">
        <v>0</v>
      </c>
    </row>
    <row r="11" spans="1:5" x14ac:dyDescent="0.2">
      <c r="A11" s="29" t="s">
        <v>41</v>
      </c>
      <c r="B11" s="113">
        <v>9027.5642066</v>
      </c>
      <c r="C11" s="120">
        <f>+'9'!L12</f>
        <v>10593.388848000002</v>
      </c>
      <c r="D11" s="113">
        <f t="shared" si="0"/>
        <v>1565.8246414000023</v>
      </c>
      <c r="E11" s="290">
        <f t="shared" si="1"/>
        <v>0.17344929435730139</v>
      </c>
    </row>
    <row r="12" spans="1:5" x14ac:dyDescent="0.2">
      <c r="A12" s="29" t="s">
        <v>80</v>
      </c>
      <c r="B12" s="113">
        <v>0</v>
      </c>
      <c r="C12" s="120">
        <f>+'9'!L13</f>
        <v>0</v>
      </c>
      <c r="D12" s="113">
        <f t="shared" si="0"/>
        <v>0</v>
      </c>
      <c r="E12" s="290">
        <v>0</v>
      </c>
    </row>
    <row r="13" spans="1:5" x14ac:dyDescent="0.2">
      <c r="A13" s="29" t="s">
        <v>40</v>
      </c>
      <c r="B13" s="113">
        <v>0</v>
      </c>
      <c r="C13" s="120">
        <f>+'9'!L14</f>
        <v>0</v>
      </c>
      <c r="D13" s="113">
        <f t="shared" si="0"/>
        <v>0</v>
      </c>
      <c r="E13" s="290">
        <v>0</v>
      </c>
    </row>
    <row r="14" spans="1:5" x14ac:dyDescent="0.2">
      <c r="A14" s="29" t="s">
        <v>39</v>
      </c>
      <c r="B14" s="113">
        <v>200.38668000000001</v>
      </c>
      <c r="C14" s="120">
        <f>+'9'!L15</f>
        <v>176.28258199999999</v>
      </c>
      <c r="D14" s="113">
        <f t="shared" si="0"/>
        <v>-24.104098000000022</v>
      </c>
      <c r="E14" s="290">
        <f t="shared" si="1"/>
        <v>-0.1202879253251764</v>
      </c>
    </row>
    <row r="15" spans="1:5" x14ac:dyDescent="0.2">
      <c r="A15" s="29" t="s">
        <v>38</v>
      </c>
      <c r="B15" s="113">
        <v>55.374562000000005</v>
      </c>
      <c r="C15" s="120">
        <f>+'9'!L16</f>
        <v>73.172199000000006</v>
      </c>
      <c r="D15" s="113">
        <f t="shared" si="0"/>
        <v>17.797637000000002</v>
      </c>
      <c r="E15" s="290">
        <f t="shared" si="1"/>
        <v>0.32140456478915347</v>
      </c>
    </row>
    <row r="16" spans="1:5" x14ac:dyDescent="0.2">
      <c r="A16" s="29" t="s">
        <v>37</v>
      </c>
      <c r="B16" s="113">
        <v>570.2585160000001</v>
      </c>
      <c r="C16" s="120">
        <f>+'9'!L17</f>
        <v>451.56510500000002</v>
      </c>
      <c r="D16" s="113">
        <f t="shared" si="0"/>
        <v>-118.69341100000008</v>
      </c>
      <c r="E16" s="290">
        <f t="shared" si="1"/>
        <v>-0.2081396553839453</v>
      </c>
    </row>
    <row r="17" spans="1:5" x14ac:dyDescent="0.2">
      <c r="A17" s="29" t="s">
        <v>36</v>
      </c>
      <c r="B17" s="113">
        <v>1008.360578</v>
      </c>
      <c r="C17" s="120">
        <f>+'9'!L18</f>
        <v>1072.4989210000001</v>
      </c>
      <c r="D17" s="113">
        <f t="shared" si="0"/>
        <v>64.138343000000077</v>
      </c>
      <c r="E17" s="290">
        <f t="shared" si="1"/>
        <v>6.3606555431999556E-2</v>
      </c>
    </row>
    <row r="18" spans="1:5" x14ac:dyDescent="0.2">
      <c r="A18" s="29" t="s">
        <v>3</v>
      </c>
      <c r="B18" s="113">
        <v>0</v>
      </c>
      <c r="C18" s="120">
        <f>+'9'!L19</f>
        <v>0</v>
      </c>
      <c r="D18" s="113">
        <f t="shared" si="0"/>
        <v>0</v>
      </c>
      <c r="E18" s="290">
        <v>0</v>
      </c>
    </row>
    <row r="19" spans="1:5" x14ac:dyDescent="0.2">
      <c r="A19" s="29" t="s">
        <v>35</v>
      </c>
      <c r="B19" s="113">
        <v>4.8940046000000006</v>
      </c>
      <c r="C19" s="120">
        <f>+'9'!L20</f>
        <v>7.3701720000000002</v>
      </c>
      <c r="D19" s="113">
        <f t="shared" si="0"/>
        <v>2.4761673999999996</v>
      </c>
      <c r="E19" s="290">
        <f t="shared" si="1"/>
        <v>0.50595935279668502</v>
      </c>
    </row>
    <row r="20" spans="1:5" ht="13.5" thickBot="1" x14ac:dyDescent="0.25">
      <c r="A20" s="37" t="s">
        <v>34</v>
      </c>
      <c r="B20" s="114">
        <v>1837.2741880000001</v>
      </c>
      <c r="C20" s="114">
        <f>+'9'!L21</f>
        <v>2012.0614100000012</v>
      </c>
      <c r="D20" s="114">
        <f t="shared" si="0"/>
        <v>174.78722200000107</v>
      </c>
      <c r="E20" s="289">
        <f t="shared" si="1"/>
        <v>9.5133988787089452E-2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E5" sqref="E5:G16"/>
    </sheetView>
  </sheetViews>
  <sheetFormatPr defaultRowHeight="12" x14ac:dyDescent="0.2"/>
  <cols>
    <col min="1" max="1" width="31.140625" style="112" customWidth="1"/>
    <col min="2" max="13" width="8.5703125" style="112" customWidth="1"/>
    <col min="14" max="14" width="10.140625" style="112" customWidth="1"/>
    <col min="15" max="15" width="8.42578125" style="112" customWidth="1"/>
    <col min="16" max="16" width="11.42578125" style="112" bestFit="1" customWidth="1"/>
    <col min="17" max="17" width="9.5703125" style="112" bestFit="1" customWidth="1"/>
    <col min="18" max="16384" width="9.140625" style="112"/>
  </cols>
  <sheetData>
    <row r="1" spans="1:18" s="125" customFormat="1" ht="18.75" x14ac:dyDescent="0.3">
      <c r="A1" s="21" t="s">
        <v>81</v>
      </c>
      <c r="B1" s="121"/>
      <c r="C1" s="121"/>
      <c r="D1" s="121"/>
      <c r="E1" s="121"/>
      <c r="F1" s="121"/>
      <c r="G1" s="121"/>
      <c r="H1" s="121"/>
      <c r="I1" s="121"/>
      <c r="J1" s="121"/>
      <c r="K1" s="121"/>
      <c r="L1" s="121"/>
      <c r="M1" s="121"/>
      <c r="N1" s="111" t="str">
        <f>Obsah!$A$1</f>
        <v>II. čtvrtletí 2019</v>
      </c>
    </row>
    <row r="2" spans="1:18" ht="7.5" customHeight="1" x14ac:dyDescent="0.2">
      <c r="A2" s="13"/>
      <c r="B2" s="13"/>
      <c r="C2" s="13"/>
      <c r="D2" s="13"/>
      <c r="E2" s="13"/>
      <c r="F2" s="13"/>
      <c r="G2" s="13"/>
      <c r="H2" s="13"/>
      <c r="I2" s="13"/>
      <c r="J2" s="13"/>
      <c r="K2" s="13"/>
      <c r="L2" s="13"/>
      <c r="M2" s="13"/>
      <c r="N2" s="13"/>
    </row>
    <row r="3" spans="1:18" x14ac:dyDescent="0.2">
      <c r="A3" s="500"/>
      <c r="B3" s="502" t="s">
        <v>48</v>
      </c>
      <c r="C3" s="502"/>
      <c r="D3" s="502"/>
      <c r="E3" s="502" t="s">
        <v>49</v>
      </c>
      <c r="F3" s="502"/>
      <c r="G3" s="502"/>
      <c r="H3" s="502" t="s">
        <v>50</v>
      </c>
      <c r="I3" s="502"/>
      <c r="J3" s="502"/>
      <c r="K3" s="502" t="s">
        <v>51</v>
      </c>
      <c r="L3" s="502"/>
      <c r="M3" s="502"/>
      <c r="N3" s="500" t="s">
        <v>7</v>
      </c>
      <c r="Q3" s="237"/>
      <c r="R3" s="237"/>
    </row>
    <row r="4" spans="1:18" x14ac:dyDescent="0.2">
      <c r="A4" s="501"/>
      <c r="B4" s="42" t="s">
        <v>8</v>
      </c>
      <c r="C4" s="42" t="s">
        <v>9</v>
      </c>
      <c r="D4" s="42" t="s">
        <v>10</v>
      </c>
      <c r="E4" s="42" t="s">
        <v>11</v>
      </c>
      <c r="F4" s="42" t="s">
        <v>12</v>
      </c>
      <c r="G4" s="42" t="s">
        <v>13</v>
      </c>
      <c r="H4" s="42" t="s">
        <v>14</v>
      </c>
      <c r="I4" s="42" t="s">
        <v>15</v>
      </c>
      <c r="J4" s="42" t="s">
        <v>16</v>
      </c>
      <c r="K4" s="42" t="s">
        <v>17</v>
      </c>
      <c r="L4" s="42" t="s">
        <v>18</v>
      </c>
      <c r="M4" s="42" t="s">
        <v>19</v>
      </c>
      <c r="N4" s="501"/>
    </row>
    <row r="5" spans="1:18" s="128" customFormat="1" x14ac:dyDescent="0.2">
      <c r="A5" s="496" t="s">
        <v>66</v>
      </c>
      <c r="B5" s="497">
        <f>SUM(B6:D6)</f>
        <v>55438.910555583425</v>
      </c>
      <c r="C5" s="498"/>
      <c r="D5" s="499"/>
      <c r="E5" s="498">
        <f>SUM(E6:G6)</f>
        <v>32524.070238</v>
      </c>
      <c r="F5" s="498"/>
      <c r="G5" s="498"/>
      <c r="H5" s="503">
        <f>SUM(H6:J6)</f>
        <v>0</v>
      </c>
      <c r="I5" s="504"/>
      <c r="J5" s="505"/>
      <c r="K5" s="503">
        <f>SUM(K6:M6)</f>
        <v>0</v>
      </c>
      <c r="L5" s="504"/>
      <c r="M5" s="505"/>
      <c r="N5" s="506">
        <f>SUM(B6:M6)</f>
        <v>87962.980793583425</v>
      </c>
      <c r="Q5" s="235"/>
      <c r="R5" s="235"/>
    </row>
    <row r="6" spans="1:18" s="128" customFormat="1" x14ac:dyDescent="0.2">
      <c r="A6" s="495"/>
      <c r="B6" s="214">
        <f>'[1]Podklady QZ'!B6</f>
        <v>21927.663297756106</v>
      </c>
      <c r="C6" s="196">
        <f>'[1]Podklady QZ'!C6</f>
        <v>17492.689146138731</v>
      </c>
      <c r="D6" s="215">
        <f>'[1]Podklady QZ'!D6</f>
        <v>16018.558111688588</v>
      </c>
      <c r="E6" s="196">
        <f>'[1]Podklady QZ'!E6</f>
        <v>12611.191163</v>
      </c>
      <c r="F6" s="196">
        <f>'[1]Podklady QZ'!F6</f>
        <v>11868.465676</v>
      </c>
      <c r="G6" s="196">
        <f>'[1]Podklady QZ'!G6</f>
        <v>8044.4133989999991</v>
      </c>
      <c r="H6" s="421">
        <f>'[1]Podklady QZ'!H6</f>
        <v>0</v>
      </c>
      <c r="I6" s="420">
        <f>'[1]Podklady QZ'!I6</f>
        <v>0</v>
      </c>
      <c r="J6" s="422">
        <f>'[1]Podklady QZ'!J6</f>
        <v>0</v>
      </c>
      <c r="K6" s="421">
        <f>'[1]Podklady QZ'!K6</f>
        <v>0</v>
      </c>
      <c r="L6" s="420">
        <f>'[1]Podklady QZ'!L6</f>
        <v>0</v>
      </c>
      <c r="M6" s="422">
        <f>'[1]Podklady QZ'!M6</f>
        <v>0</v>
      </c>
      <c r="N6" s="493"/>
    </row>
    <row r="7" spans="1:18" ht="12.75" customHeight="1" x14ac:dyDescent="0.2">
      <c r="A7" s="494" t="s">
        <v>79</v>
      </c>
      <c r="B7" s="507">
        <f>SUM(B8:D8)</f>
        <v>2856.3625189999984</v>
      </c>
      <c r="C7" s="508"/>
      <c r="D7" s="509"/>
      <c r="E7" s="508">
        <f>SUM(E8:G8)</f>
        <v>2237.659772</v>
      </c>
      <c r="F7" s="508"/>
      <c r="G7" s="508"/>
      <c r="H7" s="510">
        <f>SUM(H8:J8)</f>
        <v>0</v>
      </c>
      <c r="I7" s="511"/>
      <c r="J7" s="512"/>
      <c r="K7" s="510">
        <f>SUM(K8:M8)</f>
        <v>0</v>
      </c>
      <c r="L7" s="511"/>
      <c r="M7" s="512"/>
      <c r="N7" s="492">
        <f>SUM(B8:M8)</f>
        <v>5094.0222909999975</v>
      </c>
      <c r="P7" s="295"/>
    </row>
    <row r="8" spans="1:18" s="128" customFormat="1" ht="12.75" customHeight="1" x14ac:dyDescent="0.2">
      <c r="A8" s="495"/>
      <c r="B8" s="214">
        <f>'[1]Podklady QZ'!B8</f>
        <v>1016.2994609999996</v>
      </c>
      <c r="C8" s="196">
        <f>'[1]Podklady QZ'!C8</f>
        <v>920.51376200000016</v>
      </c>
      <c r="D8" s="215">
        <f>'[1]Podklady QZ'!D8</f>
        <v>919.54929599999878</v>
      </c>
      <c r="E8" s="196">
        <f>'[1]Podklady QZ'!E8</f>
        <v>784.70751299999949</v>
      </c>
      <c r="F8" s="196">
        <f>'[1]Podklady QZ'!F8</f>
        <v>780.83443799999998</v>
      </c>
      <c r="G8" s="196">
        <f>'[1]Podklady QZ'!G8</f>
        <v>672.11782100000028</v>
      </c>
      <c r="H8" s="421">
        <f>'[1]Podklady QZ'!H8</f>
        <v>0</v>
      </c>
      <c r="I8" s="420">
        <f>'[1]Podklady QZ'!I8</f>
        <v>0</v>
      </c>
      <c r="J8" s="422">
        <f>'[1]Podklady QZ'!J8</f>
        <v>0</v>
      </c>
      <c r="K8" s="421">
        <f>'[1]Podklady QZ'!K8</f>
        <v>0</v>
      </c>
      <c r="L8" s="420">
        <f>'[1]Podklady QZ'!L8</f>
        <v>0</v>
      </c>
      <c r="M8" s="422">
        <f>'[1]Podklady QZ'!M8</f>
        <v>0</v>
      </c>
      <c r="N8" s="493"/>
      <c r="P8" s="278"/>
    </row>
    <row r="9" spans="1:18" s="186" customFormat="1" ht="12" customHeight="1" x14ac:dyDescent="0.2">
      <c r="A9" s="494" t="s">
        <v>101</v>
      </c>
      <c r="B9" s="507">
        <f>SUM(B10:D10)</f>
        <v>3802.3142807734366</v>
      </c>
      <c r="C9" s="508"/>
      <c r="D9" s="509"/>
      <c r="E9" s="508">
        <f>SUM(E10:G10)</f>
        <v>2636.0488659612693</v>
      </c>
      <c r="F9" s="508"/>
      <c r="G9" s="508"/>
      <c r="H9" s="510">
        <f>SUM(H10:J10)</f>
        <v>0</v>
      </c>
      <c r="I9" s="511"/>
      <c r="J9" s="512"/>
      <c r="K9" s="510">
        <f>SUM(K10:M10)</f>
        <v>0</v>
      </c>
      <c r="L9" s="511"/>
      <c r="M9" s="512"/>
      <c r="N9" s="492">
        <f>SUM(B10:M10)</f>
        <v>6438.3631467347059</v>
      </c>
    </row>
    <row r="10" spans="1:18" s="186" customFormat="1" ht="12" customHeight="1" x14ac:dyDescent="0.2">
      <c r="A10" s="495"/>
      <c r="B10" s="214">
        <f>'[1]Podklady QZ'!B10</f>
        <v>1428.8405030056497</v>
      </c>
      <c r="C10" s="196">
        <f>'[1]Podklady QZ'!C10</f>
        <v>1154.1159395692775</v>
      </c>
      <c r="D10" s="215">
        <f>'[1]Podklady QZ'!D10</f>
        <v>1219.3578381985092</v>
      </c>
      <c r="E10" s="196">
        <f>'[1]Podklady QZ'!E10</f>
        <v>1012.0581562527802</v>
      </c>
      <c r="F10" s="196">
        <f>'[1]Podklady QZ'!F10</f>
        <v>912.42217580272506</v>
      </c>
      <c r="G10" s="196">
        <f>'[1]Podklady QZ'!G10</f>
        <v>711.56853390576396</v>
      </c>
      <c r="H10" s="421">
        <f>'[1]Podklady QZ'!H10</f>
        <v>0</v>
      </c>
      <c r="I10" s="420">
        <f>'[1]Podklady QZ'!I10</f>
        <v>0</v>
      </c>
      <c r="J10" s="422">
        <f>'[1]Podklady QZ'!J10</f>
        <v>0</v>
      </c>
      <c r="K10" s="421">
        <f>'[1]Podklady QZ'!K10</f>
        <v>0</v>
      </c>
      <c r="L10" s="420">
        <f>'[1]Podklady QZ'!L10</f>
        <v>0</v>
      </c>
      <c r="M10" s="422">
        <f>'[1]Podklady QZ'!M10</f>
        <v>0</v>
      </c>
      <c r="N10" s="493"/>
      <c r="P10" s="278"/>
    </row>
    <row r="11" spans="1:18" s="13" customFormat="1" ht="12" customHeight="1" x14ac:dyDescent="0.2">
      <c r="A11" s="494" t="s">
        <v>276</v>
      </c>
      <c r="B11" s="507">
        <f>SUM(B12:D12)</f>
        <v>14598.2919352142</v>
      </c>
      <c r="C11" s="508"/>
      <c r="D11" s="509"/>
      <c r="E11" s="508">
        <f>SUM(E12:G12)</f>
        <v>12031.213009763698</v>
      </c>
      <c r="F11" s="508"/>
      <c r="G11" s="508"/>
      <c r="H11" s="510">
        <f>SUM(H12:J12)</f>
        <v>0</v>
      </c>
      <c r="I11" s="511"/>
      <c r="J11" s="512"/>
      <c r="K11" s="510">
        <f>SUM(K12:M12)</f>
        <v>0</v>
      </c>
      <c r="L11" s="511"/>
      <c r="M11" s="512"/>
      <c r="N11" s="492">
        <f>SUM(B12:M12)</f>
        <v>26629.5049449779</v>
      </c>
      <c r="P11" s="236"/>
      <c r="Q11" s="236"/>
      <c r="R11" s="236"/>
    </row>
    <row r="12" spans="1:18" s="186" customFormat="1" ht="12" customHeight="1" x14ac:dyDescent="0.2">
      <c r="A12" s="495"/>
      <c r="B12" s="214">
        <f>'[1]Podklady QZ'!B12</f>
        <v>5498.9259302172823</v>
      </c>
      <c r="C12" s="196">
        <f>'[1]Podklady QZ'!C12</f>
        <v>4551.417487136423</v>
      </c>
      <c r="D12" s="215">
        <f>'[1]Podklady QZ'!D12</f>
        <v>4547.9485178604937</v>
      </c>
      <c r="E12" s="196">
        <f>'[1]Podklady QZ'!E12</f>
        <v>4216.1864316644378</v>
      </c>
      <c r="F12" s="196">
        <f>'[1]Podklady QZ'!F12</f>
        <v>4203.1288271026442</v>
      </c>
      <c r="G12" s="196">
        <f>'[1]Podklady QZ'!G12</f>
        <v>3611.8977509966167</v>
      </c>
      <c r="H12" s="421">
        <f>'[1]Podklady QZ'!H12</f>
        <v>0</v>
      </c>
      <c r="I12" s="420">
        <f>'[1]Podklady QZ'!I12</f>
        <v>0</v>
      </c>
      <c r="J12" s="422">
        <f>'[1]Podklady QZ'!J12</f>
        <v>0</v>
      </c>
      <c r="K12" s="421">
        <f>'[1]Podklady QZ'!K12</f>
        <v>0</v>
      </c>
      <c r="L12" s="420">
        <f>'[1]Podklady QZ'!L12</f>
        <v>0</v>
      </c>
      <c r="M12" s="422">
        <f>'[1]Podklady QZ'!M12</f>
        <v>0</v>
      </c>
      <c r="N12" s="493"/>
      <c r="P12" s="278"/>
    </row>
    <row r="13" spans="1:18" s="13" customFormat="1" ht="12" customHeight="1" x14ac:dyDescent="0.2">
      <c r="A13" s="494" t="s">
        <v>182</v>
      </c>
      <c r="B13" s="507">
        <f>SUM(B14:D14)</f>
        <v>34118.1328905958</v>
      </c>
      <c r="C13" s="508"/>
      <c r="D13" s="509"/>
      <c r="E13" s="508">
        <f>SUM(E14:G14)</f>
        <v>15562.989622275043</v>
      </c>
      <c r="F13" s="508"/>
      <c r="G13" s="508"/>
      <c r="H13" s="510">
        <f>SUM(H14:J14)</f>
        <v>0</v>
      </c>
      <c r="I13" s="511"/>
      <c r="J13" s="512"/>
      <c r="K13" s="510">
        <f>SUM(K14:M14)</f>
        <v>0</v>
      </c>
      <c r="L13" s="511"/>
      <c r="M13" s="512"/>
      <c r="N13" s="492">
        <f>SUM(B14:M14)</f>
        <v>49681.122512870839</v>
      </c>
      <c r="Q13" s="236"/>
      <c r="R13" s="236"/>
    </row>
    <row r="14" spans="1:18" s="186" customFormat="1" ht="12" customHeight="1" x14ac:dyDescent="0.2">
      <c r="A14" s="495"/>
      <c r="B14" s="214">
        <f>'[1]Podklady QZ'!B14</f>
        <v>13962.52116753317</v>
      </c>
      <c r="C14" s="196">
        <f>'[1]Podklady QZ'!C14</f>
        <v>10846.664982433036</v>
      </c>
      <c r="D14" s="215">
        <f>'[1]Podklady QZ'!D14</f>
        <v>9308.9467406295971</v>
      </c>
      <c r="E14" s="196">
        <f>'[1]Podklady QZ'!E14</f>
        <v>6580.7949790827861</v>
      </c>
      <c r="F14" s="196">
        <f>'[1]Podklady QZ'!F14</f>
        <v>5948.9181350946319</v>
      </c>
      <c r="G14" s="196">
        <f>'[1]Podklady QZ'!G14</f>
        <v>3033.2765080976251</v>
      </c>
      <c r="H14" s="421">
        <f>'[1]Podklady QZ'!H14</f>
        <v>0</v>
      </c>
      <c r="I14" s="420">
        <f>'[1]Podklady QZ'!I14</f>
        <v>0</v>
      </c>
      <c r="J14" s="422">
        <f>'[1]Podklady QZ'!J14</f>
        <v>0</v>
      </c>
      <c r="K14" s="421">
        <f>'[1]Podklady QZ'!K14</f>
        <v>0</v>
      </c>
      <c r="L14" s="420">
        <f>'[1]Podklady QZ'!L14</f>
        <v>0</v>
      </c>
      <c r="M14" s="422">
        <f>'[1]Podklady QZ'!M14</f>
        <v>0</v>
      </c>
      <c r="N14" s="493"/>
      <c r="P14" s="278"/>
    </row>
    <row r="15" spans="1:18" s="186" customFormat="1" ht="12" customHeight="1" x14ac:dyDescent="0.2">
      <c r="A15" s="515" t="s">
        <v>100</v>
      </c>
      <c r="B15" s="507">
        <f>SUM(B16:D16)</f>
        <v>63.808929999988322</v>
      </c>
      <c r="C15" s="508"/>
      <c r="D15" s="509"/>
      <c r="E15" s="508">
        <f>SUM(E16:G16)</f>
        <v>56.158967999988363</v>
      </c>
      <c r="F15" s="508"/>
      <c r="G15" s="508"/>
      <c r="H15" s="510">
        <f>SUM(H16:J16)</f>
        <v>0</v>
      </c>
      <c r="I15" s="511"/>
      <c r="J15" s="512"/>
      <c r="K15" s="510">
        <f>SUM(K16:M16)</f>
        <v>0</v>
      </c>
      <c r="L15" s="511"/>
      <c r="M15" s="512"/>
      <c r="N15" s="513">
        <f>SUM(B16:M16)</f>
        <v>119.96789799997669</v>
      </c>
    </row>
    <row r="16" spans="1:18" s="186" customFormat="1" ht="12" customHeight="1" thickBot="1" x14ac:dyDescent="0.25">
      <c r="A16" s="516"/>
      <c r="B16" s="205">
        <f>'[1]Podklady QZ'!B16</f>
        <v>21.076236000004428</v>
      </c>
      <c r="C16" s="114">
        <f>'[1]Podklady QZ'!C16</f>
        <v>19.976974999995946</v>
      </c>
      <c r="D16" s="206">
        <f>'[1]Podklady QZ'!D16</f>
        <v>22.755718999987948</v>
      </c>
      <c r="E16" s="114">
        <f>'[1]Podklady QZ'!E16</f>
        <v>17.444082999995771</v>
      </c>
      <c r="F16" s="114">
        <f>'[1]Podklady QZ'!F16</f>
        <v>23.162099999998645</v>
      </c>
      <c r="G16" s="114">
        <f>'[1]Podklady QZ'!G16</f>
        <v>15.552784999993946</v>
      </c>
      <c r="H16" s="424">
        <f>'[1]Podklady QZ'!H16</f>
        <v>0</v>
      </c>
      <c r="I16" s="423">
        <f>'[1]Podklady QZ'!I16</f>
        <v>0</v>
      </c>
      <c r="J16" s="425">
        <f>'[1]Podklady QZ'!J16</f>
        <v>0</v>
      </c>
      <c r="K16" s="424">
        <f>'[1]Podklady QZ'!K16</f>
        <v>0</v>
      </c>
      <c r="L16" s="423">
        <f>'[1]Podklady QZ'!L16</f>
        <v>0</v>
      </c>
      <c r="M16" s="425">
        <f>'[1]Podklady QZ'!M16</f>
        <v>0</v>
      </c>
      <c r="N16" s="514"/>
      <c r="P16" s="278"/>
    </row>
    <row r="17" spans="1:14" s="126" customFormat="1" ht="11.25" x14ac:dyDescent="0.2">
      <c r="A17" s="119"/>
      <c r="B17" s="5"/>
      <c r="C17" s="5"/>
      <c r="D17" s="5"/>
      <c r="E17" s="5"/>
      <c r="F17" s="5"/>
      <c r="G17" s="5"/>
      <c r="H17" s="5"/>
      <c r="I17" s="5"/>
      <c r="J17" s="5"/>
      <c r="K17" s="5"/>
      <c r="L17" s="5"/>
      <c r="M17" s="5"/>
      <c r="N17" s="4" t="s">
        <v>82</v>
      </c>
    </row>
    <row r="18" spans="1:14" x14ac:dyDescent="0.2">
      <c r="A18" s="189" t="str">
        <f>A5</f>
        <v>Výroba tepla brutto</v>
      </c>
      <c r="B18" s="190">
        <f t="shared" ref="B18:M18" si="0">B6</f>
        <v>21927.663297756106</v>
      </c>
      <c r="C18" s="190">
        <f t="shared" si="0"/>
        <v>17492.689146138731</v>
      </c>
      <c r="D18" s="190">
        <f t="shared" si="0"/>
        <v>16018.558111688588</v>
      </c>
      <c r="E18" s="190">
        <f t="shared" si="0"/>
        <v>12611.191163</v>
      </c>
      <c r="F18" s="190">
        <f t="shared" si="0"/>
        <v>11868.465676</v>
      </c>
      <c r="G18" s="190">
        <f t="shared" si="0"/>
        <v>8044.4133989999991</v>
      </c>
      <c r="H18" s="190">
        <f t="shared" si="0"/>
        <v>0</v>
      </c>
      <c r="I18" s="190">
        <f t="shared" si="0"/>
        <v>0</v>
      </c>
      <c r="J18" s="190">
        <f t="shared" si="0"/>
        <v>0</v>
      </c>
      <c r="K18" s="190">
        <f t="shared" si="0"/>
        <v>0</v>
      </c>
      <c r="L18" s="190">
        <f t="shared" si="0"/>
        <v>0</v>
      </c>
      <c r="M18" s="190">
        <f t="shared" si="0"/>
        <v>0</v>
      </c>
    </row>
    <row r="19" spans="1:14" x14ac:dyDescent="0.2">
      <c r="A19" s="17" t="str">
        <f>A7</f>
        <v xml:space="preserve">Technologická vlastní spotřeba tepla </v>
      </c>
      <c r="B19" s="52">
        <f t="shared" ref="B19:M19" si="1">-B8</f>
        <v>-1016.2994609999996</v>
      </c>
      <c r="C19" s="52">
        <f t="shared" si="1"/>
        <v>-920.51376200000016</v>
      </c>
      <c r="D19" s="52">
        <f t="shared" si="1"/>
        <v>-919.54929599999878</v>
      </c>
      <c r="E19" s="52">
        <f t="shared" si="1"/>
        <v>-784.70751299999949</v>
      </c>
      <c r="F19" s="52">
        <f t="shared" si="1"/>
        <v>-780.83443799999998</v>
      </c>
      <c r="G19" s="52">
        <f t="shared" si="1"/>
        <v>-672.11782100000028</v>
      </c>
      <c r="H19" s="52">
        <f t="shared" si="1"/>
        <v>0</v>
      </c>
      <c r="I19" s="52">
        <f t="shared" si="1"/>
        <v>0</v>
      </c>
      <c r="J19" s="52">
        <f t="shared" si="1"/>
        <v>0</v>
      </c>
      <c r="K19" s="52">
        <f t="shared" si="1"/>
        <v>0</v>
      </c>
      <c r="L19" s="52">
        <f t="shared" si="1"/>
        <v>0</v>
      </c>
      <c r="M19" s="52">
        <f t="shared" si="1"/>
        <v>0</v>
      </c>
    </row>
    <row r="20" spans="1:14" x14ac:dyDescent="0.2">
      <c r="A20" s="17" t="str">
        <f>A9</f>
        <v>Ztráty</v>
      </c>
      <c r="B20" s="190">
        <f t="shared" ref="B20:M20" si="2">-B10</f>
        <v>-1428.8405030056497</v>
      </c>
      <c r="C20" s="190">
        <f t="shared" si="2"/>
        <v>-1154.1159395692775</v>
      </c>
      <c r="D20" s="190">
        <f t="shared" si="2"/>
        <v>-1219.3578381985092</v>
      </c>
      <c r="E20" s="190">
        <f t="shared" si="2"/>
        <v>-1012.0581562527802</v>
      </c>
      <c r="F20" s="190">
        <f t="shared" si="2"/>
        <v>-912.42217580272506</v>
      </c>
      <c r="G20" s="190">
        <f t="shared" si="2"/>
        <v>-711.56853390576396</v>
      </c>
      <c r="H20" s="190">
        <f t="shared" si="2"/>
        <v>0</v>
      </c>
      <c r="I20" s="190">
        <f t="shared" si="2"/>
        <v>0</v>
      </c>
      <c r="J20" s="190">
        <f t="shared" si="2"/>
        <v>0</v>
      </c>
      <c r="K20" s="190">
        <f t="shared" si="2"/>
        <v>0</v>
      </c>
      <c r="L20" s="190">
        <f t="shared" si="2"/>
        <v>0</v>
      </c>
      <c r="M20" s="190">
        <f t="shared" si="2"/>
        <v>0</v>
      </c>
      <c r="N20" s="127"/>
    </row>
    <row r="21" spans="1:14" x14ac:dyDescent="0.2">
      <c r="A21" s="178" t="str">
        <f>A11</f>
        <v>Vlastní spotřeba tepla</v>
      </c>
      <c r="B21" s="168">
        <f>-B12</f>
        <v>-5498.9259302172823</v>
      </c>
      <c r="C21" s="168">
        <f t="shared" ref="C21:M21" si="3">-C12</f>
        <v>-4551.417487136423</v>
      </c>
      <c r="D21" s="168">
        <f t="shared" si="3"/>
        <v>-4547.9485178604937</v>
      </c>
      <c r="E21" s="168">
        <f t="shared" si="3"/>
        <v>-4216.1864316644378</v>
      </c>
      <c r="F21" s="168">
        <f t="shared" si="3"/>
        <v>-4203.1288271026442</v>
      </c>
      <c r="G21" s="168">
        <f t="shared" si="3"/>
        <v>-3611.8977509966167</v>
      </c>
      <c r="H21" s="168">
        <f t="shared" si="3"/>
        <v>0</v>
      </c>
      <c r="I21" s="168">
        <f t="shared" si="3"/>
        <v>0</v>
      </c>
      <c r="J21" s="168">
        <f t="shared" si="3"/>
        <v>0</v>
      </c>
      <c r="K21" s="168">
        <f t="shared" si="3"/>
        <v>0</v>
      </c>
      <c r="L21" s="168">
        <f t="shared" si="3"/>
        <v>0</v>
      </c>
      <c r="M21" s="168">
        <f t="shared" si="3"/>
        <v>0</v>
      </c>
      <c r="N21" s="127"/>
    </row>
    <row r="22" spans="1:14" x14ac:dyDescent="0.2">
      <c r="A22" s="178" t="str">
        <f>A13</f>
        <v>Dodávky tepla</v>
      </c>
      <c r="B22" s="168">
        <f t="shared" ref="B22:M22" si="4">-B14</f>
        <v>-13962.52116753317</v>
      </c>
      <c r="C22" s="168">
        <f t="shared" si="4"/>
        <v>-10846.664982433036</v>
      </c>
      <c r="D22" s="168">
        <f t="shared" si="4"/>
        <v>-9308.9467406295971</v>
      </c>
      <c r="E22" s="168">
        <f t="shared" si="4"/>
        <v>-6580.7949790827861</v>
      </c>
      <c r="F22" s="168">
        <f t="shared" si="4"/>
        <v>-5948.9181350946319</v>
      </c>
      <c r="G22" s="168">
        <f t="shared" si="4"/>
        <v>-3033.2765080976251</v>
      </c>
      <c r="H22" s="168">
        <f t="shared" si="4"/>
        <v>0</v>
      </c>
      <c r="I22" s="168">
        <f t="shared" si="4"/>
        <v>0</v>
      </c>
      <c r="J22" s="168">
        <f t="shared" si="4"/>
        <v>0</v>
      </c>
      <c r="K22" s="168">
        <f t="shared" si="4"/>
        <v>0</v>
      </c>
      <c r="L22" s="168">
        <f t="shared" si="4"/>
        <v>0</v>
      </c>
      <c r="M22" s="168">
        <f t="shared" si="4"/>
        <v>0</v>
      </c>
    </row>
    <row r="23" spans="1:14" x14ac:dyDescent="0.2">
      <c r="A23" s="178" t="str">
        <f>A15</f>
        <v>Bilanční rozdíl</v>
      </c>
      <c r="B23" s="168">
        <f t="shared" ref="B23:M23" si="5">-B16</f>
        <v>-21.076236000004428</v>
      </c>
      <c r="C23" s="168">
        <f t="shared" si="5"/>
        <v>-19.976974999995946</v>
      </c>
      <c r="D23" s="168">
        <f t="shared" si="5"/>
        <v>-22.755718999987948</v>
      </c>
      <c r="E23" s="168">
        <f t="shared" si="5"/>
        <v>-17.444082999995771</v>
      </c>
      <c r="F23" s="168">
        <f t="shared" si="5"/>
        <v>-23.162099999998645</v>
      </c>
      <c r="G23" s="168">
        <f t="shared" si="5"/>
        <v>-15.552784999993946</v>
      </c>
      <c r="H23" s="168">
        <f t="shared" si="5"/>
        <v>0</v>
      </c>
      <c r="I23" s="168">
        <f t="shared" si="5"/>
        <v>0</v>
      </c>
      <c r="J23" s="168">
        <f t="shared" si="5"/>
        <v>0</v>
      </c>
      <c r="K23" s="168">
        <f t="shared" si="5"/>
        <v>0</v>
      </c>
      <c r="L23" s="168">
        <f t="shared" si="5"/>
        <v>0</v>
      </c>
      <c r="M23" s="168">
        <f t="shared" si="5"/>
        <v>0</v>
      </c>
    </row>
    <row r="42" spans="1:4" x14ac:dyDescent="0.2">
      <c r="A42" s="221"/>
      <c r="B42" s="227"/>
      <c r="C42" s="222"/>
      <c r="D42" s="222"/>
    </row>
    <row r="43" spans="1:4" x14ac:dyDescent="0.2">
      <c r="B43" s="222"/>
      <c r="C43" s="222"/>
      <c r="D43" s="222"/>
    </row>
    <row r="44" spans="1:4" x14ac:dyDescent="0.2">
      <c r="B44" s="222"/>
      <c r="C44" s="222"/>
      <c r="D44" s="222"/>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3"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2"/>
  <sheetViews>
    <sheetView showGridLines="0" zoomScaleNormal="100" workbookViewId="0">
      <selection activeCell="R30" sqref="R30"/>
    </sheetView>
  </sheetViews>
  <sheetFormatPr defaultRowHeight="12" x14ac:dyDescent="0.2"/>
  <cols>
    <col min="1" max="1" width="30.85546875" style="112" customWidth="1"/>
    <col min="2" max="13" width="8.5703125" style="112" customWidth="1"/>
    <col min="14" max="14" width="10.42578125" style="112" customWidth="1"/>
    <col min="15" max="15" width="8.42578125" style="112" customWidth="1"/>
    <col min="16" max="16" width="11.42578125" style="112" bestFit="1" customWidth="1"/>
    <col min="17" max="16384" width="9.140625" style="112"/>
  </cols>
  <sheetData>
    <row r="1" spans="1:17" s="125" customFormat="1" ht="18.75" x14ac:dyDescent="0.3">
      <c r="A1" s="21" t="s">
        <v>147</v>
      </c>
      <c r="B1" s="121"/>
      <c r="C1" s="121"/>
      <c r="D1" s="121"/>
      <c r="E1" s="121"/>
      <c r="F1" s="121"/>
      <c r="G1" s="121"/>
      <c r="H1" s="121"/>
      <c r="I1" s="121"/>
      <c r="J1" s="121"/>
      <c r="K1" s="121"/>
      <c r="L1" s="121"/>
      <c r="M1" s="121"/>
      <c r="N1" s="111" t="str">
        <f>Obsah!$A$1</f>
        <v>II. čtvrtletí 2019</v>
      </c>
    </row>
    <row r="2" spans="1:17" ht="7.5" customHeight="1" x14ac:dyDescent="0.2">
      <c r="A2" s="13"/>
      <c r="B2" s="13"/>
      <c r="C2" s="13"/>
      <c r="D2" s="13"/>
      <c r="E2" s="13"/>
      <c r="F2" s="13"/>
      <c r="G2" s="13"/>
      <c r="H2" s="13"/>
      <c r="I2" s="13"/>
      <c r="J2" s="13"/>
      <c r="K2" s="13"/>
      <c r="L2" s="13"/>
      <c r="M2" s="13"/>
      <c r="N2" s="13"/>
    </row>
    <row r="3" spans="1:17" x14ac:dyDescent="0.2">
      <c r="A3" s="500"/>
      <c r="B3" s="502" t="s">
        <v>48</v>
      </c>
      <c r="C3" s="502"/>
      <c r="D3" s="502"/>
      <c r="E3" s="502" t="s">
        <v>49</v>
      </c>
      <c r="F3" s="502"/>
      <c r="G3" s="502"/>
      <c r="H3" s="502" t="s">
        <v>50</v>
      </c>
      <c r="I3" s="502"/>
      <c r="J3" s="502"/>
      <c r="K3" s="502" t="s">
        <v>51</v>
      </c>
      <c r="L3" s="502"/>
      <c r="M3" s="502"/>
      <c r="N3" s="500" t="s">
        <v>7</v>
      </c>
    </row>
    <row r="4" spans="1:17" x14ac:dyDescent="0.2">
      <c r="A4" s="501"/>
      <c r="B4" s="185" t="s">
        <v>8</v>
      </c>
      <c r="C4" s="185" t="s">
        <v>9</v>
      </c>
      <c r="D4" s="185" t="s">
        <v>10</v>
      </c>
      <c r="E4" s="185" t="s">
        <v>11</v>
      </c>
      <c r="F4" s="185" t="s">
        <v>12</v>
      </c>
      <c r="G4" s="185" t="s">
        <v>13</v>
      </c>
      <c r="H4" s="185" t="s">
        <v>14</v>
      </c>
      <c r="I4" s="185" t="s">
        <v>15</v>
      </c>
      <c r="J4" s="185" t="s">
        <v>16</v>
      </c>
      <c r="K4" s="185" t="s">
        <v>17</v>
      </c>
      <c r="L4" s="185" t="s">
        <v>18</v>
      </c>
      <c r="M4" s="185" t="s">
        <v>19</v>
      </c>
      <c r="N4" s="501"/>
    </row>
    <row r="5" spans="1:17" s="128" customFormat="1" x14ac:dyDescent="0.2">
      <c r="A5" s="518" t="s">
        <v>66</v>
      </c>
      <c r="B5" s="520">
        <f>SUM(B6:D6)</f>
        <v>55438.910555583425</v>
      </c>
      <c r="C5" s="521"/>
      <c r="D5" s="522"/>
      <c r="E5" s="521">
        <f>SUM(E6:G6)</f>
        <v>32524.070238</v>
      </c>
      <c r="F5" s="521"/>
      <c r="G5" s="521"/>
      <c r="H5" s="523">
        <f>SUM(H6:J6)</f>
        <v>0</v>
      </c>
      <c r="I5" s="524"/>
      <c r="J5" s="525"/>
      <c r="K5" s="523">
        <f>SUM(K6:M6)</f>
        <v>0</v>
      </c>
      <c r="L5" s="524"/>
      <c r="M5" s="525"/>
      <c r="N5" s="517">
        <f>SUM(N7:N22)</f>
        <v>87962.980793583425</v>
      </c>
    </row>
    <row r="6" spans="1:17" s="128" customFormat="1" x14ac:dyDescent="0.2">
      <c r="A6" s="519"/>
      <c r="B6" s="197">
        <f t="shared" ref="B6:M6" si="0">SUM(B7:B22)</f>
        <v>21927.663297756106</v>
      </c>
      <c r="C6" s="65">
        <f t="shared" si="0"/>
        <v>17492.689146138731</v>
      </c>
      <c r="D6" s="198">
        <f t="shared" si="0"/>
        <v>16018.558111688588</v>
      </c>
      <c r="E6" s="65">
        <f t="shared" si="0"/>
        <v>12611.191163</v>
      </c>
      <c r="F6" s="65">
        <f t="shared" si="0"/>
        <v>11868.465676</v>
      </c>
      <c r="G6" s="65">
        <f t="shared" si="0"/>
        <v>8044.4133989999991</v>
      </c>
      <c r="H6" s="434">
        <f t="shared" si="0"/>
        <v>0</v>
      </c>
      <c r="I6" s="433">
        <f t="shared" si="0"/>
        <v>0</v>
      </c>
      <c r="J6" s="435">
        <f t="shared" si="0"/>
        <v>0</v>
      </c>
      <c r="K6" s="434">
        <f t="shared" si="0"/>
        <v>0</v>
      </c>
      <c r="L6" s="433">
        <f t="shared" si="0"/>
        <v>0</v>
      </c>
      <c r="M6" s="435">
        <f t="shared" si="0"/>
        <v>0</v>
      </c>
      <c r="N6" s="492"/>
    </row>
    <row r="7" spans="1:17" x14ac:dyDescent="0.2">
      <c r="A7" s="36" t="s">
        <v>44</v>
      </c>
      <c r="B7" s="203">
        <f>'[1]Podklady QZ'!B24</f>
        <v>1966.8494919999996</v>
      </c>
      <c r="C7" s="120">
        <f>'[1]Podklady QZ'!C24</f>
        <v>1717.8814129999994</v>
      </c>
      <c r="D7" s="200">
        <f>'[1]Podklady QZ'!D24</f>
        <v>1835.3948930000001</v>
      </c>
      <c r="E7" s="120">
        <f>'[1]Podklady QZ'!E24</f>
        <v>1711.5527670000001</v>
      </c>
      <c r="F7" s="120">
        <f>'[1]Podklady QZ'!F24</f>
        <v>1737.2402789999996</v>
      </c>
      <c r="G7" s="120">
        <f>'[1]Podklady QZ'!G24</f>
        <v>1219.6857260000002</v>
      </c>
      <c r="H7" s="427">
        <f>'[1]Podklady QZ'!H24</f>
        <v>0</v>
      </c>
      <c r="I7" s="426">
        <f>'[1]Podklady QZ'!I24</f>
        <v>0</v>
      </c>
      <c r="J7" s="428">
        <f>'[1]Podklady QZ'!J24</f>
        <v>0</v>
      </c>
      <c r="K7" s="427">
        <f>'[1]Podklady QZ'!K24</f>
        <v>0</v>
      </c>
      <c r="L7" s="426">
        <f>'[1]Podklady QZ'!L24</f>
        <v>0</v>
      </c>
      <c r="M7" s="428">
        <f>'[1]Podklady QZ'!M24</f>
        <v>0</v>
      </c>
      <c r="N7" s="39">
        <f t="shared" ref="N7:N22" si="1">SUM(B7:M7)</f>
        <v>10188.60457</v>
      </c>
      <c r="P7" s="227"/>
    </row>
    <row r="8" spans="1:17" x14ac:dyDescent="0.2">
      <c r="A8" s="47" t="s">
        <v>43</v>
      </c>
      <c r="B8" s="204">
        <f>'[1]Podklady QZ'!B25</f>
        <v>415.13850299999979</v>
      </c>
      <c r="C8" s="113">
        <f>'[1]Podklady QZ'!C25</f>
        <v>370.42401599999965</v>
      </c>
      <c r="D8" s="202">
        <f>'[1]Podklady QZ'!D25</f>
        <v>385.0648419999996</v>
      </c>
      <c r="E8" s="481">
        <f>'[1]Podklady QZ'!E25</f>
        <v>342.64400000000012</v>
      </c>
      <c r="F8" s="113">
        <f>'[1]Podklady QZ'!F25</f>
        <v>327.29111199999977</v>
      </c>
      <c r="G8" s="482">
        <f>'[1]Podklady QZ'!G25</f>
        <v>270.28056700000002</v>
      </c>
      <c r="H8" s="430">
        <f>'[1]Podklady QZ'!H25</f>
        <v>0</v>
      </c>
      <c r="I8" s="429">
        <f>'[1]Podklady QZ'!I25</f>
        <v>0</v>
      </c>
      <c r="J8" s="431">
        <f>'[1]Podklady QZ'!J25</f>
        <v>0</v>
      </c>
      <c r="K8" s="430">
        <f>'[1]Podklady QZ'!K25</f>
        <v>0</v>
      </c>
      <c r="L8" s="429">
        <f>'[1]Podklady QZ'!L25</f>
        <v>0</v>
      </c>
      <c r="M8" s="431">
        <f>'[1]Podklady QZ'!M25</f>
        <v>0</v>
      </c>
      <c r="N8" s="40">
        <f t="shared" si="1"/>
        <v>2110.8430399999988</v>
      </c>
      <c r="P8" s="227"/>
    </row>
    <row r="9" spans="1:17" x14ac:dyDescent="0.2">
      <c r="A9" s="47" t="s">
        <v>42</v>
      </c>
      <c r="B9" s="204">
        <f>'[1]Podklady QZ'!B26</f>
        <v>2748.653237</v>
      </c>
      <c r="C9" s="113">
        <f>'[1]Podklady QZ'!C26</f>
        <v>1833.5434520000003</v>
      </c>
      <c r="D9" s="202">
        <f>'[1]Podklady QZ'!D26</f>
        <v>1581.2570430000001</v>
      </c>
      <c r="E9" s="481">
        <f>'[1]Podklady QZ'!E26</f>
        <v>1081.3241170000001</v>
      </c>
      <c r="F9" s="113">
        <f>'[1]Podklady QZ'!F26</f>
        <v>826.41729999999995</v>
      </c>
      <c r="G9" s="482">
        <f>'[1]Podklady QZ'!G26</f>
        <v>571.55021000000011</v>
      </c>
      <c r="H9" s="430">
        <f>'[1]Podklady QZ'!H26</f>
        <v>0</v>
      </c>
      <c r="I9" s="429">
        <f>'[1]Podklady QZ'!I26</f>
        <v>0</v>
      </c>
      <c r="J9" s="431">
        <f>'[1]Podklady QZ'!J26</f>
        <v>0</v>
      </c>
      <c r="K9" s="430">
        <f>'[1]Podklady QZ'!K26</f>
        <v>0</v>
      </c>
      <c r="L9" s="429">
        <f>'[1]Podklady QZ'!L26</f>
        <v>0</v>
      </c>
      <c r="M9" s="431">
        <f>'[1]Podklady QZ'!M26</f>
        <v>0</v>
      </c>
      <c r="N9" s="40">
        <f t="shared" si="1"/>
        <v>8642.7453590000005</v>
      </c>
      <c r="P9" s="227"/>
    </row>
    <row r="10" spans="1:17" x14ac:dyDescent="0.2">
      <c r="A10" s="36" t="s">
        <v>67</v>
      </c>
      <c r="B10" s="204">
        <f>'[1]Podklady QZ'!B27</f>
        <v>1.0918239999999999</v>
      </c>
      <c r="C10" s="113">
        <f>'[1]Podklady QZ'!C27</f>
        <v>1.0474460000000001</v>
      </c>
      <c r="D10" s="202">
        <f>'[1]Podklady QZ'!D27</f>
        <v>1.521258</v>
      </c>
      <c r="E10" s="481">
        <f>'[1]Podklady QZ'!E27</f>
        <v>1.4819800000000001</v>
      </c>
      <c r="F10" s="113">
        <f>'[1]Podklady QZ'!F27</f>
        <v>1.300989</v>
      </c>
      <c r="G10" s="482">
        <f>'[1]Podklady QZ'!G27</f>
        <v>1.5403549999999999</v>
      </c>
      <c r="H10" s="430">
        <f>'[1]Podklady QZ'!H27</f>
        <v>0</v>
      </c>
      <c r="I10" s="429">
        <f>'[1]Podklady QZ'!I27</f>
        <v>0</v>
      </c>
      <c r="J10" s="431">
        <f>'[1]Podklady QZ'!J27</f>
        <v>0</v>
      </c>
      <c r="K10" s="430">
        <f>'[1]Podklady QZ'!K27</f>
        <v>0</v>
      </c>
      <c r="L10" s="429">
        <f>'[1]Podklady QZ'!L27</f>
        <v>0</v>
      </c>
      <c r="M10" s="431">
        <f>'[1]Podklady QZ'!M27</f>
        <v>0</v>
      </c>
      <c r="N10" s="40">
        <f t="shared" si="1"/>
        <v>7.9838519999999988</v>
      </c>
      <c r="P10" s="227"/>
    </row>
    <row r="11" spans="1:17" x14ac:dyDescent="0.2">
      <c r="A11" s="47" t="s">
        <v>68</v>
      </c>
      <c r="B11" s="204">
        <f>'[1]Podklady QZ'!B28</f>
        <v>1.515936</v>
      </c>
      <c r="C11" s="113">
        <f>'[1]Podklady QZ'!C28</f>
        <v>1.120344</v>
      </c>
      <c r="D11" s="202">
        <f>'[1]Podklady QZ'!D28</f>
        <v>1.152612</v>
      </c>
      <c r="E11" s="481">
        <f>'[1]Podklady QZ'!E28</f>
        <v>0.82666500000000009</v>
      </c>
      <c r="F11" s="113">
        <f>'[1]Podklady QZ'!F28</f>
        <v>0.91466499999999995</v>
      </c>
      <c r="G11" s="482">
        <f>'[1]Podklady QZ'!G28</f>
        <v>1.1448800000000001</v>
      </c>
      <c r="H11" s="430">
        <f>'[1]Podklady QZ'!H28</f>
        <v>0</v>
      </c>
      <c r="I11" s="429">
        <f>'[1]Podklady QZ'!I28</f>
        <v>0</v>
      </c>
      <c r="J11" s="431">
        <f>'[1]Podklady QZ'!J28</f>
        <v>0</v>
      </c>
      <c r="K11" s="430">
        <f>'[1]Podklady QZ'!K28</f>
        <v>0</v>
      </c>
      <c r="L11" s="429">
        <f>'[1]Podklady QZ'!L28</f>
        <v>0</v>
      </c>
      <c r="M11" s="431">
        <f>'[1]Podklady QZ'!M28</f>
        <v>0</v>
      </c>
      <c r="N11" s="40">
        <f t="shared" si="1"/>
        <v>6.6751020000000008</v>
      </c>
      <c r="P11" s="227"/>
      <c r="Q11" s="432"/>
    </row>
    <row r="12" spans="1:17" x14ac:dyDescent="0.2">
      <c r="A12" s="36" t="s">
        <v>69</v>
      </c>
      <c r="B12" s="204">
        <f>'[1]Podklady QZ'!B29</f>
        <v>5.8230000000000001E-3</v>
      </c>
      <c r="C12" s="113">
        <f>'[1]Podklady QZ'!C29</f>
        <v>1.7783E-2</v>
      </c>
      <c r="D12" s="202">
        <f>'[1]Podklady QZ'!D29</f>
        <v>3.0668000000000001E-2</v>
      </c>
      <c r="E12" s="481">
        <f>'[1]Podklady QZ'!E29</f>
        <v>5.3420000000000002E-2</v>
      </c>
      <c r="F12" s="113">
        <f>'[1]Podklady QZ'!F29</f>
        <v>4.165E-2</v>
      </c>
      <c r="G12" s="482">
        <f>'[1]Podklady QZ'!G29</f>
        <v>7.6170000000000002E-2</v>
      </c>
      <c r="H12" s="430">
        <f>'[1]Podklady QZ'!H29</f>
        <v>0</v>
      </c>
      <c r="I12" s="429">
        <f>'[1]Podklady QZ'!I29</f>
        <v>0</v>
      </c>
      <c r="J12" s="431">
        <f>'[1]Podklady QZ'!J29</f>
        <v>0</v>
      </c>
      <c r="K12" s="430">
        <f>'[1]Podklady QZ'!K29</f>
        <v>0</v>
      </c>
      <c r="L12" s="429">
        <f>'[1]Podklady QZ'!L29</f>
        <v>0</v>
      </c>
      <c r="M12" s="431">
        <f>'[1]Podklady QZ'!M29</f>
        <v>0</v>
      </c>
      <c r="N12" s="40">
        <f t="shared" si="1"/>
        <v>0.22551399999999999</v>
      </c>
      <c r="P12" s="227"/>
    </row>
    <row r="13" spans="1:17" x14ac:dyDescent="0.2">
      <c r="A13" s="47" t="s">
        <v>41</v>
      </c>
      <c r="B13" s="204">
        <f>'[1]Podklady QZ'!B30</f>
        <v>9899.0833240000011</v>
      </c>
      <c r="C13" s="113">
        <f>'[1]Podklady QZ'!C30</f>
        <v>8020.8969899999993</v>
      </c>
      <c r="D13" s="202">
        <f>'[1]Podklady QZ'!D30</f>
        <v>7005.4619250000014</v>
      </c>
      <c r="E13" s="481">
        <f>'[1]Podklady QZ'!E30</f>
        <v>5280.0287149999995</v>
      </c>
      <c r="F13" s="113">
        <f>'[1]Podklady QZ'!F30</f>
        <v>4895.8979889999982</v>
      </c>
      <c r="G13" s="482">
        <f>'[1]Podklady QZ'!G30</f>
        <v>2949.3051029999988</v>
      </c>
      <c r="H13" s="430">
        <f>'[1]Podklady QZ'!H30</f>
        <v>0</v>
      </c>
      <c r="I13" s="429">
        <f>'[1]Podklady QZ'!I30</f>
        <v>0</v>
      </c>
      <c r="J13" s="431">
        <f>'[1]Podklady QZ'!J30</f>
        <v>0</v>
      </c>
      <c r="K13" s="430">
        <f>'[1]Podklady QZ'!K30</f>
        <v>0</v>
      </c>
      <c r="L13" s="429">
        <f>'[1]Podklady QZ'!L30</f>
        <v>0</v>
      </c>
      <c r="M13" s="431">
        <f>'[1]Podklady QZ'!M30</f>
        <v>0</v>
      </c>
      <c r="N13" s="40">
        <f t="shared" si="1"/>
        <v>38050.674046</v>
      </c>
      <c r="P13" s="227"/>
    </row>
    <row r="14" spans="1:17" x14ac:dyDescent="0.2">
      <c r="A14" s="47" t="s">
        <v>80</v>
      </c>
      <c r="B14" s="204">
        <f>'[1]Podklady QZ'!B31</f>
        <v>152.78700000000001</v>
      </c>
      <c r="C14" s="113">
        <f>'[1]Podklady QZ'!C31</f>
        <v>118.488</v>
      </c>
      <c r="D14" s="202">
        <f>'[1]Podklady QZ'!D31</f>
        <v>100.035</v>
      </c>
      <c r="E14" s="481">
        <f>'[1]Podklady QZ'!E31</f>
        <v>71.325999999999993</v>
      </c>
      <c r="F14" s="113">
        <f>'[1]Podklady QZ'!F31</f>
        <v>60.475000000000001</v>
      </c>
      <c r="G14" s="482">
        <f>'[1]Podklady QZ'!G31</f>
        <v>18.834</v>
      </c>
      <c r="H14" s="430">
        <f>'[1]Podklady QZ'!H31</f>
        <v>0</v>
      </c>
      <c r="I14" s="429">
        <f>'[1]Podklady QZ'!I31</f>
        <v>0</v>
      </c>
      <c r="J14" s="431">
        <f>'[1]Podklady QZ'!J31</f>
        <v>0</v>
      </c>
      <c r="K14" s="430">
        <f>'[1]Podklady QZ'!K31</f>
        <v>0</v>
      </c>
      <c r="L14" s="429">
        <f>'[1]Podklady QZ'!L31</f>
        <v>0</v>
      </c>
      <c r="M14" s="431">
        <f>'[1]Podklady QZ'!M31</f>
        <v>0</v>
      </c>
      <c r="N14" s="40">
        <f t="shared" ref="N14" si="2">SUM(B14:M14)</f>
        <v>521.94499999999994</v>
      </c>
      <c r="P14" s="227"/>
    </row>
    <row r="15" spans="1:17" x14ac:dyDescent="0.2">
      <c r="A15" s="47" t="s">
        <v>40</v>
      </c>
      <c r="B15" s="204">
        <f>'[1]Podklady QZ'!B32</f>
        <v>6.6599999999999993E-2</v>
      </c>
      <c r="C15" s="113">
        <f>'[1]Podklady QZ'!C32</f>
        <v>3.7350000000000001E-2</v>
      </c>
      <c r="D15" s="202">
        <f>'[1]Podklady QZ'!D32</f>
        <v>2.8559999999999999E-2</v>
      </c>
      <c r="E15" s="481">
        <f>'[1]Podklady QZ'!E32</f>
        <v>2.4164999999999999E-2</v>
      </c>
      <c r="F15" s="113">
        <f>'[1]Podklady QZ'!F32</f>
        <v>1.7574000000000003E-2</v>
      </c>
      <c r="G15" s="482">
        <f>'[1]Podklady QZ'!G32</f>
        <v>0</v>
      </c>
      <c r="H15" s="430">
        <f>'[1]Podklady QZ'!H32</f>
        <v>0</v>
      </c>
      <c r="I15" s="429">
        <f>'[1]Podklady QZ'!I32</f>
        <v>0</v>
      </c>
      <c r="J15" s="431">
        <f>'[1]Podklady QZ'!J32</f>
        <v>0</v>
      </c>
      <c r="K15" s="430">
        <f>'[1]Podklady QZ'!K32</f>
        <v>0</v>
      </c>
      <c r="L15" s="429">
        <f>'[1]Podklady QZ'!L32</f>
        <v>0</v>
      </c>
      <c r="M15" s="431">
        <f>'[1]Podklady QZ'!M32</f>
        <v>0</v>
      </c>
      <c r="N15" s="40">
        <f t="shared" si="1"/>
        <v>0.17424899999999999</v>
      </c>
      <c r="P15" s="227"/>
    </row>
    <row r="16" spans="1:17" x14ac:dyDescent="0.2">
      <c r="A16" s="47" t="s">
        <v>39</v>
      </c>
      <c r="B16" s="204">
        <f>'[1]Podklady QZ'!B33</f>
        <v>677.76202699999999</v>
      </c>
      <c r="C16" s="113">
        <f>'[1]Podklady QZ'!C33</f>
        <v>582.17765599999996</v>
      </c>
      <c r="D16" s="202">
        <f>'[1]Podklady QZ'!D33</f>
        <v>650.00485400000002</v>
      </c>
      <c r="E16" s="481">
        <f>'[1]Podklady QZ'!E33</f>
        <v>665.09318000000007</v>
      </c>
      <c r="F16" s="113">
        <f>'[1]Podklady QZ'!F33</f>
        <v>686.58530900000005</v>
      </c>
      <c r="G16" s="482">
        <f>'[1]Podklady QZ'!G33</f>
        <v>582.84199799999999</v>
      </c>
      <c r="H16" s="430">
        <f>'[1]Podklady QZ'!H33</f>
        <v>0</v>
      </c>
      <c r="I16" s="429">
        <f>'[1]Podklady QZ'!I33</f>
        <v>0</v>
      </c>
      <c r="J16" s="431">
        <f>'[1]Podklady QZ'!J33</f>
        <v>0</v>
      </c>
      <c r="K16" s="430">
        <f>'[1]Podklady QZ'!K33</f>
        <v>0</v>
      </c>
      <c r="L16" s="429">
        <f>'[1]Podklady QZ'!L33</f>
        <v>0</v>
      </c>
      <c r="M16" s="431">
        <f>'[1]Podklady QZ'!M33</f>
        <v>0</v>
      </c>
      <c r="N16" s="40">
        <f t="shared" si="1"/>
        <v>3844.4650240000001</v>
      </c>
      <c r="P16" s="227"/>
    </row>
    <row r="17" spans="1:16" x14ac:dyDescent="0.2">
      <c r="A17" s="47" t="s">
        <v>38</v>
      </c>
      <c r="B17" s="204">
        <f>'[1]Podklady QZ'!B34</f>
        <v>88.855165999999997</v>
      </c>
      <c r="C17" s="113">
        <f>'[1]Podklady QZ'!C34</f>
        <v>66.856408999999999</v>
      </c>
      <c r="D17" s="202">
        <f>'[1]Podklady QZ'!D34</f>
        <v>70.396722999999994</v>
      </c>
      <c r="E17" s="481">
        <f>'[1]Podklady QZ'!E34</f>
        <v>50.497107000000007</v>
      </c>
      <c r="F17" s="113">
        <f>'[1]Podklady QZ'!F34</f>
        <v>43.947172999999999</v>
      </c>
      <c r="G17" s="482">
        <f>'[1]Podklady QZ'!G34</f>
        <v>28.907</v>
      </c>
      <c r="H17" s="430">
        <f>'[1]Podklady QZ'!H34</f>
        <v>0</v>
      </c>
      <c r="I17" s="429">
        <f>'[1]Podklady QZ'!I34</f>
        <v>0</v>
      </c>
      <c r="J17" s="431">
        <f>'[1]Podklady QZ'!J34</f>
        <v>0</v>
      </c>
      <c r="K17" s="430">
        <f>'[1]Podklady QZ'!K34</f>
        <v>0</v>
      </c>
      <c r="L17" s="429">
        <f>'[1]Podklady QZ'!L34</f>
        <v>0</v>
      </c>
      <c r="M17" s="431">
        <f>'[1]Podklady QZ'!M34</f>
        <v>0</v>
      </c>
      <c r="N17" s="40">
        <f t="shared" si="1"/>
        <v>349.45957800000002</v>
      </c>
      <c r="P17" s="227"/>
    </row>
    <row r="18" spans="1:16" x14ac:dyDescent="0.2">
      <c r="A18" s="47" t="s">
        <v>37</v>
      </c>
      <c r="B18" s="204">
        <f>'[1]Podklady QZ'!B35</f>
        <v>447.57342263604869</v>
      </c>
      <c r="C18" s="113">
        <f>'[1]Podklady QZ'!C35</f>
        <v>388.04107938340195</v>
      </c>
      <c r="D18" s="202">
        <f>'[1]Podklady QZ'!D35</f>
        <v>400.73044432607304</v>
      </c>
      <c r="E18" s="481">
        <f>'[1]Podklady QZ'!E35</f>
        <v>394.726733682011</v>
      </c>
      <c r="F18" s="113">
        <f>'[1]Podklady QZ'!F35</f>
        <v>370.69889412622075</v>
      </c>
      <c r="G18" s="482">
        <f>'[1]Podklady QZ'!G35</f>
        <v>322.6835578571766</v>
      </c>
      <c r="H18" s="430">
        <f>'[1]Podklady QZ'!H35</f>
        <v>0</v>
      </c>
      <c r="I18" s="429">
        <f>'[1]Podklady QZ'!I35</f>
        <v>0</v>
      </c>
      <c r="J18" s="431">
        <f>'[1]Podklady QZ'!J35</f>
        <v>0</v>
      </c>
      <c r="K18" s="430">
        <f>'[1]Podklady QZ'!K35</f>
        <v>0</v>
      </c>
      <c r="L18" s="429">
        <f>'[1]Podklady QZ'!L35</f>
        <v>0</v>
      </c>
      <c r="M18" s="431">
        <f>'[1]Podklady QZ'!M35</f>
        <v>0</v>
      </c>
      <c r="N18" s="40">
        <f t="shared" si="1"/>
        <v>2324.454132010932</v>
      </c>
      <c r="P18" s="227"/>
    </row>
    <row r="19" spans="1:16" x14ac:dyDescent="0.2">
      <c r="A19" s="47" t="s">
        <v>36</v>
      </c>
      <c r="B19" s="204">
        <f>'[1]Podklady QZ'!B36</f>
        <v>1033.648524</v>
      </c>
      <c r="C19" s="113">
        <f>'[1]Podklady QZ'!C36</f>
        <v>889.27497800000003</v>
      </c>
      <c r="D19" s="202">
        <f>'[1]Podklady QZ'!D36</f>
        <v>918.19052399999987</v>
      </c>
      <c r="E19" s="481">
        <f>'[1]Podklady QZ'!E36</f>
        <v>936.98035399999992</v>
      </c>
      <c r="F19" s="113">
        <f>'[1]Podklady QZ'!F36</f>
        <v>888.28406200000006</v>
      </c>
      <c r="G19" s="482">
        <f>'[1]Podklady QZ'!G36</f>
        <v>793.21852599999988</v>
      </c>
      <c r="H19" s="430">
        <f>'[1]Podklady QZ'!H36</f>
        <v>0</v>
      </c>
      <c r="I19" s="429">
        <f>'[1]Podklady QZ'!I36</f>
        <v>0</v>
      </c>
      <c r="J19" s="431">
        <f>'[1]Podklady QZ'!J36</f>
        <v>0</v>
      </c>
      <c r="K19" s="430">
        <f>'[1]Podklady QZ'!K36</f>
        <v>0</v>
      </c>
      <c r="L19" s="429">
        <f>'[1]Podklady QZ'!L36</f>
        <v>0</v>
      </c>
      <c r="M19" s="431">
        <f>'[1]Podklady QZ'!M36</f>
        <v>0</v>
      </c>
      <c r="N19" s="40">
        <f t="shared" si="1"/>
        <v>5459.5969679999998</v>
      </c>
      <c r="P19" s="227"/>
    </row>
    <row r="20" spans="1:16" x14ac:dyDescent="0.2">
      <c r="A20" s="47" t="s">
        <v>3</v>
      </c>
      <c r="B20" s="204">
        <f>'[1]Podklady QZ'!B37</f>
        <v>0</v>
      </c>
      <c r="C20" s="113">
        <f>'[1]Podklady QZ'!C37</f>
        <v>0</v>
      </c>
      <c r="D20" s="202">
        <f>'[1]Podklady QZ'!D37</f>
        <v>0</v>
      </c>
      <c r="E20" s="481">
        <f>'[1]Podklady QZ'!E37</f>
        <v>0</v>
      </c>
      <c r="F20" s="113">
        <f>'[1]Podklady QZ'!F37</f>
        <v>0</v>
      </c>
      <c r="G20" s="482">
        <f>'[1]Podklady QZ'!G37</f>
        <v>0</v>
      </c>
      <c r="H20" s="430">
        <f>'[1]Podklady QZ'!H37</f>
        <v>0</v>
      </c>
      <c r="I20" s="429">
        <f>'[1]Podklady QZ'!I37</f>
        <v>0</v>
      </c>
      <c r="J20" s="431">
        <f>'[1]Podklady QZ'!J37</f>
        <v>0</v>
      </c>
      <c r="K20" s="430">
        <f>'[1]Podklady QZ'!K37</f>
        <v>0</v>
      </c>
      <c r="L20" s="429">
        <f>'[1]Podklady QZ'!L37</f>
        <v>0</v>
      </c>
      <c r="M20" s="431">
        <f>'[1]Podklady QZ'!M37</f>
        <v>0</v>
      </c>
      <c r="N20" s="40">
        <f t="shared" si="1"/>
        <v>0</v>
      </c>
      <c r="P20" s="227"/>
    </row>
    <row r="21" spans="1:16" x14ac:dyDescent="0.2">
      <c r="A21" s="47" t="s">
        <v>35</v>
      </c>
      <c r="B21" s="204">
        <f>'[1]Podklady QZ'!B38</f>
        <v>8.3447849999999981</v>
      </c>
      <c r="C21" s="113">
        <f>'[1]Podklady QZ'!C38</f>
        <v>7.3088570000000015</v>
      </c>
      <c r="D21" s="202">
        <f>'[1]Podklady QZ'!D38</f>
        <v>6.6368159999999978</v>
      </c>
      <c r="E21" s="481">
        <f>'[1]Podklady QZ'!E38</f>
        <v>4.241137000000001</v>
      </c>
      <c r="F21" s="113">
        <f>'[1]Podklady QZ'!F38</f>
        <v>9.5677120000000055</v>
      </c>
      <c r="G21" s="482">
        <f>'[1]Podklady QZ'!G38</f>
        <v>41.065200000000011</v>
      </c>
      <c r="H21" s="430">
        <f>'[1]Podklady QZ'!H38</f>
        <v>0</v>
      </c>
      <c r="I21" s="429">
        <f>'[1]Podklady QZ'!I38</f>
        <v>0</v>
      </c>
      <c r="J21" s="431">
        <f>'[1]Podklady QZ'!J38</f>
        <v>0</v>
      </c>
      <c r="K21" s="430">
        <f>'[1]Podklady QZ'!K38</f>
        <v>0</v>
      </c>
      <c r="L21" s="429">
        <f>'[1]Podklady QZ'!L38</f>
        <v>0</v>
      </c>
      <c r="M21" s="431">
        <f>'[1]Podklady QZ'!M38</f>
        <v>0</v>
      </c>
      <c r="N21" s="40">
        <f t="shared" si="1"/>
        <v>77.164507000000015</v>
      </c>
      <c r="P21" s="227"/>
    </row>
    <row r="22" spans="1:16" ht="12.75" thickBot="1" x14ac:dyDescent="0.25">
      <c r="A22" s="37" t="s">
        <v>34</v>
      </c>
      <c r="B22" s="205">
        <f>'[1]Podklady QZ'!B39</f>
        <v>4486.2876341200545</v>
      </c>
      <c r="C22" s="114">
        <f>'[1]Podklady QZ'!C39</f>
        <v>3495.5733727553338</v>
      </c>
      <c r="D22" s="206">
        <f>'[1]Podklady QZ'!D39</f>
        <v>3062.6519493625133</v>
      </c>
      <c r="E22" s="114">
        <f>'[1]Podklady QZ'!E39</f>
        <v>2070.3908223179901</v>
      </c>
      <c r="F22" s="114">
        <f>'[1]Podklady QZ'!F39</f>
        <v>2019.7859678737786</v>
      </c>
      <c r="G22" s="114">
        <f>'[1]Podklady QZ'!G39</f>
        <v>1243.2801061428243</v>
      </c>
      <c r="H22" s="424">
        <f>'[1]Podklady QZ'!H39</f>
        <v>0</v>
      </c>
      <c r="I22" s="423">
        <f>'[1]Podklady QZ'!I39</f>
        <v>0</v>
      </c>
      <c r="J22" s="425">
        <f>'[1]Podklady QZ'!J39</f>
        <v>0</v>
      </c>
      <c r="K22" s="424">
        <f>'[1]Podklady QZ'!K39</f>
        <v>0</v>
      </c>
      <c r="L22" s="423">
        <f>'[1]Podklady QZ'!L39</f>
        <v>0</v>
      </c>
      <c r="M22" s="425">
        <f>'[1]Podklady QZ'!M39</f>
        <v>0</v>
      </c>
      <c r="N22" s="41">
        <f t="shared" si="1"/>
        <v>16377.969852572493</v>
      </c>
      <c r="P22" s="227"/>
    </row>
    <row r="23" spans="1:16" s="126" customFormat="1" ht="11.25" x14ac:dyDescent="0.2">
      <c r="A23" s="119"/>
      <c r="B23" s="5"/>
      <c r="C23" s="5"/>
      <c r="D23" s="5"/>
      <c r="E23" s="5"/>
      <c r="F23" s="5"/>
      <c r="G23" s="5"/>
      <c r="H23" s="5"/>
      <c r="I23" s="5"/>
      <c r="J23" s="5"/>
      <c r="K23" s="5"/>
      <c r="L23" s="5"/>
      <c r="M23" s="5"/>
      <c r="N23" s="4" t="s">
        <v>82</v>
      </c>
    </row>
    <row r="24" spans="1:16" x14ac:dyDescent="0.2">
      <c r="A24" s="225" t="s">
        <v>44</v>
      </c>
      <c r="B24" s="52">
        <f>SUM(INDEX(B7:M7,,MONTH('[1]Podklady QZ'!$O$1)):INDEX(B7:M7,,MONTH('[1]Podklady RZ'!$Q$1)))</f>
        <v>4668.4787720000004</v>
      </c>
      <c r="C24" s="279"/>
      <c r="D24" s="279"/>
      <c r="E24" s="13"/>
      <c r="F24" s="13"/>
      <c r="G24" s="13"/>
      <c r="H24" s="13"/>
      <c r="I24" s="13"/>
      <c r="J24" s="13"/>
      <c r="K24" s="13"/>
      <c r="L24" s="13"/>
      <c r="M24" s="13"/>
    </row>
    <row r="25" spans="1:16" x14ac:dyDescent="0.2">
      <c r="A25" s="225" t="s">
        <v>43</v>
      </c>
      <c r="B25" s="52">
        <f>SUM(INDEX(B8:M8,,MONTH('[1]Podklady QZ'!$O$1)):INDEX(B8:M8,,MONTH('[1]Podklady RZ'!$Q$1)))</f>
        <v>940.21567899999991</v>
      </c>
      <c r="C25" s="281"/>
      <c r="D25" s="281"/>
    </row>
    <row r="26" spans="1:16" x14ac:dyDescent="0.2">
      <c r="A26" s="225" t="s">
        <v>42</v>
      </c>
      <c r="B26" s="52">
        <f>SUM(INDEX(B9:M9,,MONTH('[1]Podklady QZ'!$O$1)):INDEX(B9:M9,,MONTH('[1]Podklady RZ'!$Q$1)))</f>
        <v>2479.2916270000005</v>
      </c>
      <c r="C26" s="127"/>
      <c r="D26" s="127"/>
      <c r="E26" s="127"/>
      <c r="F26" s="127"/>
      <c r="G26" s="127"/>
      <c r="H26" s="127"/>
      <c r="I26" s="127"/>
      <c r="J26" s="127"/>
      <c r="K26" s="127"/>
      <c r="L26" s="127"/>
      <c r="M26" s="127"/>
      <c r="N26" s="127"/>
    </row>
    <row r="27" spans="1:16" x14ac:dyDescent="0.2">
      <c r="A27" s="225" t="s">
        <v>67</v>
      </c>
      <c r="B27" s="52">
        <f>SUM(INDEX(B10:M10,,MONTH('[1]Podklady QZ'!$O$1)):INDEX(B10:M10,,MONTH('[1]Podklady RZ'!$Q$1)))</f>
        <v>4.3233239999999995</v>
      </c>
      <c r="C27" s="127"/>
      <c r="D27" s="127"/>
      <c r="E27" s="127"/>
      <c r="F27" s="127"/>
      <c r="G27" s="127"/>
      <c r="H27" s="127"/>
      <c r="I27" s="127"/>
      <c r="J27" s="127"/>
      <c r="K27" s="127"/>
      <c r="L27" s="127"/>
      <c r="M27" s="127"/>
      <c r="N27" s="127"/>
    </row>
    <row r="28" spans="1:16" x14ac:dyDescent="0.2">
      <c r="A28" s="225" t="s">
        <v>68</v>
      </c>
      <c r="B28" s="52">
        <f>SUM(INDEX(B11:M11,,MONTH('[1]Podklady QZ'!$O$1)):INDEX(B11:M11,,MONTH('[1]Podklady RZ'!$Q$1)))</f>
        <v>2.8862100000000002</v>
      </c>
      <c r="C28" s="281"/>
      <c r="D28" s="281"/>
    </row>
    <row r="29" spans="1:16" x14ac:dyDescent="0.2">
      <c r="A29" s="225" t="s">
        <v>69</v>
      </c>
      <c r="B29" s="52">
        <f>SUM(INDEX(B12:M12,,MONTH('[1]Podklady QZ'!$O$1)):INDEX(B12:M12,,MONTH('[1]Podklady RZ'!$Q$1)))</f>
        <v>0.17124</v>
      </c>
      <c r="C29" s="281"/>
      <c r="D29" s="281"/>
    </row>
    <row r="30" spans="1:16" x14ac:dyDescent="0.2">
      <c r="A30" s="225" t="s">
        <v>41</v>
      </c>
      <c r="B30" s="52">
        <f>SUM(INDEX(B13:M13,,MONTH('[1]Podklady QZ'!$O$1)):INDEX(B13:M13,,MONTH('[1]Podklady RZ'!$Q$1)))</f>
        <v>13125.231806999996</v>
      </c>
      <c r="C30" s="281"/>
      <c r="D30" s="281"/>
    </row>
    <row r="31" spans="1:16" x14ac:dyDescent="0.2">
      <c r="A31" s="225" t="s">
        <v>80</v>
      </c>
      <c r="B31" s="52">
        <f>SUM(INDEX(B14:M14,,MONTH('[1]Podklady QZ'!$O$1)):INDEX(B14:M14,,MONTH('[1]Podklady RZ'!$Q$1)))</f>
        <v>150.63499999999999</v>
      </c>
      <c r="C31" s="281"/>
      <c r="D31" s="281"/>
    </row>
    <row r="32" spans="1:16" x14ac:dyDescent="0.2">
      <c r="A32" s="225" t="s">
        <v>40</v>
      </c>
      <c r="B32" s="52">
        <f>SUM(INDEX(B15:M15,,MONTH('[1]Podklady QZ'!$O$1)):INDEX(B15:M15,,MONTH('[1]Podklady RZ'!$Q$1)))</f>
        <v>4.1738999999999998E-2</v>
      </c>
      <c r="C32" s="281"/>
      <c r="D32" s="281"/>
    </row>
    <row r="33" spans="1:4" x14ac:dyDescent="0.2">
      <c r="A33" s="225" t="s">
        <v>39</v>
      </c>
      <c r="B33" s="52">
        <f>SUM(INDEX(B16:M16,,MONTH('[1]Podklady QZ'!$O$1)):INDEX(B16:M16,,MONTH('[1]Podklady RZ'!$Q$1)))</f>
        <v>1934.5204870000002</v>
      </c>
      <c r="C33" s="281"/>
      <c r="D33" s="281"/>
    </row>
    <row r="34" spans="1:4" x14ac:dyDescent="0.2">
      <c r="A34" s="225" t="s">
        <v>38</v>
      </c>
      <c r="B34" s="52">
        <f>SUM(INDEX(B17:M17,,MONTH('[1]Podklady QZ'!$O$1)):INDEX(B17:M17,,MONTH('[1]Podklady RZ'!$Q$1)))</f>
        <v>123.35128</v>
      </c>
      <c r="C34" s="281"/>
      <c r="D34" s="281"/>
    </row>
    <row r="35" spans="1:4" x14ac:dyDescent="0.2">
      <c r="A35" s="225" t="s">
        <v>37</v>
      </c>
      <c r="B35" s="52">
        <f>SUM(INDEX(B18:M18,,MONTH('[1]Podklady QZ'!$O$1)):INDEX(B18:M18,,MONTH('[1]Podklady RZ'!$Q$1)))</f>
        <v>1088.1091856654084</v>
      </c>
      <c r="C35" s="281"/>
      <c r="D35" s="281"/>
    </row>
    <row r="36" spans="1:4" x14ac:dyDescent="0.2">
      <c r="A36" s="225" t="s">
        <v>36</v>
      </c>
      <c r="B36" s="52">
        <f>SUM(INDEX(B19:M19,,MONTH('[1]Podklady QZ'!$O$1)):INDEX(B19:M19,,MONTH('[1]Podklady RZ'!$Q$1)))</f>
        <v>2618.4829419999996</v>
      </c>
      <c r="C36" s="281"/>
      <c r="D36" s="281"/>
    </row>
    <row r="37" spans="1:4" x14ac:dyDescent="0.2">
      <c r="A37" s="225" t="s">
        <v>3</v>
      </c>
      <c r="B37" s="52">
        <f>SUM(INDEX(B20:M20,,MONTH('[1]Podklady QZ'!$O$1)):INDEX(B20:M20,,MONTH('[1]Podklady RZ'!$Q$1)))</f>
        <v>0</v>
      </c>
      <c r="C37" s="281"/>
      <c r="D37" s="281"/>
    </row>
    <row r="38" spans="1:4" x14ac:dyDescent="0.2">
      <c r="A38" s="225" t="s">
        <v>35</v>
      </c>
      <c r="B38" s="52">
        <f>SUM(INDEX(B21:M21,,MONTH('[1]Podklady QZ'!$O$1)):INDEX(B21:M21,,MONTH('[1]Podklady RZ'!$Q$1)))</f>
        <v>54.874049000000014</v>
      </c>
      <c r="C38" s="281"/>
      <c r="D38" s="281"/>
    </row>
    <row r="39" spans="1:4" x14ac:dyDescent="0.2">
      <c r="A39" s="225" t="s">
        <v>34</v>
      </c>
      <c r="B39" s="52">
        <f>SUM(INDEX(B22:M22,,MONTH('[1]Podklady QZ'!$O$1)):INDEX(B22:M22,,MONTH('[1]Podklady RZ'!$Q$1)))</f>
        <v>5333.4568963345928</v>
      </c>
      <c r="C39" s="281"/>
      <c r="D39" s="281"/>
    </row>
    <row r="40" spans="1:4" x14ac:dyDescent="0.2">
      <c r="A40" s="281"/>
      <c r="B40" s="281"/>
      <c r="C40" s="281"/>
      <c r="D40" s="281"/>
    </row>
    <row r="41" spans="1:4" x14ac:dyDescent="0.2">
      <c r="A41" s="281"/>
      <c r="B41" s="281"/>
      <c r="C41" s="281"/>
      <c r="D41" s="281"/>
    </row>
    <row r="42" spans="1:4" x14ac:dyDescent="0.2">
      <c r="A42" s="281"/>
      <c r="B42" s="281"/>
      <c r="C42" s="281"/>
      <c r="D42" s="281"/>
    </row>
  </sheetData>
  <mergeCells count="12">
    <mergeCell ref="N5:N6"/>
    <mergeCell ref="A5:A6"/>
    <mergeCell ref="B5:D5"/>
    <mergeCell ref="E5:G5"/>
    <mergeCell ref="H5:J5"/>
    <mergeCell ref="K5:M5"/>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A22" sqref="A22:B3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175</v>
      </c>
      <c r="N1" s="111" t="str">
        <f>Obsah!$A$1</f>
        <v>II. čtvrtletí 2019</v>
      </c>
    </row>
    <row r="2" spans="1:14" ht="7.5" customHeight="1" x14ac:dyDescent="0.2"/>
    <row r="3" spans="1:14" x14ac:dyDescent="0.2">
      <c r="A3" s="500"/>
      <c r="B3" s="502" t="s">
        <v>48</v>
      </c>
      <c r="C3" s="502"/>
      <c r="D3" s="502"/>
      <c r="E3" s="502" t="s">
        <v>49</v>
      </c>
      <c r="F3" s="502"/>
      <c r="G3" s="502"/>
      <c r="H3" s="502" t="s">
        <v>50</v>
      </c>
      <c r="I3" s="502"/>
      <c r="J3" s="502"/>
      <c r="K3" s="502" t="s">
        <v>51</v>
      </c>
      <c r="L3" s="502"/>
      <c r="M3" s="527"/>
      <c r="N3" s="526" t="s">
        <v>7</v>
      </c>
    </row>
    <row r="4" spans="1:14" x14ac:dyDescent="0.2">
      <c r="A4" s="501"/>
      <c r="B4" s="109" t="s">
        <v>8</v>
      </c>
      <c r="C4" s="109" t="s">
        <v>9</v>
      </c>
      <c r="D4" s="109" t="s">
        <v>10</v>
      </c>
      <c r="E4" s="109" t="s">
        <v>11</v>
      </c>
      <c r="F4" s="109" t="s">
        <v>12</v>
      </c>
      <c r="G4" s="109" t="s">
        <v>13</v>
      </c>
      <c r="H4" s="109" t="s">
        <v>14</v>
      </c>
      <c r="I4" s="109" t="s">
        <v>15</v>
      </c>
      <c r="J4" s="109" t="s">
        <v>16</v>
      </c>
      <c r="K4" s="109" t="s">
        <v>17</v>
      </c>
      <c r="L4" s="109" t="s">
        <v>18</v>
      </c>
      <c r="M4" s="59" t="s">
        <v>19</v>
      </c>
      <c r="N4" s="527"/>
    </row>
    <row r="5" spans="1:14" x14ac:dyDescent="0.2">
      <c r="A5" s="518" t="s">
        <v>66</v>
      </c>
      <c r="B5" s="520">
        <f>SUM(B6:D6)</f>
        <v>55438.910555583425</v>
      </c>
      <c r="C5" s="521"/>
      <c r="D5" s="522"/>
      <c r="E5" s="521">
        <f t="shared" ref="E5" si="0">SUM(E6:G6)</f>
        <v>32524.070238000004</v>
      </c>
      <c r="F5" s="521"/>
      <c r="G5" s="521"/>
      <c r="H5" s="523">
        <f t="shared" ref="H5" si="1">SUM(H6:J6)</f>
        <v>0</v>
      </c>
      <c r="I5" s="524"/>
      <c r="J5" s="525"/>
      <c r="K5" s="523">
        <f t="shared" ref="K5" si="2">SUM(K6:M6)</f>
        <v>0</v>
      </c>
      <c r="L5" s="524"/>
      <c r="M5" s="525"/>
      <c r="N5" s="517">
        <f>SUM(N7:N20)</f>
        <v>87962.98079358344</v>
      </c>
    </row>
    <row r="6" spans="1:14" x14ac:dyDescent="0.2">
      <c r="A6" s="519"/>
      <c r="B6" s="207">
        <f>SUM(B7:B20)</f>
        <v>21927.663297756102</v>
      </c>
      <c r="C6" s="63">
        <f t="shared" ref="C6:M6" si="3">SUM(C7:C20)</f>
        <v>17492.689146138735</v>
      </c>
      <c r="D6" s="208">
        <f t="shared" si="3"/>
        <v>16018.558111688588</v>
      </c>
      <c r="E6" s="63">
        <f t="shared" si="3"/>
        <v>12611.191163000001</v>
      </c>
      <c r="F6" s="63">
        <f t="shared" si="3"/>
        <v>11868.465676</v>
      </c>
      <c r="G6" s="63">
        <f t="shared" si="3"/>
        <v>8044.413399</v>
      </c>
      <c r="H6" s="437">
        <f t="shared" si="3"/>
        <v>0</v>
      </c>
      <c r="I6" s="436">
        <f t="shared" si="3"/>
        <v>0</v>
      </c>
      <c r="J6" s="438">
        <f t="shared" si="3"/>
        <v>0</v>
      </c>
      <c r="K6" s="437">
        <f t="shared" si="3"/>
        <v>0</v>
      </c>
      <c r="L6" s="436">
        <f t="shared" si="3"/>
        <v>0</v>
      </c>
      <c r="M6" s="438">
        <f t="shared" si="3"/>
        <v>0</v>
      </c>
      <c r="N6" s="492"/>
    </row>
    <row r="7" spans="1:14" x14ac:dyDescent="0.2">
      <c r="A7" s="28" t="s">
        <v>198</v>
      </c>
      <c r="B7" s="216">
        <f>'[1]Podklady QZ'!B47</f>
        <v>900.75967800000001</v>
      </c>
      <c r="C7" s="14">
        <f>'[1]Podklady QZ'!C47</f>
        <v>660.73209400000007</v>
      </c>
      <c r="D7" s="231">
        <f>'[1]Podklady QZ'!D47</f>
        <v>586.71331799999996</v>
      </c>
      <c r="E7" s="14">
        <f>'[1]Podklady QZ'!E47</f>
        <v>433.66962200000012</v>
      </c>
      <c r="F7" s="14">
        <f>'[1]Podklady QZ'!F47</f>
        <v>357.59510399999999</v>
      </c>
      <c r="G7" s="14">
        <f>'[1]Podklady QZ'!G47</f>
        <v>204.03905700000004</v>
      </c>
      <c r="H7" s="439">
        <f>'[1]Podklady QZ'!H47</f>
        <v>0</v>
      </c>
      <c r="I7" s="52">
        <f>'[1]Podklady QZ'!I47</f>
        <v>0</v>
      </c>
      <c r="J7" s="440">
        <f>'[1]Podklady QZ'!J47</f>
        <v>0</v>
      </c>
      <c r="K7" s="439">
        <f>'[1]Podklady QZ'!K47</f>
        <v>0</v>
      </c>
      <c r="L7" s="52">
        <f>'[1]Podklady QZ'!L47</f>
        <v>0</v>
      </c>
      <c r="M7" s="440">
        <f>'[1]Podklady QZ'!M47</f>
        <v>0</v>
      </c>
      <c r="N7" s="39">
        <f t="shared" ref="N7:N20" si="4">SUM(B7:M7)</f>
        <v>3143.5088729999998</v>
      </c>
    </row>
    <row r="8" spans="1:14" x14ac:dyDescent="0.2">
      <c r="A8" s="47" t="s">
        <v>110</v>
      </c>
      <c r="B8" s="230">
        <f>'[1]Podklady QZ'!B48</f>
        <v>1085.6076269999999</v>
      </c>
      <c r="C8" s="229">
        <f>'[1]Podklady QZ'!C48</f>
        <v>863.44828200000063</v>
      </c>
      <c r="D8" s="232">
        <f>'[1]Podklady QZ'!D48</f>
        <v>760.64712900000006</v>
      </c>
      <c r="E8" s="483">
        <f>'[1]Podklady QZ'!E48</f>
        <v>560.00229499999978</v>
      </c>
      <c r="F8" s="229">
        <f>'[1]Podklady QZ'!F48</f>
        <v>523.82030699999996</v>
      </c>
      <c r="G8" s="484">
        <f>'[1]Podklady QZ'!G48</f>
        <v>299.23984300000001</v>
      </c>
      <c r="H8" s="444">
        <f>'[1]Podklady QZ'!H48</f>
        <v>0</v>
      </c>
      <c r="I8" s="442">
        <f>'[1]Podklady QZ'!I48</f>
        <v>0</v>
      </c>
      <c r="J8" s="445">
        <f>'[1]Podklady QZ'!J48</f>
        <v>0</v>
      </c>
      <c r="K8" s="444">
        <f>'[1]Podklady QZ'!K48</f>
        <v>0</v>
      </c>
      <c r="L8" s="442">
        <f>'[1]Podklady QZ'!L48</f>
        <v>0</v>
      </c>
      <c r="M8" s="445">
        <f>'[1]Podklady QZ'!M48</f>
        <v>0</v>
      </c>
      <c r="N8" s="40">
        <f t="shared" si="4"/>
        <v>4092.7654830000001</v>
      </c>
    </row>
    <row r="9" spans="1:14" x14ac:dyDescent="0.2">
      <c r="A9" s="47" t="s">
        <v>111</v>
      </c>
      <c r="B9" s="201">
        <f>'[1]Podklady QZ'!B49</f>
        <v>1224.0466100000001</v>
      </c>
      <c r="C9" s="16">
        <f>'[1]Podklady QZ'!C49</f>
        <v>901.56587799999954</v>
      </c>
      <c r="D9" s="211">
        <f>'[1]Podklady QZ'!D49</f>
        <v>769.85678699999983</v>
      </c>
      <c r="E9" s="485">
        <f>'[1]Podklady QZ'!E49</f>
        <v>543.70067900000026</v>
      </c>
      <c r="F9" s="16">
        <f>'[1]Podklady QZ'!F49</f>
        <v>510.23680000000007</v>
      </c>
      <c r="G9" s="6">
        <f>'[1]Podklady QZ'!G49</f>
        <v>276.91078099999993</v>
      </c>
      <c r="H9" s="449">
        <f>'[1]Podklady QZ'!H49</f>
        <v>0</v>
      </c>
      <c r="I9" s="447">
        <f>'[1]Podklady QZ'!I49</f>
        <v>0</v>
      </c>
      <c r="J9" s="450">
        <f>'[1]Podklady QZ'!J49</f>
        <v>0</v>
      </c>
      <c r="K9" s="449">
        <f>'[1]Podklady QZ'!K49</f>
        <v>0</v>
      </c>
      <c r="L9" s="447">
        <f>'[1]Podklady QZ'!L49</f>
        <v>0</v>
      </c>
      <c r="M9" s="450">
        <f>'[1]Podklady QZ'!M49</f>
        <v>0</v>
      </c>
      <c r="N9" s="40">
        <f t="shared" si="4"/>
        <v>4226.3175350000001</v>
      </c>
    </row>
    <row r="10" spans="1:14" x14ac:dyDescent="0.2">
      <c r="A10" s="47" t="s">
        <v>112</v>
      </c>
      <c r="B10" s="201">
        <f>'[1]Podklady QZ'!B50</f>
        <v>1699.9042419999992</v>
      </c>
      <c r="C10" s="16">
        <f>'[1]Podklady QZ'!C50</f>
        <v>1480.9304789999999</v>
      </c>
      <c r="D10" s="211">
        <f>'[1]Podklady QZ'!D50</f>
        <v>1398.7241389999999</v>
      </c>
      <c r="E10" s="485">
        <f>'[1]Podklady QZ'!E50</f>
        <v>1315.6585490000007</v>
      </c>
      <c r="F10" s="16">
        <f>'[1]Podklady QZ'!F50</f>
        <v>1287.2311859999998</v>
      </c>
      <c r="G10" s="6">
        <f>'[1]Podklady QZ'!G50</f>
        <v>1111.3768469999998</v>
      </c>
      <c r="H10" s="449">
        <f>'[1]Podklady QZ'!H50</f>
        <v>0</v>
      </c>
      <c r="I10" s="447">
        <f>'[1]Podklady QZ'!I50</f>
        <v>0</v>
      </c>
      <c r="J10" s="450">
        <f>'[1]Podklady QZ'!J50</f>
        <v>0</v>
      </c>
      <c r="K10" s="449">
        <f>'[1]Podklady QZ'!K50</f>
        <v>0</v>
      </c>
      <c r="L10" s="447">
        <f>'[1]Podklady QZ'!L50</f>
        <v>0</v>
      </c>
      <c r="M10" s="450">
        <f>'[1]Podklady QZ'!M50</f>
        <v>0</v>
      </c>
      <c r="N10" s="40">
        <f t="shared" si="4"/>
        <v>8293.8254419999994</v>
      </c>
    </row>
    <row r="11" spans="1:14" x14ac:dyDescent="0.2">
      <c r="A11" s="47" t="s">
        <v>197</v>
      </c>
      <c r="B11" s="201">
        <f>'[1]Podklady QZ'!B51</f>
        <v>486.66972992526081</v>
      </c>
      <c r="C11" s="16">
        <f>'[1]Podklady QZ'!C51</f>
        <v>387.03085739259336</v>
      </c>
      <c r="D11" s="211">
        <f>'[1]Podklady QZ'!D51</f>
        <v>330.37241195913947</v>
      </c>
      <c r="E11" s="485">
        <f>'[1]Podklady QZ'!E51</f>
        <v>282.33067700000015</v>
      </c>
      <c r="F11" s="16">
        <f>'[1]Podklady QZ'!F51</f>
        <v>271.75659099999984</v>
      </c>
      <c r="G11" s="6">
        <f>'[1]Podklady QZ'!G51</f>
        <v>158.17419100000004</v>
      </c>
      <c r="H11" s="449">
        <f>'[1]Podklady QZ'!H51</f>
        <v>0</v>
      </c>
      <c r="I11" s="447">
        <f>'[1]Podklady QZ'!I51</f>
        <v>0</v>
      </c>
      <c r="J11" s="450">
        <f>'[1]Podklady QZ'!J51</f>
        <v>0</v>
      </c>
      <c r="K11" s="449">
        <f>'[1]Podklady QZ'!K51</f>
        <v>0</v>
      </c>
      <c r="L11" s="447">
        <f>'[1]Podklady QZ'!L51</f>
        <v>0</v>
      </c>
      <c r="M11" s="450">
        <f>'[1]Podklady QZ'!M51</f>
        <v>0</v>
      </c>
      <c r="N11" s="40">
        <f t="shared" si="4"/>
        <v>1916.3344582769937</v>
      </c>
    </row>
    <row r="12" spans="1:14" x14ac:dyDescent="0.2">
      <c r="A12" s="47" t="s">
        <v>113</v>
      </c>
      <c r="B12" s="201">
        <f>'[1]Podklady QZ'!B52</f>
        <v>631.87546992655882</v>
      </c>
      <c r="C12" s="16">
        <f>'[1]Podklady QZ'!C52</f>
        <v>475.1484874386137</v>
      </c>
      <c r="D12" s="211">
        <f>'[1]Podklady QZ'!D52</f>
        <v>439.37733050337698</v>
      </c>
      <c r="E12" s="485">
        <f>'[1]Podklady QZ'!E52</f>
        <v>311.56569699999989</v>
      </c>
      <c r="F12" s="16">
        <f>'[1]Podklady QZ'!F52</f>
        <v>300.3743060000001</v>
      </c>
      <c r="G12" s="6">
        <f>'[1]Podklady QZ'!G52</f>
        <v>193.33020299999987</v>
      </c>
      <c r="H12" s="449">
        <f>'[1]Podklady QZ'!H52</f>
        <v>0</v>
      </c>
      <c r="I12" s="447">
        <f>'[1]Podklady QZ'!I52</f>
        <v>0</v>
      </c>
      <c r="J12" s="450">
        <f>'[1]Podklady QZ'!J52</f>
        <v>0</v>
      </c>
      <c r="K12" s="449">
        <f>'[1]Podklady QZ'!K52</f>
        <v>0</v>
      </c>
      <c r="L12" s="447">
        <f>'[1]Podklady QZ'!L52</f>
        <v>0</v>
      </c>
      <c r="M12" s="450">
        <f>'[1]Podklady QZ'!M52</f>
        <v>0</v>
      </c>
      <c r="N12" s="40">
        <f t="shared" si="4"/>
        <v>2351.6714938685495</v>
      </c>
    </row>
    <row r="13" spans="1:14" x14ac:dyDescent="0.2">
      <c r="A13" s="47" t="s">
        <v>114</v>
      </c>
      <c r="B13" s="201">
        <f>'[1]Podklady QZ'!B53</f>
        <v>391.43267699999996</v>
      </c>
      <c r="C13" s="16">
        <f>'[1]Podklady QZ'!C53</f>
        <v>303.88639300000006</v>
      </c>
      <c r="D13" s="211">
        <f>'[1]Podklady QZ'!D53</f>
        <v>273.15274200000005</v>
      </c>
      <c r="E13" s="485">
        <f>'[1]Podklady QZ'!E53</f>
        <v>202.087445</v>
      </c>
      <c r="F13" s="16">
        <f>'[1]Podklady QZ'!F53</f>
        <v>173.47802899999999</v>
      </c>
      <c r="G13" s="6">
        <f>'[1]Podklady QZ'!G53</f>
        <v>101.02291500000001</v>
      </c>
      <c r="H13" s="449">
        <f>'[1]Podklady QZ'!H53</f>
        <v>0</v>
      </c>
      <c r="I13" s="447">
        <f>'[1]Podklady QZ'!I53</f>
        <v>0</v>
      </c>
      <c r="J13" s="450">
        <f>'[1]Podklady QZ'!J53</f>
        <v>0</v>
      </c>
      <c r="K13" s="449">
        <f>'[1]Podklady QZ'!K53</f>
        <v>0</v>
      </c>
      <c r="L13" s="447">
        <f>'[1]Podklady QZ'!L53</f>
        <v>0</v>
      </c>
      <c r="M13" s="450">
        <f>'[1]Podklady QZ'!M53</f>
        <v>0</v>
      </c>
      <c r="N13" s="40">
        <f t="shared" si="4"/>
        <v>1445.0602009999998</v>
      </c>
    </row>
    <row r="14" spans="1:14" x14ac:dyDescent="0.2">
      <c r="A14" s="47" t="s">
        <v>115</v>
      </c>
      <c r="B14" s="201">
        <f>'[1]Podklady QZ'!B54</f>
        <v>4203.9406099999997</v>
      </c>
      <c r="C14" s="16">
        <f>'[1]Podklady QZ'!C54</f>
        <v>3212.3859882714146</v>
      </c>
      <c r="D14" s="211">
        <f>'[1]Podklady QZ'!D54</f>
        <v>3042.1193105060306</v>
      </c>
      <c r="E14" s="485">
        <f>'[1]Podklady QZ'!E54</f>
        <v>2446.4031060000002</v>
      </c>
      <c r="F14" s="16">
        <f>'[1]Podklady QZ'!F54</f>
        <v>2232.1506850000014</v>
      </c>
      <c r="G14" s="6">
        <f>'[1]Podklady QZ'!G54</f>
        <v>1500.1629720000003</v>
      </c>
      <c r="H14" s="449">
        <f>'[1]Podklady QZ'!H54</f>
        <v>0</v>
      </c>
      <c r="I14" s="447">
        <f>'[1]Podklady QZ'!I54</f>
        <v>0</v>
      </c>
      <c r="J14" s="450">
        <f>'[1]Podklady QZ'!J54</f>
        <v>0</v>
      </c>
      <c r="K14" s="449">
        <f>'[1]Podklady QZ'!K54</f>
        <v>0</v>
      </c>
      <c r="L14" s="447">
        <f>'[1]Podklady QZ'!L54</f>
        <v>0</v>
      </c>
      <c r="M14" s="450">
        <f>'[1]Podklady QZ'!M54</f>
        <v>0</v>
      </c>
      <c r="N14" s="40">
        <f t="shared" si="4"/>
        <v>16637.162671777449</v>
      </c>
    </row>
    <row r="15" spans="1:14" x14ac:dyDescent="0.2">
      <c r="A15" s="47" t="s">
        <v>116</v>
      </c>
      <c r="B15" s="201">
        <f>'[1]Podklady QZ'!B55</f>
        <v>904.41005300000018</v>
      </c>
      <c r="C15" s="16">
        <f>'[1]Podklady QZ'!C55</f>
        <v>681.45602099999974</v>
      </c>
      <c r="D15" s="211">
        <f>'[1]Podklady QZ'!D55</f>
        <v>605.09093499999994</v>
      </c>
      <c r="E15" s="485">
        <f>'[1]Podklady QZ'!E55</f>
        <v>467.25738499999994</v>
      </c>
      <c r="F15" s="16">
        <f>'[1]Podklady QZ'!F55</f>
        <v>424.93856200000016</v>
      </c>
      <c r="G15" s="6">
        <f>'[1]Podklady QZ'!G55</f>
        <v>296.90828399999975</v>
      </c>
      <c r="H15" s="449">
        <f>'[1]Podklady QZ'!H55</f>
        <v>0</v>
      </c>
      <c r="I15" s="447">
        <f>'[1]Podklady QZ'!I55</f>
        <v>0</v>
      </c>
      <c r="J15" s="450">
        <f>'[1]Podklady QZ'!J55</f>
        <v>0</v>
      </c>
      <c r="K15" s="449">
        <f>'[1]Podklady QZ'!K55</f>
        <v>0</v>
      </c>
      <c r="L15" s="447">
        <f>'[1]Podklady QZ'!L55</f>
        <v>0</v>
      </c>
      <c r="M15" s="450">
        <f>'[1]Podklady QZ'!M55</f>
        <v>0</v>
      </c>
      <c r="N15" s="40">
        <f t="shared" si="4"/>
        <v>3380.0612399999995</v>
      </c>
    </row>
    <row r="16" spans="1:14" x14ac:dyDescent="0.2">
      <c r="A16" s="47" t="s">
        <v>117</v>
      </c>
      <c r="B16" s="201">
        <f>'[1]Podklady QZ'!B56</f>
        <v>1049.9038746258959</v>
      </c>
      <c r="C16" s="16">
        <f>'[1]Podklady QZ'!C56</f>
        <v>827.06828853561501</v>
      </c>
      <c r="D16" s="211">
        <f>'[1]Podklady QZ'!D56</f>
        <v>709.56223924339088</v>
      </c>
      <c r="E16" s="485">
        <f>'[1]Podklady QZ'!E56</f>
        <v>515.3499079999998</v>
      </c>
      <c r="F16" s="16">
        <f>'[1]Podklady QZ'!F56</f>
        <v>450.97713799999991</v>
      </c>
      <c r="G16" s="6">
        <f>'[1]Podklady QZ'!G56</f>
        <v>254.69448400000005</v>
      </c>
      <c r="H16" s="449">
        <f>'[1]Podklady QZ'!H56</f>
        <v>0</v>
      </c>
      <c r="I16" s="447">
        <f>'[1]Podklady QZ'!I56</f>
        <v>0</v>
      </c>
      <c r="J16" s="450">
        <f>'[1]Podklady QZ'!J56</f>
        <v>0</v>
      </c>
      <c r="K16" s="449">
        <f>'[1]Podklady QZ'!K56</f>
        <v>0</v>
      </c>
      <c r="L16" s="447">
        <f>'[1]Podklady QZ'!L56</f>
        <v>0</v>
      </c>
      <c r="M16" s="450">
        <f>'[1]Podklady QZ'!M56</f>
        <v>0</v>
      </c>
      <c r="N16" s="40">
        <f t="shared" si="4"/>
        <v>3807.5559324049013</v>
      </c>
    </row>
    <row r="17" spans="1:14" x14ac:dyDescent="0.2">
      <c r="A17" s="47" t="s">
        <v>118</v>
      </c>
      <c r="B17" s="201">
        <f>'[1]Podklady QZ'!B57</f>
        <v>874.64364527838768</v>
      </c>
      <c r="C17" s="16">
        <f>'[1]Podklady QZ'!C57</f>
        <v>697.49418450049995</v>
      </c>
      <c r="D17" s="211">
        <f>'[1]Podklady QZ'!D57</f>
        <v>622.08062247665157</v>
      </c>
      <c r="E17" s="485">
        <f>'[1]Podklady QZ'!E57</f>
        <v>452.21110200000032</v>
      </c>
      <c r="F17" s="16">
        <f>'[1]Podklady QZ'!F57</f>
        <v>403.20924099999996</v>
      </c>
      <c r="G17" s="6">
        <f>'[1]Podklady QZ'!G57</f>
        <v>216.64075599999998</v>
      </c>
      <c r="H17" s="449">
        <f>'[1]Podklady QZ'!H57</f>
        <v>0</v>
      </c>
      <c r="I17" s="447">
        <f>'[1]Podklady QZ'!I57</f>
        <v>0</v>
      </c>
      <c r="J17" s="450">
        <f>'[1]Podklady QZ'!J57</f>
        <v>0</v>
      </c>
      <c r="K17" s="449">
        <f>'[1]Podklady QZ'!K57</f>
        <v>0</v>
      </c>
      <c r="L17" s="447">
        <f>'[1]Podklady QZ'!L57</f>
        <v>0</v>
      </c>
      <c r="M17" s="450">
        <f>'[1]Podklady QZ'!M57</f>
        <v>0</v>
      </c>
      <c r="N17" s="40">
        <f t="shared" si="4"/>
        <v>3266.279551255539</v>
      </c>
    </row>
    <row r="18" spans="1:14" x14ac:dyDescent="0.2">
      <c r="A18" s="47" t="s">
        <v>119</v>
      </c>
      <c r="B18" s="201">
        <f>'[1]Podklady QZ'!B58</f>
        <v>3839.7967510000012</v>
      </c>
      <c r="C18" s="16">
        <f>'[1]Podklady QZ'!C58</f>
        <v>3112.6498809999994</v>
      </c>
      <c r="D18" s="211">
        <f>'[1]Podklady QZ'!D58</f>
        <v>2802.8886599999996</v>
      </c>
      <c r="E18" s="485">
        <f>'[1]Podklady QZ'!E58</f>
        <v>2008.3408330000007</v>
      </c>
      <c r="F18" s="16">
        <f>'[1]Podklady QZ'!F58</f>
        <v>1998.1553210000002</v>
      </c>
      <c r="G18" s="6">
        <f>'[1]Podklady QZ'!G58</f>
        <v>1270.2969839999996</v>
      </c>
      <c r="H18" s="449">
        <f>'[1]Podklady QZ'!H58</f>
        <v>0</v>
      </c>
      <c r="I18" s="447">
        <f>'[1]Podklady QZ'!I58</f>
        <v>0</v>
      </c>
      <c r="J18" s="450">
        <f>'[1]Podklady QZ'!J58</f>
        <v>0</v>
      </c>
      <c r="K18" s="449">
        <f>'[1]Podklady QZ'!K58</f>
        <v>0</v>
      </c>
      <c r="L18" s="447">
        <f>'[1]Podklady QZ'!L58</f>
        <v>0</v>
      </c>
      <c r="M18" s="450">
        <f>'[1]Podklady QZ'!M58</f>
        <v>0</v>
      </c>
      <c r="N18" s="40">
        <f t="shared" si="4"/>
        <v>15032.128430000001</v>
      </c>
    </row>
    <row r="19" spans="1:14" x14ac:dyDescent="0.2">
      <c r="A19" s="47" t="s">
        <v>120</v>
      </c>
      <c r="B19" s="201">
        <f>'[1]Podklady QZ'!B59</f>
        <v>3550.4981470000007</v>
      </c>
      <c r="C19" s="16">
        <f>'[1]Podklady QZ'!C59</f>
        <v>3008.329412</v>
      </c>
      <c r="D19" s="211">
        <f>'[1]Podklady QZ'!D59</f>
        <v>2898.1155269999999</v>
      </c>
      <c r="E19" s="485">
        <f>'[1]Podklady QZ'!E59</f>
        <v>2450.4323129999998</v>
      </c>
      <c r="F19" s="16">
        <f>'[1]Podklady QZ'!F59</f>
        <v>2369.5674049999993</v>
      </c>
      <c r="G19" s="6">
        <f>'[1]Podklady QZ'!G59</f>
        <v>1744.6468220000004</v>
      </c>
      <c r="H19" s="449">
        <f>'[1]Podklady QZ'!H59</f>
        <v>0</v>
      </c>
      <c r="I19" s="447">
        <f>'[1]Podklady QZ'!I59</f>
        <v>0</v>
      </c>
      <c r="J19" s="450">
        <f>'[1]Podklady QZ'!J59</f>
        <v>0</v>
      </c>
      <c r="K19" s="449">
        <f>'[1]Podklady QZ'!K59</f>
        <v>0</v>
      </c>
      <c r="L19" s="447">
        <f>'[1]Podklady QZ'!L59</f>
        <v>0</v>
      </c>
      <c r="M19" s="450">
        <f>'[1]Podklady QZ'!M59</f>
        <v>0</v>
      </c>
      <c r="N19" s="40">
        <f t="shared" si="4"/>
        <v>16021.589626000001</v>
      </c>
    </row>
    <row r="20" spans="1:14" ht="12.75" thickBot="1" x14ac:dyDescent="0.25">
      <c r="A20" s="27" t="s">
        <v>121</v>
      </c>
      <c r="B20" s="212">
        <f>'[1]Podklady QZ'!B60</f>
        <v>1084.1741829999992</v>
      </c>
      <c r="C20" s="8">
        <f>'[1]Podklady QZ'!C60</f>
        <v>880.56289999999979</v>
      </c>
      <c r="D20" s="213">
        <f>'[1]Podklady QZ'!D60</f>
        <v>779.85695999999984</v>
      </c>
      <c r="E20" s="8">
        <f>'[1]Podklady QZ'!E60</f>
        <v>622.1815519999999</v>
      </c>
      <c r="F20" s="8">
        <f>'[1]Podklady QZ'!F60</f>
        <v>564.97500099999979</v>
      </c>
      <c r="G20" s="8">
        <f>'[1]Podklady QZ'!G60</f>
        <v>416.96925999999991</v>
      </c>
      <c r="H20" s="452">
        <f>'[1]Podklady QZ'!H60</f>
        <v>0</v>
      </c>
      <c r="I20" s="451">
        <f>'[1]Podklady QZ'!I60</f>
        <v>0</v>
      </c>
      <c r="J20" s="453">
        <f>'[1]Podklady QZ'!J60</f>
        <v>0</v>
      </c>
      <c r="K20" s="452">
        <f>'[1]Podklady QZ'!K60</f>
        <v>0</v>
      </c>
      <c r="L20" s="451">
        <f>'[1]Podklady QZ'!L60</f>
        <v>0</v>
      </c>
      <c r="M20" s="453">
        <f>'[1]Podklady QZ'!M60</f>
        <v>0</v>
      </c>
      <c r="N20" s="41">
        <f t="shared" si="4"/>
        <v>4348.7198559999988</v>
      </c>
    </row>
    <row r="21" spans="1:14" x14ac:dyDescent="0.2">
      <c r="N21" s="4" t="s">
        <v>82</v>
      </c>
    </row>
    <row r="22" spans="1:14" x14ac:dyDescent="0.2">
      <c r="A22" s="17" t="s">
        <v>198</v>
      </c>
      <c r="B22" s="52">
        <f>SUM(INDEX(B7:M7,,MONTH('[1]Podklady QZ'!$O$1)):INDEX(B7:M7,,MONTH('[1]Podklady RZ'!$Q$1)))</f>
        <v>995.30378300000018</v>
      </c>
      <c r="C22" s="279"/>
    </row>
    <row r="23" spans="1:14" x14ac:dyDescent="0.2">
      <c r="A23" s="17" t="s">
        <v>110</v>
      </c>
      <c r="B23" s="52">
        <f>SUM(INDEX(B8:M8,,MONTH('[1]Podklady QZ'!$O$1)):INDEX(B8:M8,,MONTH('[1]Podklady RZ'!$Q$1)))</f>
        <v>1383.0624449999998</v>
      </c>
      <c r="C23" s="279"/>
    </row>
    <row r="24" spans="1:14" x14ac:dyDescent="0.2">
      <c r="A24" s="17" t="s">
        <v>111</v>
      </c>
      <c r="B24" s="52">
        <f>SUM(INDEX(B9:M9,,MONTH('[1]Podklady QZ'!$O$1)):INDEX(B9:M9,,MONTH('[1]Podklady RZ'!$Q$1)))</f>
        <v>1330.8482600000002</v>
      </c>
      <c r="C24" s="279"/>
    </row>
    <row r="25" spans="1:14" x14ac:dyDescent="0.2">
      <c r="A25" s="17" t="s">
        <v>112</v>
      </c>
      <c r="B25" s="52">
        <f>SUM(INDEX(B10:M10,,MONTH('[1]Podklady QZ'!$O$1)):INDEX(B10:M10,,MONTH('[1]Podklady RZ'!$Q$1)))</f>
        <v>3714.2665820000002</v>
      </c>
      <c r="C25" s="279"/>
    </row>
    <row r="26" spans="1:14" x14ac:dyDescent="0.2">
      <c r="A26" s="17" t="s">
        <v>197</v>
      </c>
      <c r="B26" s="52">
        <f>SUM(INDEX(B11:M11,,MONTH('[1]Podklady QZ'!$O$1)):INDEX(B11:M11,,MONTH('[1]Podklady RZ'!$Q$1)))</f>
        <v>712.26145900000006</v>
      </c>
      <c r="C26" s="279"/>
    </row>
    <row r="27" spans="1:14" x14ac:dyDescent="0.2">
      <c r="A27" s="17" t="s">
        <v>113</v>
      </c>
      <c r="B27" s="52">
        <f>SUM(INDEX(B12:M12,,MONTH('[1]Podklady QZ'!$O$1)):INDEX(B12:M12,,MONTH('[1]Podklady RZ'!$Q$1)))</f>
        <v>805.2702059999998</v>
      </c>
      <c r="C27" s="279"/>
    </row>
    <row r="28" spans="1:14" x14ac:dyDescent="0.2">
      <c r="A28" s="17" t="s">
        <v>114</v>
      </c>
      <c r="B28" s="52">
        <f>SUM(INDEX(B13:M13,,MONTH('[1]Podklady QZ'!$O$1)):INDEX(B13:M13,,MONTH('[1]Podklady RZ'!$Q$1)))</f>
        <v>476.58838900000001</v>
      </c>
      <c r="C28" s="279"/>
    </row>
    <row r="29" spans="1:14" x14ac:dyDescent="0.2">
      <c r="A29" s="17" t="s">
        <v>115</v>
      </c>
      <c r="B29" s="52">
        <f>SUM(INDEX(B14:M14,,MONTH('[1]Podklady QZ'!$O$1)):INDEX(B14:M14,,MONTH('[1]Podklady RZ'!$Q$1)))</f>
        <v>6178.7167630000022</v>
      </c>
      <c r="C29" s="279"/>
    </row>
    <row r="30" spans="1:14" x14ac:dyDescent="0.2">
      <c r="A30" s="17" t="s">
        <v>116</v>
      </c>
      <c r="B30" s="52">
        <f>SUM(INDEX(B15:M15,,MONTH('[1]Podklady QZ'!$O$1)):INDEX(B15:M15,,MONTH('[1]Podklady RZ'!$Q$1)))</f>
        <v>1189.1042309999998</v>
      </c>
      <c r="C30" s="279"/>
    </row>
    <row r="31" spans="1:14" x14ac:dyDescent="0.2">
      <c r="A31" s="17" t="s">
        <v>117</v>
      </c>
      <c r="B31" s="52">
        <f>SUM(INDEX(B16:M16,,MONTH('[1]Podklady QZ'!$O$1)):INDEX(B16:M16,,MONTH('[1]Podklady RZ'!$Q$1)))</f>
        <v>1221.0215299999998</v>
      </c>
      <c r="C31" s="279"/>
    </row>
    <row r="32" spans="1:14" x14ac:dyDescent="0.2">
      <c r="A32" s="17" t="s">
        <v>118</v>
      </c>
      <c r="B32" s="52">
        <f>SUM(INDEX(B17:M17,,MONTH('[1]Podklady QZ'!$O$1)):INDEX(B17:M17,,MONTH('[1]Podklady RZ'!$Q$1)))</f>
        <v>1072.0610990000002</v>
      </c>
      <c r="C32" s="279"/>
    </row>
    <row r="33" spans="1:3" x14ac:dyDescent="0.2">
      <c r="A33" s="17" t="s">
        <v>119</v>
      </c>
      <c r="B33" s="52">
        <f>SUM(INDEX(B18:M18,,MONTH('[1]Podklady QZ'!$O$1)):INDEX(B18:M18,,MONTH('[1]Podklady RZ'!$Q$1)))</f>
        <v>5276.7931380000009</v>
      </c>
      <c r="C33" s="279"/>
    </row>
    <row r="34" spans="1:3" x14ac:dyDescent="0.2">
      <c r="A34" s="17" t="s">
        <v>120</v>
      </c>
      <c r="B34" s="52">
        <f>SUM(INDEX(B19:M19,,MONTH('[1]Podklady QZ'!$O$1)):INDEX(B19:M19,,MONTH('[1]Podklady RZ'!$Q$1)))</f>
        <v>6564.6465399999997</v>
      </c>
      <c r="C34" s="279"/>
    </row>
    <row r="35" spans="1:3" x14ac:dyDescent="0.2">
      <c r="A35" s="17" t="s">
        <v>121</v>
      </c>
      <c r="B35" s="52">
        <f>SUM(INDEX(B20:M20,,MONTH('[1]Podklady QZ'!$O$1)):INDEX(B20:M20,,MONTH('[1]Podklady RZ'!$Q$1)))</f>
        <v>1604.1258129999997</v>
      </c>
      <c r="C35" s="279"/>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S27" sqref="S27"/>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146</v>
      </c>
      <c r="B1" s="45"/>
      <c r="C1" s="45"/>
      <c r="D1" s="45"/>
      <c r="E1" s="45"/>
      <c r="G1" s="45"/>
      <c r="H1" s="45"/>
      <c r="I1" s="45"/>
      <c r="J1" s="45"/>
      <c r="K1" s="45"/>
      <c r="L1" s="45"/>
      <c r="M1" s="45"/>
      <c r="N1" s="45"/>
      <c r="P1" s="111" t="str">
        <f>Obsah!$A$1</f>
        <v>II.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220"/>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66</v>
      </c>
      <c r="B4" s="65">
        <f>SUM(B5:B20)</f>
        <v>995.30378300000007</v>
      </c>
      <c r="C4" s="65">
        <f>SUM(C5:C20)</f>
        <v>1383.062445</v>
      </c>
      <c r="D4" s="65">
        <f t="shared" ref="D4:P4" si="0">SUM(D5:D20)</f>
        <v>1330.8482600000002</v>
      </c>
      <c r="E4" s="65">
        <f t="shared" si="0"/>
        <v>3714.2665819999993</v>
      </c>
      <c r="F4" s="65">
        <f>SUM(F5:F20)</f>
        <v>712.26145899999995</v>
      </c>
      <c r="G4" s="65">
        <f t="shared" si="0"/>
        <v>805.27020600000014</v>
      </c>
      <c r="H4" s="65">
        <f t="shared" si="0"/>
        <v>476.58838900000001</v>
      </c>
      <c r="I4" s="65">
        <f t="shared" si="0"/>
        <v>6178.7167629999994</v>
      </c>
      <c r="J4" s="65">
        <f t="shared" si="0"/>
        <v>1189.1042309999998</v>
      </c>
      <c r="K4" s="65">
        <f t="shared" si="0"/>
        <v>1221.02153</v>
      </c>
      <c r="L4" s="65">
        <f t="shared" si="0"/>
        <v>1072.0610989999998</v>
      </c>
      <c r="M4" s="65">
        <f t="shared" si="0"/>
        <v>5276.7931380000009</v>
      </c>
      <c r="N4" s="65">
        <f t="shared" si="0"/>
        <v>6564.6465400000016</v>
      </c>
      <c r="O4" s="208">
        <f t="shared" si="0"/>
        <v>1604.1258130000003</v>
      </c>
      <c r="P4" s="250">
        <f t="shared" si="0"/>
        <v>32524.070237999997</v>
      </c>
    </row>
    <row r="5" spans="1:16" s="13" customFormat="1" ht="12" customHeight="1" x14ac:dyDescent="0.2">
      <c r="A5" s="36" t="s">
        <v>44</v>
      </c>
      <c r="B5" s="19">
        <f>'[1]Podklady QZ'!B66</f>
        <v>0</v>
      </c>
      <c r="C5" s="19">
        <f>'[1]Podklady QZ'!C66</f>
        <v>256.40993499999996</v>
      </c>
      <c r="D5" s="19">
        <f>'[1]Podklady QZ'!D66</f>
        <v>97.769899999999993</v>
      </c>
      <c r="E5" s="19">
        <f>'[1]Podklady QZ'!E66</f>
        <v>78.846510000000009</v>
      </c>
      <c r="F5" s="19">
        <f>'[1]Podklady QZ'!F66</f>
        <v>289.00130000000001</v>
      </c>
      <c r="G5" s="19">
        <f>'[1]Podklady QZ'!G66</f>
        <v>133.40268</v>
      </c>
      <c r="H5" s="19">
        <f>'[1]Podklady QZ'!H66</f>
        <v>0</v>
      </c>
      <c r="I5" s="19">
        <f>'[1]Podklady QZ'!I66</f>
        <v>1418.914822</v>
      </c>
      <c r="J5" s="19">
        <f>'[1]Podklady QZ'!J66</f>
        <v>34.122453999999998</v>
      </c>
      <c r="K5" s="19">
        <f>'[1]Podklady QZ'!K66</f>
        <v>5.9348029999999996</v>
      </c>
      <c r="L5" s="19">
        <f>'[1]Podklady QZ'!L66</f>
        <v>197.21127199999998</v>
      </c>
      <c r="M5" s="19">
        <f>'[1]Podklady QZ'!M66</f>
        <v>145.94501199999999</v>
      </c>
      <c r="N5" s="19">
        <f>'[1]Podklady QZ'!N66</f>
        <v>1944.9699599999997</v>
      </c>
      <c r="O5" s="211">
        <f>'[1]Podklady QZ'!O66</f>
        <v>65.950124000000002</v>
      </c>
      <c r="P5" s="39">
        <f>SUM(B5:O5)</f>
        <v>4668.4787719999995</v>
      </c>
    </row>
    <row r="6" spans="1:16" s="13" customFormat="1" ht="12" customHeight="1" x14ac:dyDescent="0.2">
      <c r="A6" s="34" t="s">
        <v>43</v>
      </c>
      <c r="B6" s="16">
        <f>'[1]Podklady QZ'!B67</f>
        <v>37.979399999999998</v>
      </c>
      <c r="C6" s="16">
        <f>'[1]Podklady QZ'!C67</f>
        <v>79.752347</v>
      </c>
      <c r="D6" s="16">
        <f>'[1]Podklady QZ'!D67</f>
        <v>64.686744000000019</v>
      </c>
      <c r="E6" s="16">
        <f>'[1]Podklady QZ'!E67</f>
        <v>16.927439000000003</v>
      </c>
      <c r="F6" s="16">
        <f>'[1]Podklady QZ'!F67</f>
        <v>158.84633800000006</v>
      </c>
      <c r="G6" s="16">
        <f>'[1]Podklady QZ'!G67</f>
        <v>93.673172999999991</v>
      </c>
      <c r="H6" s="16">
        <f>'[1]Podklady QZ'!H67</f>
        <v>9.037644000000002</v>
      </c>
      <c r="I6" s="16">
        <f>'[1]Podklady QZ'!I67</f>
        <v>74.065062000000012</v>
      </c>
      <c r="J6" s="16">
        <f>'[1]Podklady QZ'!J67</f>
        <v>72.801862</v>
      </c>
      <c r="K6" s="16">
        <f>'[1]Podklady QZ'!K67</f>
        <v>82.045957999999999</v>
      </c>
      <c r="L6" s="16">
        <f>'[1]Podklady QZ'!L67</f>
        <v>89.814680999999979</v>
      </c>
      <c r="M6" s="16">
        <f>'[1]Podklady QZ'!M67</f>
        <v>100.86880699999996</v>
      </c>
      <c r="N6" s="16">
        <f>'[1]Podklady QZ'!N67</f>
        <v>27.526735999999993</v>
      </c>
      <c r="O6" s="211">
        <f>'[1]Podklady QZ'!O67</f>
        <v>32.189488000000004</v>
      </c>
      <c r="P6" s="39">
        <f t="shared" ref="P6:P20" si="1">SUM(B6:O6)</f>
        <v>940.21567900000002</v>
      </c>
    </row>
    <row r="7" spans="1:16" s="13" customFormat="1" ht="12" customHeight="1" x14ac:dyDescent="0.2">
      <c r="A7" s="34" t="s">
        <v>42</v>
      </c>
      <c r="B7" s="16">
        <f>'[1]Podklady QZ'!B68</f>
        <v>0</v>
      </c>
      <c r="C7" s="16">
        <f>'[1]Podklady QZ'!C68</f>
        <v>0</v>
      </c>
      <c r="D7" s="16">
        <f>'[1]Podklady QZ'!D68</f>
        <v>0</v>
      </c>
      <c r="E7" s="16">
        <f>'[1]Podklady QZ'!E68</f>
        <v>0</v>
      </c>
      <c r="F7" s="16">
        <f>'[1]Podklady QZ'!F68</f>
        <v>0</v>
      </c>
      <c r="G7" s="16">
        <f>'[1]Podklady QZ'!G68</f>
        <v>0</v>
      </c>
      <c r="H7" s="16">
        <f>'[1]Podklady QZ'!H68</f>
        <v>0</v>
      </c>
      <c r="I7" s="16">
        <f>'[1]Podklady QZ'!I68</f>
        <v>2165.5995230000003</v>
      </c>
      <c r="J7" s="16">
        <f>'[1]Podklady QZ'!J68</f>
        <v>154.36210399999999</v>
      </c>
      <c r="K7" s="16">
        <f>'[1]Podklady QZ'!K68</f>
        <v>152.53200000000001</v>
      </c>
      <c r="L7" s="16">
        <f>'[1]Podklady QZ'!L68</f>
        <v>0</v>
      </c>
      <c r="M7" s="16">
        <f>'[1]Podklady QZ'!M68</f>
        <v>0</v>
      </c>
      <c r="N7" s="16">
        <f>'[1]Podklady QZ'!N68</f>
        <v>0</v>
      </c>
      <c r="O7" s="211">
        <f>'[1]Podklady QZ'!O68</f>
        <v>6.798</v>
      </c>
      <c r="P7" s="39">
        <f t="shared" si="1"/>
        <v>2479.2916270000001</v>
      </c>
    </row>
    <row r="8" spans="1:16" s="13" customFormat="1" ht="12" customHeight="1" x14ac:dyDescent="0.2">
      <c r="A8" s="34" t="s">
        <v>67</v>
      </c>
      <c r="B8" s="113">
        <f>'[1]Podklady QZ'!B69</f>
        <v>0.73599999999999999</v>
      </c>
      <c r="C8" s="113">
        <f>'[1]Podklady QZ'!C69</f>
        <v>0.15168899999999999</v>
      </c>
      <c r="D8" s="113">
        <f>'[1]Podklady QZ'!D69</f>
        <v>1.538</v>
      </c>
      <c r="E8" s="113">
        <f>'[1]Podklady QZ'!E69</f>
        <v>5.4589999999999994E-3</v>
      </c>
      <c r="F8" s="113">
        <f>'[1]Podklady QZ'!F69</f>
        <v>8.0000000000000002E-3</v>
      </c>
      <c r="G8" s="113">
        <f>'[1]Podklady QZ'!G69</f>
        <v>0</v>
      </c>
      <c r="H8" s="113">
        <f>'[1]Podklady QZ'!H69</f>
        <v>0</v>
      </c>
      <c r="I8" s="113">
        <f>'[1]Podklady QZ'!I69</f>
        <v>4.8426000000000004E-2</v>
      </c>
      <c r="J8" s="113">
        <f>'[1]Podklady QZ'!J69</f>
        <v>0</v>
      </c>
      <c r="K8" s="113">
        <f>'[1]Podklady QZ'!K69</f>
        <v>0</v>
      </c>
      <c r="L8" s="113">
        <f>'[1]Podklady QZ'!L69</f>
        <v>1.6503099999999999</v>
      </c>
      <c r="M8" s="113">
        <f>'[1]Podklady QZ'!M69</f>
        <v>0</v>
      </c>
      <c r="N8" s="113">
        <f>'[1]Podklady QZ'!N69</f>
        <v>0</v>
      </c>
      <c r="O8" s="211">
        <f>'[1]Podklady QZ'!O69</f>
        <v>0.18543999999999999</v>
      </c>
      <c r="P8" s="39">
        <f t="shared" si="1"/>
        <v>4.3233240000000004</v>
      </c>
    </row>
    <row r="9" spans="1:16" s="13" customFormat="1" ht="12" customHeight="1" x14ac:dyDescent="0.2">
      <c r="A9" s="34" t="s">
        <v>68</v>
      </c>
      <c r="B9" s="113">
        <f>'[1]Podklady QZ'!B70</f>
        <v>1.042</v>
      </c>
      <c r="C9" s="113">
        <f>'[1]Podklady QZ'!C70</f>
        <v>1.5100000000000001E-3</v>
      </c>
      <c r="D9" s="113">
        <f>'[1]Podklady QZ'!D70</f>
        <v>5.8999999999999997E-2</v>
      </c>
      <c r="E9" s="113">
        <f>'[1]Podklady QZ'!E70</f>
        <v>1.2091799999999999</v>
      </c>
      <c r="F9" s="113">
        <f>'[1]Podklady QZ'!F70</f>
        <v>0</v>
      </c>
      <c r="G9" s="113">
        <f>'[1]Podklady QZ'!G70</f>
        <v>0</v>
      </c>
      <c r="H9" s="113">
        <f>'[1]Podklady QZ'!H70</f>
        <v>0</v>
      </c>
      <c r="I9" s="113">
        <f>'[1]Podklady QZ'!I70</f>
        <v>0</v>
      </c>
      <c r="J9" s="113">
        <f>'[1]Podklady QZ'!J70</f>
        <v>0</v>
      </c>
      <c r="K9" s="113">
        <f>'[1]Podklady QZ'!K70</f>
        <v>0</v>
      </c>
      <c r="L9" s="113">
        <f>'[1]Podklady QZ'!L70</f>
        <v>0</v>
      </c>
      <c r="M9" s="113">
        <f>'[1]Podklady QZ'!M70</f>
        <v>0</v>
      </c>
      <c r="N9" s="113">
        <f>'[1]Podklady QZ'!N70</f>
        <v>0.57452000000000003</v>
      </c>
      <c r="O9" s="211">
        <f>'[1]Podklady QZ'!O70</f>
        <v>0</v>
      </c>
      <c r="P9" s="39">
        <f t="shared" si="1"/>
        <v>2.8862099999999997</v>
      </c>
    </row>
    <row r="10" spans="1:16" s="13" customFormat="1" ht="12" customHeight="1" x14ac:dyDescent="0.2">
      <c r="A10" s="34" t="s">
        <v>69</v>
      </c>
      <c r="B10" s="113">
        <f>'[1]Podklady QZ'!B71</f>
        <v>0</v>
      </c>
      <c r="C10" s="113">
        <f>'[1]Podklady QZ'!C71</f>
        <v>0</v>
      </c>
      <c r="D10" s="113">
        <f>'[1]Podklady QZ'!D71</f>
        <v>3.5000000000000003E-2</v>
      </c>
      <c r="E10" s="113">
        <f>'[1]Podklady QZ'!E71</f>
        <v>4.6539999999999998E-2</v>
      </c>
      <c r="F10" s="113">
        <f>'[1]Podklady QZ'!F71</f>
        <v>6.1700000000000005E-2</v>
      </c>
      <c r="G10" s="113">
        <f>'[1]Podklady QZ'!G71</f>
        <v>0</v>
      </c>
      <c r="H10" s="113">
        <f>'[1]Podklady QZ'!H71</f>
        <v>0</v>
      </c>
      <c r="I10" s="113">
        <f>'[1]Podklady QZ'!I71</f>
        <v>0</v>
      </c>
      <c r="J10" s="113">
        <f>'[1]Podklady QZ'!J71</f>
        <v>0</v>
      </c>
      <c r="K10" s="113">
        <f>'[1]Podklady QZ'!K71</f>
        <v>0</v>
      </c>
      <c r="L10" s="113">
        <f>'[1]Podklady QZ'!L71</f>
        <v>0</v>
      </c>
      <c r="M10" s="113">
        <f>'[1]Podklady QZ'!M71</f>
        <v>0</v>
      </c>
      <c r="N10" s="113">
        <f>'[1]Podklady QZ'!N71</f>
        <v>2.8000000000000001E-2</v>
      </c>
      <c r="O10" s="211">
        <f>'[1]Podklady QZ'!O71</f>
        <v>0</v>
      </c>
      <c r="P10" s="39">
        <f t="shared" si="1"/>
        <v>0.17124</v>
      </c>
    </row>
    <row r="11" spans="1:16" s="13" customFormat="1" ht="12" customHeight="1" x14ac:dyDescent="0.2">
      <c r="A11" s="34" t="s">
        <v>41</v>
      </c>
      <c r="B11" s="113">
        <f>'[1]Podklady QZ'!B72</f>
        <v>0</v>
      </c>
      <c r="C11" s="113">
        <f>'[1]Podklady QZ'!C72</f>
        <v>822.77118200000007</v>
      </c>
      <c r="D11" s="113">
        <f>'[1]Podklady QZ'!D72</f>
        <v>0.70299999999999996</v>
      </c>
      <c r="E11" s="113">
        <f>'[1]Podklady QZ'!E72</f>
        <v>3013.1692669999993</v>
      </c>
      <c r="F11" s="113">
        <f>'[1]Podklady QZ'!F72</f>
        <v>66.048111000000006</v>
      </c>
      <c r="G11" s="113">
        <f>'[1]Podklady QZ'!G72</f>
        <v>285.43482</v>
      </c>
      <c r="H11" s="113">
        <f>'[1]Podklady QZ'!H72</f>
        <v>22.438673999999999</v>
      </c>
      <c r="I11" s="113">
        <f>'[1]Podklady QZ'!I72</f>
        <v>254.96374399999996</v>
      </c>
      <c r="J11" s="113">
        <f>'[1]Podklady QZ'!J72</f>
        <v>372.81843799999996</v>
      </c>
      <c r="K11" s="113">
        <f>'[1]Podklady QZ'!K72</f>
        <v>786.40877999999987</v>
      </c>
      <c r="L11" s="113">
        <f>'[1]Podklady QZ'!L72</f>
        <v>586.3163689999999</v>
      </c>
      <c r="M11" s="113">
        <f>'[1]Podklady QZ'!M72</f>
        <v>2396.1002610000005</v>
      </c>
      <c r="N11" s="113">
        <f>'[1]Podklady QZ'!N72</f>
        <v>3790.2599890000006</v>
      </c>
      <c r="O11" s="211">
        <f>'[1]Podklady QZ'!O72</f>
        <v>727.799172</v>
      </c>
      <c r="P11" s="39">
        <f t="shared" si="1"/>
        <v>13125.231807</v>
      </c>
    </row>
    <row r="12" spans="1:16" s="13" customFormat="1" ht="12" customHeight="1" x14ac:dyDescent="0.2">
      <c r="A12" s="34" t="s">
        <v>80</v>
      </c>
      <c r="B12" s="113">
        <f>'[1]Podklady QZ'!B73</f>
        <v>0</v>
      </c>
      <c r="C12" s="113">
        <f>'[1]Podklady QZ'!C73</f>
        <v>80.284000000000006</v>
      </c>
      <c r="D12" s="113">
        <f>'[1]Podklady QZ'!D73</f>
        <v>0</v>
      </c>
      <c r="E12" s="113">
        <f>'[1]Podklady QZ'!E73</f>
        <v>0</v>
      </c>
      <c r="F12" s="113">
        <f>'[1]Podklady QZ'!F73</f>
        <v>70.350999999999999</v>
      </c>
      <c r="G12" s="113">
        <f>'[1]Podklady QZ'!G73</f>
        <v>0</v>
      </c>
      <c r="H12" s="113">
        <f>'[1]Podklady QZ'!H73</f>
        <v>0</v>
      </c>
      <c r="I12" s="113">
        <f>'[1]Podklady QZ'!I73</f>
        <v>0</v>
      </c>
      <c r="J12" s="113">
        <f>'[1]Podklady QZ'!J73</f>
        <v>0</v>
      </c>
      <c r="K12" s="113">
        <f>'[1]Podklady QZ'!K73</f>
        <v>0</v>
      </c>
      <c r="L12" s="113">
        <f>'[1]Podklady QZ'!L73</f>
        <v>0</v>
      </c>
      <c r="M12" s="113">
        <f>'[1]Podklady QZ'!M73</f>
        <v>0</v>
      </c>
      <c r="N12" s="113">
        <f>'[1]Podklady QZ'!N73</f>
        <v>0</v>
      </c>
      <c r="O12" s="211">
        <f>'[1]Podklady QZ'!O73</f>
        <v>0</v>
      </c>
      <c r="P12" s="39">
        <f t="shared" si="1"/>
        <v>150.63499999999999</v>
      </c>
    </row>
    <row r="13" spans="1:16" s="13" customFormat="1" ht="12" customHeight="1" x14ac:dyDescent="0.2">
      <c r="A13" s="34" t="s">
        <v>40</v>
      </c>
      <c r="B13" s="113">
        <f>'[1]Podklady QZ'!B74</f>
        <v>0</v>
      </c>
      <c r="C13" s="113">
        <f>'[1]Podklady QZ'!C74</f>
        <v>0</v>
      </c>
      <c r="D13" s="113">
        <f>'[1]Podklady QZ'!D74</f>
        <v>0</v>
      </c>
      <c r="E13" s="113">
        <f>'[1]Podklady QZ'!E74</f>
        <v>0</v>
      </c>
      <c r="F13" s="113">
        <f>'[1]Podklady QZ'!F74</f>
        <v>0</v>
      </c>
      <c r="G13" s="113">
        <f>'[1]Podklady QZ'!G74</f>
        <v>0</v>
      </c>
      <c r="H13" s="113">
        <f>'[1]Podklady QZ'!H74</f>
        <v>0</v>
      </c>
      <c r="I13" s="113">
        <f>'[1]Podklady QZ'!I74</f>
        <v>4.1739000000000005E-2</v>
      </c>
      <c r="J13" s="113">
        <f>'[1]Podklady QZ'!J74</f>
        <v>0</v>
      </c>
      <c r="K13" s="113">
        <f>'[1]Podklady QZ'!K74</f>
        <v>0</v>
      </c>
      <c r="L13" s="113">
        <f>'[1]Podklady QZ'!L74</f>
        <v>0</v>
      </c>
      <c r="M13" s="113">
        <f>'[1]Podklady QZ'!M74</f>
        <v>0</v>
      </c>
      <c r="N13" s="113">
        <f>'[1]Podklady QZ'!N74</f>
        <v>0</v>
      </c>
      <c r="O13" s="211">
        <f>'[1]Podklady QZ'!O74</f>
        <v>0</v>
      </c>
      <c r="P13" s="39">
        <f t="shared" si="1"/>
        <v>4.1739000000000005E-2</v>
      </c>
    </row>
    <row r="14" spans="1:16" s="13" customFormat="1" ht="12" customHeight="1" x14ac:dyDescent="0.2">
      <c r="A14" s="34" t="s">
        <v>39</v>
      </c>
      <c r="B14" s="113">
        <f>'[1]Podklady QZ'!B75</f>
        <v>0</v>
      </c>
      <c r="C14" s="113">
        <f>'[1]Podklady QZ'!C75</f>
        <v>0</v>
      </c>
      <c r="D14" s="113">
        <f>'[1]Podklady QZ'!D75</f>
        <v>15.4876</v>
      </c>
      <c r="E14" s="113">
        <f>'[1]Podklady QZ'!E75</f>
        <v>2.8826999999999998</v>
      </c>
      <c r="F14" s="113">
        <f>'[1]Podklady QZ'!F75</f>
        <v>7.82</v>
      </c>
      <c r="G14" s="113">
        <f>'[1]Podklady QZ'!G75</f>
        <v>0.71981000000000006</v>
      </c>
      <c r="H14" s="113">
        <f>'[1]Podklady QZ'!H75</f>
        <v>0.41909999999999997</v>
      </c>
      <c r="I14" s="113">
        <f>'[1]Podklady QZ'!I75</f>
        <v>334.81628999999998</v>
      </c>
      <c r="J14" s="113">
        <f>'[1]Podklady QZ'!J75</f>
        <v>165.61998699999998</v>
      </c>
      <c r="K14" s="113">
        <f>'[1]Podklady QZ'!K75</f>
        <v>56.095999999999997</v>
      </c>
      <c r="L14" s="113">
        <f>'[1]Podklady QZ'!L75</f>
        <v>0</v>
      </c>
      <c r="M14" s="113">
        <f>'[1]Podklady QZ'!M75</f>
        <v>1002.173</v>
      </c>
      <c r="N14" s="113">
        <f>'[1]Podklady QZ'!N75</f>
        <v>289.80099999999999</v>
      </c>
      <c r="O14" s="211">
        <f>'[1]Podklady QZ'!O75</f>
        <v>58.685000000000002</v>
      </c>
      <c r="P14" s="39">
        <f t="shared" si="1"/>
        <v>1934.5204869999998</v>
      </c>
    </row>
    <row r="15" spans="1:16" s="13" customFormat="1" ht="12" customHeight="1" x14ac:dyDescent="0.2">
      <c r="A15" s="34" t="s">
        <v>38</v>
      </c>
      <c r="B15" s="113">
        <f>'[1]Podklady QZ'!B76</f>
        <v>0</v>
      </c>
      <c r="C15" s="113">
        <f>'[1]Podklady QZ'!C76</f>
        <v>15.167</v>
      </c>
      <c r="D15" s="113">
        <f>'[1]Podklady QZ'!D76</f>
        <v>0</v>
      </c>
      <c r="E15" s="113">
        <f>'[1]Podklady QZ'!E76</f>
        <v>6.0213199999999993</v>
      </c>
      <c r="F15" s="113">
        <f>'[1]Podklady QZ'!F76</f>
        <v>0</v>
      </c>
      <c r="G15" s="113">
        <f>'[1]Podklady QZ'!G76</f>
        <v>0</v>
      </c>
      <c r="H15" s="113">
        <f>'[1]Podklady QZ'!H76</f>
        <v>0</v>
      </c>
      <c r="I15" s="113">
        <f>'[1]Podklady QZ'!I76</f>
        <v>0</v>
      </c>
      <c r="J15" s="113">
        <f>'[1]Podklady QZ'!J76</f>
        <v>2.135964</v>
      </c>
      <c r="K15" s="113">
        <f>'[1]Podklady QZ'!K76</f>
        <v>0</v>
      </c>
      <c r="L15" s="113">
        <f>'[1]Podklady QZ'!L76</f>
        <v>0</v>
      </c>
      <c r="M15" s="113">
        <f>'[1]Podklady QZ'!M76</f>
        <v>5.5969959999999999</v>
      </c>
      <c r="N15" s="113">
        <f>'[1]Podklady QZ'!N76</f>
        <v>0</v>
      </c>
      <c r="O15" s="211">
        <f>'[1]Podklady QZ'!O76</f>
        <v>94.43</v>
      </c>
      <c r="P15" s="39">
        <f t="shared" si="1"/>
        <v>123.35128</v>
      </c>
    </row>
    <row r="16" spans="1:16" s="13" customFormat="1" ht="12" customHeight="1" x14ac:dyDescent="0.2">
      <c r="A16" s="34" t="s">
        <v>37</v>
      </c>
      <c r="B16" s="113">
        <f>'[1]Podklady QZ'!B77</f>
        <v>317.69431000000003</v>
      </c>
      <c r="C16" s="113">
        <f>'[1]Podklady QZ'!C77</f>
        <v>2.1829999999999998</v>
      </c>
      <c r="D16" s="113">
        <f>'[1]Podklady QZ'!D77</f>
        <v>485.14600000000002</v>
      </c>
      <c r="E16" s="113">
        <f>'[1]Podklady QZ'!E77</f>
        <v>0</v>
      </c>
      <c r="F16" s="113">
        <f>'[1]Podklady QZ'!F77</f>
        <v>1.2989999999999999</v>
      </c>
      <c r="G16" s="113">
        <f>'[1]Podklady QZ'!G77</f>
        <v>0</v>
      </c>
      <c r="H16" s="113">
        <f>'[1]Podklady QZ'!H77</f>
        <v>162.161</v>
      </c>
      <c r="I16" s="113">
        <f>'[1]Podklady QZ'!I77</f>
        <v>24.286118000000002</v>
      </c>
      <c r="J16" s="113">
        <f>'[1]Podklady QZ'!J77</f>
        <v>0</v>
      </c>
      <c r="K16" s="113">
        <f>'[1]Podklady QZ'!K77</f>
        <v>0</v>
      </c>
      <c r="L16" s="113">
        <f>'[1]Podklady QZ'!L77</f>
        <v>29.553468000000002</v>
      </c>
      <c r="M16" s="113">
        <f>'[1]Podklady QZ'!M77</f>
        <v>33.466279665408273</v>
      </c>
      <c r="N16" s="113">
        <f>'[1]Podklady QZ'!N77</f>
        <v>8.3654100000000007</v>
      </c>
      <c r="O16" s="211">
        <f>'[1]Podklady QZ'!O77</f>
        <v>23.954599999999999</v>
      </c>
      <c r="P16" s="39">
        <f t="shared" si="1"/>
        <v>1088.1091856654084</v>
      </c>
    </row>
    <row r="17" spans="1:19" s="13" customFormat="1" ht="12" customHeight="1" x14ac:dyDescent="0.2">
      <c r="A17" s="34" t="s">
        <v>36</v>
      </c>
      <c r="B17" s="113">
        <f>'[1]Podklady QZ'!B78</f>
        <v>0</v>
      </c>
      <c r="C17" s="113">
        <f>'[1]Podklady QZ'!C78</f>
        <v>0.19634100000000002</v>
      </c>
      <c r="D17" s="113">
        <f>'[1]Podklady QZ'!D78</f>
        <v>0</v>
      </c>
      <c r="E17" s="113">
        <f>'[1]Podklady QZ'!E78</f>
        <v>466.73658</v>
      </c>
      <c r="F17" s="113">
        <f>'[1]Podklady QZ'!F78</f>
        <v>0</v>
      </c>
      <c r="G17" s="113">
        <f>'[1]Podklady QZ'!G78</f>
        <v>0</v>
      </c>
      <c r="H17" s="113">
        <f>'[1]Podklady QZ'!H78</f>
        <v>0</v>
      </c>
      <c r="I17" s="113">
        <f>'[1]Podklady QZ'!I78</f>
        <v>1423.9378809999996</v>
      </c>
      <c r="J17" s="113">
        <f>'[1]Podklady QZ'!J78</f>
        <v>0</v>
      </c>
      <c r="K17" s="113">
        <f>'[1]Podklady QZ'!K78</f>
        <v>0</v>
      </c>
      <c r="L17" s="113">
        <f>'[1]Podklady QZ'!L78</f>
        <v>0.27100000000000002</v>
      </c>
      <c r="M17" s="113">
        <f>'[1]Podklady QZ'!M78</f>
        <v>279.90014000000002</v>
      </c>
      <c r="N17" s="113">
        <f>'[1]Podklady QZ'!N78</f>
        <v>207.809</v>
      </c>
      <c r="O17" s="211">
        <f>'[1]Podklady QZ'!O78</f>
        <v>239.63200000000001</v>
      </c>
      <c r="P17" s="39">
        <f t="shared" si="1"/>
        <v>2618.4829420000001</v>
      </c>
    </row>
    <row r="18" spans="1:19" s="13" customFormat="1" ht="12" customHeight="1" x14ac:dyDescent="0.2">
      <c r="A18" s="34" t="s">
        <v>3</v>
      </c>
      <c r="B18" s="113">
        <f>'[1]Podklady QZ'!B79</f>
        <v>0</v>
      </c>
      <c r="C18" s="113">
        <f>'[1]Podklady QZ'!C79</f>
        <v>0</v>
      </c>
      <c r="D18" s="113">
        <f>'[1]Podklady QZ'!D79</f>
        <v>0</v>
      </c>
      <c r="E18" s="113">
        <f>'[1]Podklady QZ'!E79</f>
        <v>0</v>
      </c>
      <c r="F18" s="113">
        <f>'[1]Podklady QZ'!F79</f>
        <v>0</v>
      </c>
      <c r="G18" s="113">
        <f>'[1]Podklady QZ'!G79</f>
        <v>0</v>
      </c>
      <c r="H18" s="113">
        <f>'[1]Podklady QZ'!H79</f>
        <v>0</v>
      </c>
      <c r="I18" s="113">
        <f>'[1]Podklady QZ'!I79</f>
        <v>0</v>
      </c>
      <c r="J18" s="113">
        <f>'[1]Podklady QZ'!J79</f>
        <v>0</v>
      </c>
      <c r="K18" s="113">
        <f>'[1]Podklady QZ'!K79</f>
        <v>0</v>
      </c>
      <c r="L18" s="113">
        <f>'[1]Podklady QZ'!L79</f>
        <v>0</v>
      </c>
      <c r="M18" s="113">
        <f>'[1]Podklady QZ'!M79</f>
        <v>0</v>
      </c>
      <c r="N18" s="113">
        <f>'[1]Podklady QZ'!N79</f>
        <v>0</v>
      </c>
      <c r="O18" s="211">
        <f>'[1]Podklady QZ'!O79</f>
        <v>0</v>
      </c>
      <c r="P18" s="39">
        <f t="shared" si="1"/>
        <v>0</v>
      </c>
    </row>
    <row r="19" spans="1:19" s="13" customFormat="1" ht="12" customHeight="1" x14ac:dyDescent="0.2">
      <c r="A19" s="34" t="s">
        <v>35</v>
      </c>
      <c r="B19" s="113">
        <f>'[1]Podklady QZ'!B80</f>
        <v>0.23980399999999999</v>
      </c>
      <c r="C19" s="113">
        <f>'[1]Podklady QZ'!C80</f>
        <v>0.56336900000000001</v>
      </c>
      <c r="D19" s="113">
        <f>'[1]Podklady QZ'!D80</f>
        <v>9.5463999999999993E-2</v>
      </c>
      <c r="E19" s="113">
        <f>'[1]Podklady QZ'!E80</f>
        <v>0.21509900000000001</v>
      </c>
      <c r="F19" s="113">
        <f>'[1]Podklady QZ'!F80</f>
        <v>0.6784690000000001</v>
      </c>
      <c r="G19" s="113">
        <f>'[1]Podklady QZ'!G80</f>
        <v>1.4842270000000004</v>
      </c>
      <c r="H19" s="113">
        <f>'[1]Podklady QZ'!H80</f>
        <v>0</v>
      </c>
      <c r="I19" s="113">
        <f>'[1]Podklady QZ'!I80</f>
        <v>0.81399300000000008</v>
      </c>
      <c r="J19" s="113">
        <f>'[1]Podklady QZ'!J80</f>
        <v>42.294809999999998</v>
      </c>
      <c r="K19" s="113">
        <f>'[1]Podklady QZ'!K80</f>
        <v>0.64920599999999995</v>
      </c>
      <c r="L19" s="113">
        <f>'[1]Podklady QZ'!L80</f>
        <v>0.330202</v>
      </c>
      <c r="M19" s="113">
        <f>'[1]Podklady QZ'!M80</f>
        <v>1.48444</v>
      </c>
      <c r="N19" s="113">
        <f>'[1]Podklady QZ'!N80</f>
        <v>5.4933399999999981</v>
      </c>
      <c r="O19" s="211">
        <f>'[1]Podklady QZ'!O80</f>
        <v>0.53162599999999993</v>
      </c>
      <c r="P19" s="39">
        <f t="shared" si="1"/>
        <v>54.874048999999999</v>
      </c>
    </row>
    <row r="20" spans="1:19" s="13" customFormat="1" ht="12" customHeight="1" thickBot="1" x14ac:dyDescent="0.25">
      <c r="A20" s="37" t="s">
        <v>34</v>
      </c>
      <c r="B20" s="114">
        <f>'[1]Podklady QZ'!B81</f>
        <v>637.61226900000008</v>
      </c>
      <c r="C20" s="114">
        <f>'[1]Podklady QZ'!C81</f>
        <v>125.58207199999997</v>
      </c>
      <c r="D20" s="114">
        <f>'[1]Podklady QZ'!D81</f>
        <v>665.32755200000031</v>
      </c>
      <c r="E20" s="114">
        <f>'[1]Podklady QZ'!E81</f>
        <v>128.20648800000001</v>
      </c>
      <c r="F20" s="114">
        <f>'[1]Podklady QZ'!F81</f>
        <v>118.14754099999996</v>
      </c>
      <c r="G20" s="114">
        <f>'[1]Podklady QZ'!G81</f>
        <v>290.55549600000006</v>
      </c>
      <c r="H20" s="114">
        <f>'[1]Podklady QZ'!H81</f>
        <v>282.531971</v>
      </c>
      <c r="I20" s="114">
        <f>'[1]Podklady QZ'!I81</f>
        <v>481.22916499999985</v>
      </c>
      <c r="J20" s="114">
        <f>'[1]Podklady QZ'!J81</f>
        <v>344.94861199999997</v>
      </c>
      <c r="K20" s="114">
        <f>'[1]Podklady QZ'!K81</f>
        <v>137.35478300000005</v>
      </c>
      <c r="L20" s="114">
        <f>'[1]Podklady QZ'!L81</f>
        <v>166.91379699999999</v>
      </c>
      <c r="M20" s="114">
        <f>'[1]Podklady QZ'!M81</f>
        <v>1311.2582023345922</v>
      </c>
      <c r="N20" s="114">
        <f>'[1]Podklady QZ'!N81</f>
        <v>289.81858500000021</v>
      </c>
      <c r="O20" s="213">
        <f>'[1]Podklady QZ'!O81</f>
        <v>353.97036300000008</v>
      </c>
      <c r="P20" s="41">
        <f t="shared" si="1"/>
        <v>5333.4568963345928</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P30" sqref="P30"/>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12" customFormat="1" ht="18.75" x14ac:dyDescent="0.3">
      <c r="A1" s="21" t="s">
        <v>179</v>
      </c>
      <c r="B1" s="45"/>
      <c r="C1" s="45"/>
      <c r="D1" s="45"/>
      <c r="E1" s="45"/>
      <c r="F1" s="45"/>
      <c r="G1" s="45"/>
      <c r="H1" s="45"/>
      <c r="I1" s="45"/>
      <c r="J1" s="45"/>
      <c r="K1" s="45"/>
      <c r="L1" s="45"/>
      <c r="M1" s="45"/>
      <c r="N1" s="111" t="str">
        <f>Obsah!$A$1</f>
        <v>II. čtvrtletí 2019</v>
      </c>
    </row>
    <row r="2" spans="1:16" s="13" customFormat="1" ht="7.5" customHeight="1" x14ac:dyDescent="0.2"/>
    <row r="3" spans="1:16" s="13" customFormat="1" ht="12" x14ac:dyDescent="0.2">
      <c r="A3" s="528"/>
      <c r="B3" s="502" t="s">
        <v>48</v>
      </c>
      <c r="C3" s="502"/>
      <c r="D3" s="502"/>
      <c r="E3" s="502" t="s">
        <v>49</v>
      </c>
      <c r="F3" s="502"/>
      <c r="G3" s="502"/>
      <c r="H3" s="502" t="s">
        <v>50</v>
      </c>
      <c r="I3" s="502"/>
      <c r="J3" s="502"/>
      <c r="K3" s="502" t="s">
        <v>51</v>
      </c>
      <c r="L3" s="502"/>
      <c r="M3" s="502"/>
      <c r="N3" s="500" t="s">
        <v>7</v>
      </c>
    </row>
    <row r="4" spans="1:16" s="13" customFormat="1" ht="12" customHeight="1" x14ac:dyDescent="0.2">
      <c r="A4" s="529"/>
      <c r="B4" s="109" t="s">
        <v>8</v>
      </c>
      <c r="C4" s="109" t="s">
        <v>9</v>
      </c>
      <c r="D4" s="109" t="s">
        <v>10</v>
      </c>
      <c r="E4" s="109" t="s">
        <v>11</v>
      </c>
      <c r="F4" s="109" t="s">
        <v>12</v>
      </c>
      <c r="G4" s="109" t="s">
        <v>13</v>
      </c>
      <c r="H4" s="109" t="s">
        <v>14</v>
      </c>
      <c r="I4" s="109" t="s">
        <v>15</v>
      </c>
      <c r="J4" s="109" t="s">
        <v>16</v>
      </c>
      <c r="K4" s="109" t="s">
        <v>17</v>
      </c>
      <c r="L4" s="109" t="s">
        <v>18</v>
      </c>
      <c r="M4" s="109" t="s">
        <v>19</v>
      </c>
      <c r="N4" s="501"/>
      <c r="P4" s="279"/>
    </row>
    <row r="5" spans="1:16" s="13" customFormat="1" ht="12" customHeight="1" x14ac:dyDescent="0.2">
      <c r="A5" s="530" t="s">
        <v>182</v>
      </c>
      <c r="B5" s="520">
        <f>SUM(B6:D6)</f>
        <v>34118.1328905958</v>
      </c>
      <c r="C5" s="521"/>
      <c r="D5" s="522"/>
      <c r="E5" s="521">
        <f>SUM(E6:G6)</f>
        <v>15562.989622275043</v>
      </c>
      <c r="F5" s="521"/>
      <c r="G5" s="521"/>
      <c r="H5" s="523">
        <f>SUM(H6:J6)</f>
        <v>0</v>
      </c>
      <c r="I5" s="524"/>
      <c r="J5" s="525"/>
      <c r="K5" s="523">
        <f>SUM(K6:M6)</f>
        <v>0</v>
      </c>
      <c r="L5" s="524"/>
      <c r="M5" s="525"/>
      <c r="N5" s="517">
        <f>SUM(B6:M6)</f>
        <v>49681.122512870839</v>
      </c>
      <c r="P5" s="279"/>
    </row>
    <row r="6" spans="1:16" s="110" customFormat="1" ht="12" customHeight="1" x14ac:dyDescent="0.2">
      <c r="A6" s="519"/>
      <c r="B6" s="197">
        <f>SUM(B7:B22)</f>
        <v>13962.52116753317</v>
      </c>
      <c r="C6" s="65">
        <f t="shared" ref="C6:M6" si="0">SUM(C7:C22)</f>
        <v>10846.664982433036</v>
      </c>
      <c r="D6" s="198">
        <f t="shared" si="0"/>
        <v>9308.9467406295971</v>
      </c>
      <c r="E6" s="65">
        <f t="shared" si="0"/>
        <v>6580.7949790827861</v>
      </c>
      <c r="F6" s="65">
        <f t="shared" si="0"/>
        <v>5948.9181350946319</v>
      </c>
      <c r="G6" s="65">
        <f t="shared" si="0"/>
        <v>3033.2765080976251</v>
      </c>
      <c r="H6" s="434">
        <f t="shared" si="0"/>
        <v>0</v>
      </c>
      <c r="I6" s="433">
        <f t="shared" si="0"/>
        <v>0</v>
      </c>
      <c r="J6" s="435">
        <f t="shared" si="0"/>
        <v>0</v>
      </c>
      <c r="K6" s="434">
        <f t="shared" si="0"/>
        <v>0</v>
      </c>
      <c r="L6" s="433">
        <f t="shared" si="0"/>
        <v>0</v>
      </c>
      <c r="M6" s="435">
        <f t="shared" si="0"/>
        <v>0</v>
      </c>
      <c r="N6" s="492"/>
      <c r="P6" s="186"/>
    </row>
    <row r="7" spans="1:16" s="13" customFormat="1" ht="12" customHeight="1" x14ac:dyDescent="0.2">
      <c r="A7" s="36" t="s">
        <v>44</v>
      </c>
      <c r="B7" s="199">
        <f>'[1]Podklady QZ'!B89</f>
        <v>819.814258</v>
      </c>
      <c r="C7" s="19">
        <f>'[1]Podklady QZ'!C89</f>
        <v>650.7919459999996</v>
      </c>
      <c r="D7" s="200">
        <f>'[1]Podklady QZ'!D89</f>
        <v>668.82089699999983</v>
      </c>
      <c r="E7" s="19">
        <f>'[1]Podklady QZ'!E89</f>
        <v>527.95363099999997</v>
      </c>
      <c r="F7" s="19">
        <f>'[1]Podklady QZ'!F89</f>
        <v>501.64009499999992</v>
      </c>
      <c r="G7" s="120">
        <f>'[1]Podklady QZ'!G89</f>
        <v>268.01903800000002</v>
      </c>
      <c r="H7" s="455">
        <f>'[1]Podklady QZ'!H89</f>
        <v>0</v>
      </c>
      <c r="I7" s="454">
        <f>'[1]Podklady QZ'!I89</f>
        <v>0</v>
      </c>
      <c r="J7" s="428">
        <f>'[1]Podklady QZ'!J89</f>
        <v>0</v>
      </c>
      <c r="K7" s="455">
        <f>'[1]Podklady QZ'!K89</f>
        <v>0</v>
      </c>
      <c r="L7" s="454">
        <f>'[1]Podklady QZ'!L89</f>
        <v>0</v>
      </c>
      <c r="M7" s="428">
        <f>'[1]Podklady QZ'!M89</f>
        <v>0</v>
      </c>
      <c r="N7" s="49">
        <f>SUM(B7:M7)</f>
        <v>3437.0398649999988</v>
      </c>
      <c r="P7" s="72"/>
    </row>
    <row r="8" spans="1:16" s="13" customFormat="1" ht="12" customHeight="1" x14ac:dyDescent="0.2">
      <c r="A8" s="47" t="s">
        <v>43</v>
      </c>
      <c r="B8" s="201">
        <f>'[1]Podklady QZ'!B90</f>
        <v>66.885102999999987</v>
      </c>
      <c r="C8" s="16">
        <f>'[1]Podklady QZ'!C90</f>
        <v>57.573044000000003</v>
      </c>
      <c r="D8" s="202">
        <f>'[1]Podklady QZ'!D90</f>
        <v>56.767586999999985</v>
      </c>
      <c r="E8" s="485">
        <f>'[1]Podklady QZ'!E90</f>
        <v>45.451766000000006</v>
      </c>
      <c r="F8" s="16">
        <f>'[1]Podklady QZ'!F90</f>
        <v>40.719532000000001</v>
      </c>
      <c r="G8" s="482">
        <f>'[1]Podklady QZ'!G90</f>
        <v>25.563570000000006</v>
      </c>
      <c r="H8" s="449">
        <f>'[1]Podklady QZ'!H90</f>
        <v>0</v>
      </c>
      <c r="I8" s="447">
        <f>'[1]Podklady QZ'!I90</f>
        <v>0</v>
      </c>
      <c r="J8" s="431">
        <f>'[1]Podklady QZ'!J90</f>
        <v>0</v>
      </c>
      <c r="K8" s="449">
        <f>'[1]Podklady QZ'!K90</f>
        <v>0</v>
      </c>
      <c r="L8" s="447">
        <f>'[1]Podklady QZ'!L90</f>
        <v>0</v>
      </c>
      <c r="M8" s="431">
        <f>'[1]Podklady QZ'!M90</f>
        <v>0</v>
      </c>
      <c r="N8" s="50">
        <f>SUM(B8:M8)</f>
        <v>292.96060200000005</v>
      </c>
      <c r="P8" s="72"/>
    </row>
    <row r="9" spans="1:16" s="13" customFormat="1" ht="12" customHeight="1" x14ac:dyDescent="0.2">
      <c r="A9" s="47" t="s">
        <v>42</v>
      </c>
      <c r="B9" s="201">
        <f>'[1]Podklady QZ'!B91</f>
        <v>2006.9866100000002</v>
      </c>
      <c r="C9" s="16">
        <f>'[1]Podklady QZ'!C91</f>
        <v>1375.7340489999999</v>
      </c>
      <c r="D9" s="202">
        <f>'[1]Podklady QZ'!D91</f>
        <v>1118.9345230000001</v>
      </c>
      <c r="E9" s="485">
        <f>'[1]Podklady QZ'!E91</f>
        <v>677.61285199999998</v>
      </c>
      <c r="F9" s="16">
        <f>'[1]Podklady QZ'!F91</f>
        <v>523.7819669999999</v>
      </c>
      <c r="G9" s="482">
        <f>'[1]Podklady QZ'!G91</f>
        <v>265.768236</v>
      </c>
      <c r="H9" s="449">
        <f>'[1]Podklady QZ'!H91</f>
        <v>0</v>
      </c>
      <c r="I9" s="447">
        <f>'[1]Podklady QZ'!I91</f>
        <v>0</v>
      </c>
      <c r="J9" s="431">
        <f>'[1]Podklady QZ'!J91</f>
        <v>0</v>
      </c>
      <c r="K9" s="449">
        <f>'[1]Podklady QZ'!K91</f>
        <v>0</v>
      </c>
      <c r="L9" s="447">
        <f>'[1]Podklady QZ'!L91</f>
        <v>0</v>
      </c>
      <c r="M9" s="431">
        <f>'[1]Podklady QZ'!M91</f>
        <v>0</v>
      </c>
      <c r="N9" s="50">
        <f>SUM(B9:M9)</f>
        <v>5968.8182370000004</v>
      </c>
      <c r="P9" s="72"/>
    </row>
    <row r="10" spans="1:16" s="13" customFormat="1" ht="12" customHeight="1" x14ac:dyDescent="0.2">
      <c r="A10" s="47" t="s">
        <v>67</v>
      </c>
      <c r="B10" s="203">
        <f>'[1]Podklady QZ'!B92</f>
        <v>0.76602400000000004</v>
      </c>
      <c r="C10" s="113">
        <f>'[1]Podklady QZ'!C92</f>
        <v>0.72767599999999999</v>
      </c>
      <c r="D10" s="202">
        <f>'[1]Podklady QZ'!D92</f>
        <v>1.218818</v>
      </c>
      <c r="E10" s="481">
        <f>'[1]Podklady QZ'!E92</f>
        <v>1.1775899999999999</v>
      </c>
      <c r="F10" s="113">
        <f>'[1]Podklady QZ'!F92</f>
        <v>0.95315899999999998</v>
      </c>
      <c r="G10" s="482">
        <f>'[1]Podklady QZ'!G92</f>
        <v>1.1530560000000001</v>
      </c>
      <c r="H10" s="430">
        <f>'[1]Podklady QZ'!H92</f>
        <v>0</v>
      </c>
      <c r="I10" s="429">
        <f>'[1]Podklady QZ'!I92</f>
        <v>0</v>
      </c>
      <c r="J10" s="431">
        <f>'[1]Podklady QZ'!J92</f>
        <v>0</v>
      </c>
      <c r="K10" s="430">
        <f>'[1]Podklady QZ'!K92</f>
        <v>0</v>
      </c>
      <c r="L10" s="429">
        <f>'[1]Podklady QZ'!L92</f>
        <v>0</v>
      </c>
      <c r="M10" s="431">
        <f>'[1]Podklady QZ'!M92</f>
        <v>0</v>
      </c>
      <c r="N10" s="40">
        <f t="shared" ref="N10:N20" si="1">SUM(B10:M10)</f>
        <v>5.9963230000000003</v>
      </c>
      <c r="P10" s="72"/>
    </row>
    <row r="11" spans="1:16" s="13" customFormat="1" ht="12" customHeight="1" x14ac:dyDescent="0.2">
      <c r="A11" s="47" t="s">
        <v>68</v>
      </c>
      <c r="B11" s="203">
        <f>'[1]Podklady QZ'!B93</f>
        <v>1.515936</v>
      </c>
      <c r="C11" s="113">
        <f>'[1]Podklady QZ'!C93</f>
        <v>1.120344</v>
      </c>
      <c r="D11" s="202">
        <f>'[1]Podklady QZ'!D93</f>
        <v>1.152612</v>
      </c>
      <c r="E11" s="481">
        <f>'[1]Podklady QZ'!E93</f>
        <v>0.74166500000000013</v>
      </c>
      <c r="F11" s="113">
        <f>'[1]Podklady QZ'!F93</f>
        <v>0.76666499999999993</v>
      </c>
      <c r="G11" s="482">
        <f>'[1]Podklady QZ'!G93</f>
        <v>0.89588000000000001</v>
      </c>
      <c r="H11" s="430">
        <f>'[1]Podklady QZ'!H93</f>
        <v>0</v>
      </c>
      <c r="I11" s="429">
        <f>'[1]Podklady QZ'!I93</f>
        <v>0</v>
      </c>
      <c r="J11" s="431">
        <f>'[1]Podklady QZ'!J93</f>
        <v>0</v>
      </c>
      <c r="K11" s="430">
        <f>'[1]Podklady QZ'!K93</f>
        <v>0</v>
      </c>
      <c r="L11" s="429">
        <f>'[1]Podklady QZ'!L93</f>
        <v>0</v>
      </c>
      <c r="M11" s="431">
        <f>'[1]Podklady QZ'!M93</f>
        <v>0</v>
      </c>
      <c r="N11" s="40">
        <f t="shared" si="1"/>
        <v>6.1931019999999997</v>
      </c>
      <c r="P11" s="72"/>
    </row>
    <row r="12" spans="1:16" s="13" customFormat="1" ht="12" customHeight="1" x14ac:dyDescent="0.2">
      <c r="A12" s="47" t="s">
        <v>69</v>
      </c>
      <c r="B12" s="203">
        <f>'[1]Podklady QZ'!B94</f>
        <v>5.1999999999999998E-3</v>
      </c>
      <c r="C12" s="113">
        <f>'[1]Podklady QZ'!C94</f>
        <v>1.6300000000000002E-2</v>
      </c>
      <c r="D12" s="202">
        <f>'[1]Podklady QZ'!D94</f>
        <v>2.8079999999999997E-2</v>
      </c>
      <c r="E12" s="481">
        <f>'[1]Podklady QZ'!E94</f>
        <v>5.3420000000000002E-2</v>
      </c>
      <c r="F12" s="113">
        <f>'[1]Podklady QZ'!F94</f>
        <v>4.165E-2</v>
      </c>
      <c r="G12" s="482">
        <f>'[1]Podklady QZ'!G94</f>
        <v>7.6170000000000002E-2</v>
      </c>
      <c r="H12" s="430">
        <f>'[1]Podklady QZ'!H94</f>
        <v>0</v>
      </c>
      <c r="I12" s="429">
        <f>'[1]Podklady QZ'!I94</f>
        <v>0</v>
      </c>
      <c r="J12" s="431">
        <f>'[1]Podklady QZ'!J94</f>
        <v>0</v>
      </c>
      <c r="K12" s="430">
        <f>'[1]Podklady QZ'!K94</f>
        <v>0</v>
      </c>
      <c r="L12" s="429">
        <f>'[1]Podklady QZ'!L94</f>
        <v>0</v>
      </c>
      <c r="M12" s="431">
        <f>'[1]Podklady QZ'!M94</f>
        <v>0</v>
      </c>
      <c r="N12" s="40">
        <f t="shared" si="1"/>
        <v>0.22082000000000002</v>
      </c>
      <c r="P12" s="72"/>
    </row>
    <row r="13" spans="1:16" s="13" customFormat="1" ht="12" customHeight="1" x14ac:dyDescent="0.2">
      <c r="A13" s="47" t="s">
        <v>41</v>
      </c>
      <c r="B13" s="203">
        <f>'[1]Podklady QZ'!B95</f>
        <v>6707.2352700000019</v>
      </c>
      <c r="C13" s="113">
        <f>'[1]Podklady QZ'!C95</f>
        <v>5324.0563550000006</v>
      </c>
      <c r="D13" s="202">
        <f>'[1]Podklady QZ'!D95</f>
        <v>4408.4952400000002</v>
      </c>
      <c r="E13" s="481">
        <f>'[1]Podklady QZ'!E95</f>
        <v>3120.4066200000002</v>
      </c>
      <c r="F13" s="113">
        <f>'[1]Podklady QZ'!F95</f>
        <v>2746.6942900000004</v>
      </c>
      <c r="G13" s="482">
        <f>'[1]Podklady QZ'!G95</f>
        <v>1142.2297439999998</v>
      </c>
      <c r="H13" s="430">
        <f>'[1]Podklady QZ'!H95</f>
        <v>0</v>
      </c>
      <c r="I13" s="429">
        <f>'[1]Podklady QZ'!I95</f>
        <v>0</v>
      </c>
      <c r="J13" s="431">
        <f>'[1]Podklady QZ'!J95</f>
        <v>0</v>
      </c>
      <c r="K13" s="430">
        <f>'[1]Podklady QZ'!K95</f>
        <v>0</v>
      </c>
      <c r="L13" s="429">
        <f>'[1]Podklady QZ'!L95</f>
        <v>0</v>
      </c>
      <c r="M13" s="431">
        <f>'[1]Podklady QZ'!M95</f>
        <v>0</v>
      </c>
      <c r="N13" s="40">
        <f t="shared" si="1"/>
        <v>23449.117519000003</v>
      </c>
      <c r="P13" s="72"/>
    </row>
    <row r="14" spans="1:16" s="13" customFormat="1" ht="12" customHeight="1" x14ac:dyDescent="0.2">
      <c r="A14" s="47" t="s">
        <v>80</v>
      </c>
      <c r="B14" s="203">
        <f>'[1]Podklady QZ'!B96</f>
        <v>37.952019999999997</v>
      </c>
      <c r="C14" s="113">
        <f>'[1]Podklady QZ'!C96</f>
        <v>30.353149999999999</v>
      </c>
      <c r="D14" s="202">
        <f>'[1]Podklady QZ'!D96</f>
        <v>26.839400000000001</v>
      </c>
      <c r="E14" s="481">
        <f>'[1]Podklady QZ'!E96</f>
        <v>18.68778</v>
      </c>
      <c r="F14" s="113">
        <f>'[1]Podklady QZ'!F96</f>
        <v>14.33745</v>
      </c>
      <c r="G14" s="482">
        <f>'[1]Podklady QZ'!G96</f>
        <v>6.4776900000000008</v>
      </c>
      <c r="H14" s="430">
        <f>'[1]Podklady QZ'!H96</f>
        <v>0</v>
      </c>
      <c r="I14" s="429">
        <f>'[1]Podklady QZ'!I96</f>
        <v>0</v>
      </c>
      <c r="J14" s="431">
        <f>'[1]Podklady QZ'!J96</f>
        <v>0</v>
      </c>
      <c r="K14" s="430">
        <f>'[1]Podklady QZ'!K96</f>
        <v>0</v>
      </c>
      <c r="L14" s="429">
        <f>'[1]Podklady QZ'!L96</f>
        <v>0</v>
      </c>
      <c r="M14" s="431">
        <f>'[1]Podklady QZ'!M96</f>
        <v>0</v>
      </c>
      <c r="N14" s="40">
        <f t="shared" si="1"/>
        <v>134.64749</v>
      </c>
      <c r="P14" s="72"/>
    </row>
    <row r="15" spans="1:16" s="13" customFormat="1" ht="12" customHeight="1" x14ac:dyDescent="0.2">
      <c r="A15" s="47" t="s">
        <v>40</v>
      </c>
      <c r="B15" s="203">
        <f>'[1]Podklady QZ'!B97</f>
        <v>6.6599999999999993E-2</v>
      </c>
      <c r="C15" s="113">
        <f>'[1]Podklady QZ'!C97</f>
        <v>3.7350000000000001E-2</v>
      </c>
      <c r="D15" s="202">
        <f>'[1]Podklady QZ'!D97</f>
        <v>2.8559999999999999E-2</v>
      </c>
      <c r="E15" s="481">
        <f>'[1]Podklady QZ'!E97</f>
        <v>2.4164999999999999E-2</v>
      </c>
      <c r="F15" s="113">
        <f>'[1]Podklady QZ'!F97</f>
        <v>1.7574000000000003E-2</v>
      </c>
      <c r="G15" s="482">
        <f>'[1]Podklady QZ'!G97</f>
        <v>0</v>
      </c>
      <c r="H15" s="430">
        <f>'[1]Podklady QZ'!H97</f>
        <v>0</v>
      </c>
      <c r="I15" s="429">
        <f>'[1]Podklady QZ'!I97</f>
        <v>0</v>
      </c>
      <c r="J15" s="431">
        <f>'[1]Podklady QZ'!J97</f>
        <v>0</v>
      </c>
      <c r="K15" s="430">
        <f>'[1]Podklady QZ'!K97</f>
        <v>0</v>
      </c>
      <c r="L15" s="429">
        <f>'[1]Podklady QZ'!L97</f>
        <v>0</v>
      </c>
      <c r="M15" s="431">
        <f>'[1]Podklady QZ'!M97</f>
        <v>0</v>
      </c>
      <c r="N15" s="40">
        <f t="shared" si="1"/>
        <v>0.17424899999999999</v>
      </c>
      <c r="P15" s="72"/>
    </row>
    <row r="16" spans="1:16" s="13" customFormat="1" ht="12" customHeight="1" x14ac:dyDescent="0.2">
      <c r="A16" s="47" t="s">
        <v>39</v>
      </c>
      <c r="B16" s="204">
        <f>'[1]Podklady QZ'!B98</f>
        <v>51.898458000000005</v>
      </c>
      <c r="C16" s="113">
        <f>'[1]Podklady QZ'!C98</f>
        <v>45.619341999999996</v>
      </c>
      <c r="D16" s="202">
        <f>'[1]Podklady QZ'!D98</f>
        <v>43.047150999999999</v>
      </c>
      <c r="E16" s="481">
        <f>'[1]Podklady QZ'!E98</f>
        <v>57.251500999999998</v>
      </c>
      <c r="F16" s="113">
        <f>'[1]Podklady QZ'!F98</f>
        <v>50.428268000000003</v>
      </c>
      <c r="G16" s="482">
        <f>'[1]Podklady QZ'!G98</f>
        <v>26.899425000000001</v>
      </c>
      <c r="H16" s="430">
        <f>'[1]Podklady QZ'!H98</f>
        <v>0</v>
      </c>
      <c r="I16" s="429">
        <f>'[1]Podklady QZ'!I98</f>
        <v>0</v>
      </c>
      <c r="J16" s="431">
        <f>'[1]Podklady QZ'!J98</f>
        <v>0</v>
      </c>
      <c r="K16" s="430">
        <f>'[1]Podklady QZ'!K98</f>
        <v>0</v>
      </c>
      <c r="L16" s="429">
        <f>'[1]Podklady QZ'!L98</f>
        <v>0</v>
      </c>
      <c r="M16" s="431">
        <f>'[1]Podklady QZ'!M98</f>
        <v>0</v>
      </c>
      <c r="N16" s="40">
        <f t="shared" si="1"/>
        <v>275.14414499999998</v>
      </c>
      <c r="P16" s="72"/>
    </row>
    <row r="17" spans="1:17" s="13" customFormat="1" ht="12" customHeight="1" x14ac:dyDescent="0.2">
      <c r="A17" s="47" t="s">
        <v>38</v>
      </c>
      <c r="B17" s="204">
        <f>'[1]Podklady QZ'!B99</f>
        <v>14.732609999999999</v>
      </c>
      <c r="C17" s="113">
        <f>'[1]Podklady QZ'!C99</f>
        <v>12.266512000000001</v>
      </c>
      <c r="D17" s="202">
        <f>'[1]Podklady QZ'!D99</f>
        <v>12.883028999999999</v>
      </c>
      <c r="E17" s="481">
        <f>'[1]Podklady QZ'!E99</f>
        <v>7.1941369999999996</v>
      </c>
      <c r="F17" s="113">
        <f>'[1]Podklady QZ'!F99</f>
        <v>5.7064560000000002</v>
      </c>
      <c r="G17" s="482">
        <f>'[1]Podklady QZ'!G99</f>
        <v>8.8580000000000005</v>
      </c>
      <c r="H17" s="430">
        <f>'[1]Podklady QZ'!H99</f>
        <v>0</v>
      </c>
      <c r="I17" s="429">
        <f>'[1]Podklady QZ'!I99</f>
        <v>0</v>
      </c>
      <c r="J17" s="431">
        <f>'[1]Podklady QZ'!J99</f>
        <v>0</v>
      </c>
      <c r="K17" s="430">
        <f>'[1]Podklady QZ'!K99</f>
        <v>0</v>
      </c>
      <c r="L17" s="429">
        <f>'[1]Podklady QZ'!L99</f>
        <v>0</v>
      </c>
      <c r="M17" s="431">
        <f>'[1]Podklady QZ'!M99</f>
        <v>0</v>
      </c>
      <c r="N17" s="40">
        <f t="shared" si="1"/>
        <v>61.640743999999998</v>
      </c>
      <c r="P17" s="72"/>
    </row>
    <row r="18" spans="1:17" s="13" customFormat="1" ht="12" customHeight="1" x14ac:dyDescent="0.2">
      <c r="A18" s="47" t="s">
        <v>37</v>
      </c>
      <c r="B18" s="204">
        <f>'[1]Podklady QZ'!B100</f>
        <v>288.13502370939852</v>
      </c>
      <c r="C18" s="113">
        <f>'[1]Podklady QZ'!C100</f>
        <v>241.71855208014904</v>
      </c>
      <c r="D18" s="202">
        <f>'[1]Podklady QZ'!D100</f>
        <v>260.07788596146895</v>
      </c>
      <c r="E18" s="481">
        <f>'[1]Podklady QZ'!E100</f>
        <v>268.098941023799</v>
      </c>
      <c r="F18" s="113">
        <f>'[1]Podklady QZ'!F100</f>
        <v>235.21546033824069</v>
      </c>
      <c r="G18" s="482">
        <f>'[1]Podklady QZ'!G100</f>
        <v>190.87439915633391</v>
      </c>
      <c r="H18" s="430">
        <f>'[1]Podklady QZ'!H100</f>
        <v>0</v>
      </c>
      <c r="I18" s="429">
        <f>'[1]Podklady QZ'!I100</f>
        <v>0</v>
      </c>
      <c r="J18" s="431">
        <f>'[1]Podklady QZ'!J100</f>
        <v>0</v>
      </c>
      <c r="K18" s="430">
        <f>'[1]Podklady QZ'!K100</f>
        <v>0</v>
      </c>
      <c r="L18" s="429">
        <f>'[1]Podklady QZ'!L100</f>
        <v>0</v>
      </c>
      <c r="M18" s="431">
        <f>'[1]Podklady QZ'!M100</f>
        <v>0</v>
      </c>
      <c r="N18" s="40">
        <f t="shared" si="1"/>
        <v>1484.1202622693902</v>
      </c>
      <c r="P18" s="72"/>
    </row>
    <row r="19" spans="1:17" s="13" customFormat="1" ht="12" customHeight="1" x14ac:dyDescent="0.2">
      <c r="A19" s="47" t="s">
        <v>36</v>
      </c>
      <c r="B19" s="204">
        <f>'[1]Podklady QZ'!B101</f>
        <v>458.25521299999997</v>
      </c>
      <c r="C19" s="113">
        <f>'[1]Podklady QZ'!C101</f>
        <v>369.03512600000005</v>
      </c>
      <c r="D19" s="202">
        <f>'[1]Podklady QZ'!D101</f>
        <v>386.42858399999989</v>
      </c>
      <c r="E19" s="481">
        <f>'[1]Podklady QZ'!E101</f>
        <v>342.25201700000002</v>
      </c>
      <c r="F19" s="113">
        <f>'[1]Podklady QZ'!F101</f>
        <v>323.29195400000003</v>
      </c>
      <c r="G19" s="482">
        <f>'[1]Podklady QZ'!G101</f>
        <v>226.888462</v>
      </c>
      <c r="H19" s="430">
        <f>'[1]Podklady QZ'!H101</f>
        <v>0</v>
      </c>
      <c r="I19" s="429">
        <f>'[1]Podklady QZ'!I101</f>
        <v>0</v>
      </c>
      <c r="J19" s="431">
        <f>'[1]Podklady QZ'!J101</f>
        <v>0</v>
      </c>
      <c r="K19" s="430">
        <f>'[1]Podklady QZ'!K101</f>
        <v>0</v>
      </c>
      <c r="L19" s="429">
        <f>'[1]Podklady QZ'!L101</f>
        <v>0</v>
      </c>
      <c r="M19" s="431">
        <f>'[1]Podklady QZ'!M101</f>
        <v>0</v>
      </c>
      <c r="N19" s="40">
        <f t="shared" si="1"/>
        <v>2106.1513559999999</v>
      </c>
      <c r="P19" s="72"/>
    </row>
    <row r="20" spans="1:17" s="13" customFormat="1" ht="12" customHeight="1" x14ac:dyDescent="0.2">
      <c r="A20" s="47" t="s">
        <v>3</v>
      </c>
      <c r="B20" s="204">
        <f>'[1]Podklady QZ'!B102</f>
        <v>0</v>
      </c>
      <c r="C20" s="113">
        <f>'[1]Podklady QZ'!C102</f>
        <v>0</v>
      </c>
      <c r="D20" s="202">
        <f>'[1]Podklady QZ'!D102</f>
        <v>0</v>
      </c>
      <c r="E20" s="481">
        <f>'[1]Podklady QZ'!E102</f>
        <v>0</v>
      </c>
      <c r="F20" s="113">
        <f>'[1]Podklady QZ'!F102</f>
        <v>0</v>
      </c>
      <c r="G20" s="482">
        <f>'[1]Podklady QZ'!G102</f>
        <v>0</v>
      </c>
      <c r="H20" s="430">
        <f>'[1]Podklady QZ'!H102</f>
        <v>0</v>
      </c>
      <c r="I20" s="429">
        <f>'[1]Podklady QZ'!I102</f>
        <v>0</v>
      </c>
      <c r="J20" s="431">
        <f>'[1]Podklady QZ'!J102</f>
        <v>0</v>
      </c>
      <c r="K20" s="430">
        <f>'[1]Podklady QZ'!K102</f>
        <v>0</v>
      </c>
      <c r="L20" s="429">
        <f>'[1]Podklady QZ'!L102</f>
        <v>0</v>
      </c>
      <c r="M20" s="431">
        <f>'[1]Podklady QZ'!M102</f>
        <v>0</v>
      </c>
      <c r="N20" s="40">
        <f t="shared" si="1"/>
        <v>0</v>
      </c>
      <c r="P20" s="72"/>
    </row>
    <row r="21" spans="1:17" s="13" customFormat="1" ht="12" customHeight="1" x14ac:dyDescent="0.2">
      <c r="A21" s="47" t="s">
        <v>35</v>
      </c>
      <c r="B21" s="204">
        <f>'[1]Podklady QZ'!B103</f>
        <v>6.3592850000000025</v>
      </c>
      <c r="C21" s="113">
        <f>'[1]Podklady QZ'!C103</f>
        <v>5.0382990000000003</v>
      </c>
      <c r="D21" s="202">
        <f>'[1]Podklady QZ'!D103</f>
        <v>4.7823649999999978</v>
      </c>
      <c r="E21" s="481">
        <f>'[1]Podklady QZ'!E103</f>
        <v>2.7260300000000002</v>
      </c>
      <c r="F21" s="113">
        <f>'[1]Podklady QZ'!F103</f>
        <v>4.8564379999999989</v>
      </c>
      <c r="G21" s="482">
        <f>'[1]Podklady QZ'!G103</f>
        <v>26.355740000000004</v>
      </c>
      <c r="H21" s="430">
        <f>'[1]Podklady QZ'!H103</f>
        <v>0</v>
      </c>
      <c r="I21" s="429">
        <f>'[1]Podklady QZ'!I103</f>
        <v>0</v>
      </c>
      <c r="J21" s="431">
        <f>'[1]Podklady QZ'!J103</f>
        <v>0</v>
      </c>
      <c r="K21" s="430">
        <f>'[1]Podklady QZ'!K103</f>
        <v>0</v>
      </c>
      <c r="L21" s="429">
        <f>'[1]Podklady QZ'!L103</f>
        <v>0</v>
      </c>
      <c r="M21" s="431">
        <f>'[1]Podklady QZ'!M103</f>
        <v>0</v>
      </c>
      <c r="N21" s="40">
        <f>SUM(B21:M21)</f>
        <v>50.118157000000004</v>
      </c>
      <c r="P21" s="72"/>
    </row>
    <row r="22" spans="1:17" s="13" customFormat="1" ht="12" customHeight="1" thickBot="1" x14ac:dyDescent="0.25">
      <c r="A22" s="37" t="s">
        <v>34</v>
      </c>
      <c r="B22" s="205">
        <f>'[1]Podklady QZ'!B104</f>
        <v>3501.9135568237684</v>
      </c>
      <c r="C22" s="114">
        <f>'[1]Podklady QZ'!C104</f>
        <v>2732.5769373528879</v>
      </c>
      <c r="D22" s="206">
        <f>'[1]Podklady QZ'!D104</f>
        <v>2319.442008668128</v>
      </c>
      <c r="E22" s="114">
        <f>'[1]Podklady QZ'!E104</f>
        <v>1511.1628640589868</v>
      </c>
      <c r="F22" s="114">
        <f>'[1]Podklady QZ'!F104</f>
        <v>1500.4671767563914</v>
      </c>
      <c r="G22" s="114">
        <f>'[1]Podklady QZ'!G104</f>
        <v>843.21709794129106</v>
      </c>
      <c r="H22" s="424">
        <f>'[1]Podklady QZ'!H104</f>
        <v>0</v>
      </c>
      <c r="I22" s="423">
        <f>'[1]Podklady QZ'!I104</f>
        <v>0</v>
      </c>
      <c r="J22" s="425">
        <f>'[1]Podklady QZ'!J104</f>
        <v>0</v>
      </c>
      <c r="K22" s="424">
        <f>'[1]Podklady QZ'!K104</f>
        <v>0</v>
      </c>
      <c r="L22" s="423">
        <f>'[1]Podklady QZ'!L104</f>
        <v>0</v>
      </c>
      <c r="M22" s="425">
        <f>'[1]Podklady QZ'!M104</f>
        <v>0</v>
      </c>
      <c r="N22" s="41">
        <f>SUM(B22:M22)</f>
        <v>12408.779641601453</v>
      </c>
      <c r="P22" s="72"/>
    </row>
    <row r="23" spans="1:17" s="5" customFormat="1" ht="11.25" x14ac:dyDescent="0.2">
      <c r="A23" s="53"/>
      <c r="N23" s="4" t="s">
        <v>82</v>
      </c>
    </row>
    <row r="24" spans="1:17" s="13" customFormat="1" x14ac:dyDescent="0.2">
      <c r="A24" s="3"/>
      <c r="B24" s="486"/>
      <c r="C24" s="486"/>
      <c r="D24" s="116"/>
      <c r="E24" s="116"/>
      <c r="F24" s="116"/>
      <c r="G24" s="116"/>
      <c r="H24" s="116"/>
      <c r="I24" s="116"/>
      <c r="J24" s="116"/>
      <c r="K24" s="116"/>
      <c r="L24" s="116"/>
      <c r="M24" s="116"/>
      <c r="N24" s="115"/>
    </row>
    <row r="25" spans="1:17" s="13" customFormat="1" x14ac:dyDescent="0.2">
      <c r="A25" s="225" t="s">
        <v>44</v>
      </c>
      <c r="B25" s="52">
        <f>SUM(INDEX(B7:M7,,MONTH('[1]Podklady QZ'!$O$1)):INDEX(B7:M7,,MONTH('[1]Podklady RZ'!$Q$1)))</f>
        <v>1297.612764</v>
      </c>
      <c r="C25" s="486"/>
      <c r="D25" s="116"/>
      <c r="E25" s="116"/>
      <c r="F25" s="116"/>
      <c r="G25" s="116"/>
      <c r="H25" s="116"/>
      <c r="I25" s="116"/>
      <c r="J25" s="116"/>
      <c r="K25" s="116"/>
      <c r="L25" s="116"/>
      <c r="M25" s="116"/>
      <c r="N25" s="116"/>
    </row>
    <row r="26" spans="1:17" s="13" customFormat="1" x14ac:dyDescent="0.2">
      <c r="A26" s="225" t="s">
        <v>43</v>
      </c>
      <c r="B26" s="52">
        <f>SUM(INDEX(B8:M8,,MONTH('[1]Podklady QZ'!$O$1)):INDEX(B8:M8,,MONTH('[1]Podklady RZ'!$Q$1)))</f>
        <v>111.73486800000001</v>
      </c>
      <c r="C26" s="486"/>
      <c r="D26" s="116"/>
      <c r="E26" s="116"/>
      <c r="F26" s="116"/>
      <c r="G26" s="116"/>
      <c r="H26" s="116"/>
      <c r="I26" s="116"/>
      <c r="J26" s="116"/>
      <c r="K26" s="116"/>
      <c r="L26" s="116"/>
      <c r="M26" s="116"/>
      <c r="N26" s="116"/>
      <c r="O26" s="117"/>
    </row>
    <row r="27" spans="1:17" s="13" customFormat="1" x14ac:dyDescent="0.2">
      <c r="A27" s="225" t="s">
        <v>42</v>
      </c>
      <c r="B27" s="52">
        <f>SUM(INDEX(B9:M9,,MONTH('[1]Podklady QZ'!$O$1)):INDEX(B9:M9,,MONTH('[1]Podklady RZ'!$Q$1)))</f>
        <v>1467.163055</v>
      </c>
      <c r="C27" s="486"/>
      <c r="D27" s="116"/>
      <c r="E27" s="116"/>
      <c r="F27" s="116"/>
      <c r="G27" s="116"/>
      <c r="H27" s="116"/>
      <c r="I27" s="116"/>
      <c r="J27" s="116"/>
      <c r="K27" s="116"/>
      <c r="L27" s="116"/>
      <c r="M27" s="116"/>
      <c r="N27" s="116"/>
      <c r="O27" s="117"/>
    </row>
    <row r="28" spans="1:17" s="13" customFormat="1" x14ac:dyDescent="0.2">
      <c r="A28" s="225" t="s">
        <v>67</v>
      </c>
      <c r="B28" s="52">
        <f>SUM(INDEX(B10:M10,,MONTH('[1]Podklady QZ'!$O$1)):INDEX(B10:M10,,MONTH('[1]Podklady RZ'!$Q$1)))</f>
        <v>3.2838050000000001</v>
      </c>
      <c r="C28" s="486"/>
      <c r="D28" s="116"/>
      <c r="E28" s="116"/>
      <c r="F28" s="116"/>
      <c r="G28" s="116"/>
      <c r="H28" s="116"/>
      <c r="I28" s="116"/>
      <c r="J28" s="116"/>
      <c r="K28" s="116"/>
      <c r="L28" s="116"/>
      <c r="M28" s="116"/>
      <c r="N28" s="116"/>
      <c r="Q28" s="14"/>
    </row>
    <row r="29" spans="1:17" s="13" customFormat="1" x14ac:dyDescent="0.2">
      <c r="A29" s="225" t="s">
        <v>68</v>
      </c>
      <c r="B29" s="52">
        <f>SUM(INDEX(B11:M11,,MONTH('[1]Podklady QZ'!$O$1)):INDEX(B11:M11,,MONTH('[1]Podklady RZ'!$Q$1)))</f>
        <v>2.40421</v>
      </c>
      <c r="C29" s="486"/>
      <c r="D29" s="116"/>
      <c r="E29" s="116"/>
      <c r="F29" s="116"/>
      <c r="G29" s="116"/>
      <c r="H29" s="116"/>
      <c r="I29" s="116"/>
      <c r="J29" s="116"/>
      <c r="K29" s="116"/>
      <c r="L29" s="116"/>
      <c r="M29" s="116"/>
      <c r="N29" s="116"/>
    </row>
    <row r="30" spans="1:17" s="13" customFormat="1" x14ac:dyDescent="0.2">
      <c r="A30" s="225" t="s">
        <v>69</v>
      </c>
      <c r="B30" s="52">
        <f>SUM(INDEX(B12:M12,,MONTH('[1]Podklady QZ'!$O$1)):INDEX(B12:M12,,MONTH('[1]Podklady RZ'!$Q$1)))</f>
        <v>0.17124</v>
      </c>
      <c r="C30" s="486"/>
      <c r="D30" s="116"/>
      <c r="E30" s="116"/>
      <c r="F30" s="116"/>
      <c r="G30" s="116"/>
      <c r="H30" s="116"/>
      <c r="I30" s="116"/>
      <c r="J30" s="116"/>
      <c r="K30" s="116"/>
      <c r="L30" s="116"/>
      <c r="M30" s="116"/>
      <c r="N30" s="116"/>
    </row>
    <row r="31" spans="1:17" s="13" customFormat="1" x14ac:dyDescent="0.2">
      <c r="A31" s="225" t="s">
        <v>41</v>
      </c>
      <c r="B31" s="52">
        <f>SUM(INDEX(B13:M13,,MONTH('[1]Podklady QZ'!$O$1)):INDEX(B13:M13,,MONTH('[1]Podklady RZ'!$Q$1)))</f>
        <v>7009.3306540000012</v>
      </c>
      <c r="C31" s="486"/>
      <c r="D31" s="116"/>
      <c r="E31" s="116"/>
      <c r="F31" s="116"/>
      <c r="G31" s="116"/>
      <c r="H31" s="116"/>
      <c r="I31" s="116"/>
      <c r="J31" s="116"/>
      <c r="K31" s="116"/>
      <c r="L31" s="116"/>
      <c r="M31" s="116"/>
      <c r="N31" s="116"/>
    </row>
    <row r="32" spans="1:17" s="13" customFormat="1" x14ac:dyDescent="0.2">
      <c r="A32" s="225" t="s">
        <v>80</v>
      </c>
      <c r="B32" s="52">
        <f>SUM(INDEX(B14:M14,,MONTH('[1]Podklady QZ'!$O$1)):INDEX(B14:M14,,MONTH('[1]Podklady RZ'!$Q$1)))</f>
        <v>39.502920000000003</v>
      </c>
      <c r="C32" s="486"/>
      <c r="D32" s="116"/>
      <c r="E32" s="116"/>
      <c r="F32" s="116"/>
      <c r="G32" s="116"/>
      <c r="H32" s="116"/>
      <c r="I32" s="116"/>
      <c r="J32" s="116"/>
      <c r="K32" s="116"/>
      <c r="L32" s="116"/>
      <c r="M32" s="116"/>
      <c r="N32" s="116"/>
    </row>
    <row r="33" spans="1:14" s="13" customFormat="1" x14ac:dyDescent="0.2">
      <c r="A33" s="225" t="s">
        <v>40</v>
      </c>
      <c r="B33" s="52">
        <f>SUM(INDEX(B15:M15,,MONTH('[1]Podklady QZ'!$O$1)):INDEX(B15:M15,,MONTH('[1]Podklady RZ'!$Q$1)))</f>
        <v>4.1738999999999998E-2</v>
      </c>
      <c r="C33" s="486"/>
      <c r="D33" s="116"/>
      <c r="E33" s="116"/>
      <c r="F33" s="116"/>
      <c r="G33" s="116"/>
      <c r="H33" s="116"/>
      <c r="I33" s="116"/>
      <c r="J33" s="116"/>
      <c r="K33" s="116"/>
      <c r="L33" s="116"/>
      <c r="M33" s="116"/>
      <c r="N33" s="116"/>
    </row>
    <row r="34" spans="1:14" s="13" customFormat="1" x14ac:dyDescent="0.2">
      <c r="A34" s="225" t="s">
        <v>39</v>
      </c>
      <c r="B34" s="52">
        <f>SUM(INDEX(B16:M16,,MONTH('[1]Podklady QZ'!$O$1)):INDEX(B16:M16,,MONTH('[1]Podklady RZ'!$Q$1)))</f>
        <v>134.579194</v>
      </c>
      <c r="C34" s="486"/>
      <c r="D34" s="116"/>
      <c r="E34" s="116"/>
      <c r="F34" s="116"/>
      <c r="G34" s="116"/>
      <c r="H34" s="116"/>
      <c r="I34" s="116"/>
      <c r="J34" s="116"/>
      <c r="K34" s="116"/>
      <c r="L34" s="116"/>
      <c r="M34" s="116"/>
      <c r="N34" s="116"/>
    </row>
    <row r="35" spans="1:14" s="13" customFormat="1" x14ac:dyDescent="0.2">
      <c r="A35" s="225" t="s">
        <v>38</v>
      </c>
      <c r="B35" s="52">
        <f>SUM(INDEX(B17:M17,,MONTH('[1]Podklady QZ'!$O$1)):INDEX(B17:M17,,MONTH('[1]Podklady RZ'!$Q$1)))</f>
        <v>21.758593000000001</v>
      </c>
      <c r="C35" s="486"/>
      <c r="D35" s="116"/>
      <c r="E35" s="116"/>
      <c r="F35" s="116"/>
      <c r="G35" s="116"/>
      <c r="H35" s="116"/>
      <c r="I35" s="116"/>
      <c r="J35" s="116"/>
      <c r="K35" s="116"/>
      <c r="L35" s="116"/>
      <c r="M35" s="116"/>
      <c r="N35" s="116"/>
    </row>
    <row r="36" spans="1:14" s="13" customFormat="1" x14ac:dyDescent="0.2">
      <c r="A36" s="225" t="s">
        <v>37</v>
      </c>
      <c r="B36" s="52">
        <f>SUM(INDEX(B18:M18,,MONTH('[1]Podklady QZ'!$O$1)):INDEX(B18:M18,,MONTH('[1]Podklady RZ'!$Q$1)))</f>
        <v>694.18880051837357</v>
      </c>
      <c r="C36" s="486"/>
      <c r="D36" s="116"/>
      <c r="E36" s="116"/>
      <c r="F36" s="116"/>
      <c r="G36" s="116"/>
      <c r="H36" s="116"/>
      <c r="I36" s="116"/>
      <c r="J36" s="116"/>
      <c r="K36" s="116"/>
      <c r="L36" s="116"/>
      <c r="M36" s="116"/>
      <c r="N36" s="116"/>
    </row>
    <row r="37" spans="1:14" s="13" customFormat="1" x14ac:dyDescent="0.2">
      <c r="A37" s="225" t="s">
        <v>36</v>
      </c>
      <c r="B37" s="52">
        <f>SUM(INDEX(B19:M19,,MONTH('[1]Podklady QZ'!$O$1)):INDEX(B19:M19,,MONTH('[1]Podklady RZ'!$Q$1)))</f>
        <v>892.43243300000006</v>
      </c>
      <c r="C37" s="486"/>
      <c r="D37" s="116"/>
      <c r="E37" s="116"/>
      <c r="F37" s="116"/>
      <c r="G37" s="116"/>
      <c r="H37" s="116"/>
      <c r="I37" s="116"/>
      <c r="J37" s="116"/>
      <c r="K37" s="116"/>
      <c r="L37" s="116"/>
      <c r="M37" s="116"/>
      <c r="N37" s="116"/>
    </row>
    <row r="38" spans="1:14" s="13" customFormat="1" x14ac:dyDescent="0.2">
      <c r="A38" s="225" t="s">
        <v>3</v>
      </c>
      <c r="B38" s="52">
        <f>SUM(INDEX(B20:M20,,MONTH('[1]Podklady QZ'!$O$1)):INDEX(B20:M20,,MONTH('[1]Podklady RZ'!$Q$1)))</f>
        <v>0</v>
      </c>
      <c r="C38" s="486"/>
      <c r="D38" s="116"/>
      <c r="E38" s="116"/>
      <c r="F38" s="116"/>
      <c r="G38" s="116"/>
      <c r="H38" s="116"/>
      <c r="I38" s="116"/>
      <c r="J38" s="116"/>
      <c r="K38" s="116"/>
      <c r="L38" s="116"/>
      <c r="M38" s="116"/>
      <c r="N38" s="116"/>
    </row>
    <row r="39" spans="1:14" s="13" customFormat="1" x14ac:dyDescent="0.2">
      <c r="A39" s="225" t="s">
        <v>35</v>
      </c>
      <c r="B39" s="52">
        <f>SUM(INDEX(B21:M21,,MONTH('[1]Podklady QZ'!$O$1)):INDEX(B21:M21,,MONTH('[1]Podklady RZ'!$Q$1)))</f>
        <v>33.938208000000003</v>
      </c>
      <c r="C39" s="486"/>
      <c r="D39" s="116"/>
      <c r="E39" s="116"/>
      <c r="F39" s="116"/>
      <c r="G39" s="116"/>
      <c r="H39" s="116"/>
      <c r="I39" s="116"/>
      <c r="J39" s="116"/>
      <c r="K39" s="116"/>
      <c r="L39" s="116"/>
      <c r="M39" s="116"/>
      <c r="N39" s="116"/>
    </row>
    <row r="40" spans="1:14" s="13" customFormat="1" x14ac:dyDescent="0.2">
      <c r="A40" s="225" t="s">
        <v>34</v>
      </c>
      <c r="B40" s="52">
        <f>SUM(INDEX(B22:M22,,MONTH('[1]Podklady QZ'!$O$1)):INDEX(B22:M22,,MONTH('[1]Podklady RZ'!$Q$1)))</f>
        <v>3854.8471387566697</v>
      </c>
      <c r="C40" s="486"/>
      <c r="D40" s="116"/>
      <c r="E40" s="116"/>
      <c r="F40" s="116"/>
      <c r="G40" s="116"/>
      <c r="H40" s="116"/>
      <c r="I40" s="116"/>
      <c r="J40" s="116"/>
      <c r="K40" s="116"/>
      <c r="L40" s="116"/>
      <c r="M40" s="116"/>
      <c r="N40" s="116"/>
    </row>
    <row r="41" spans="1:14" s="13" customFormat="1" x14ac:dyDescent="0.2">
      <c r="A41" s="3"/>
      <c r="B41" s="486"/>
      <c r="C41" s="486"/>
      <c r="D41" s="116"/>
      <c r="E41" s="116"/>
      <c r="F41" s="116"/>
      <c r="G41" s="116"/>
      <c r="H41" s="116"/>
      <c r="I41" s="116"/>
      <c r="J41" s="116"/>
      <c r="K41" s="116"/>
      <c r="L41" s="116"/>
      <c r="M41" s="116"/>
      <c r="N41" s="116"/>
    </row>
    <row r="42" spans="1:14" s="13" customFormat="1" x14ac:dyDescent="0.2">
      <c r="A42" s="3"/>
      <c r="B42" s="486"/>
      <c r="C42" s="486"/>
      <c r="D42" s="116"/>
      <c r="E42" s="116"/>
      <c r="F42" s="116"/>
      <c r="G42" s="116"/>
      <c r="H42" s="116"/>
      <c r="I42" s="116"/>
      <c r="J42" s="116"/>
      <c r="K42" s="116"/>
      <c r="L42" s="116"/>
      <c r="M42" s="116"/>
      <c r="N42" s="116"/>
    </row>
    <row r="43" spans="1:14" s="13" customFormat="1" x14ac:dyDescent="0.2">
      <c r="A43" s="115"/>
      <c r="B43" s="116"/>
      <c r="C43" s="116"/>
      <c r="D43" s="116"/>
      <c r="E43" s="116"/>
      <c r="F43" s="116"/>
      <c r="G43" s="116"/>
      <c r="H43" s="116"/>
      <c r="I43" s="116"/>
      <c r="J43" s="116"/>
      <c r="K43" s="116"/>
      <c r="L43" s="116"/>
      <c r="M43" s="116"/>
      <c r="N43" s="116"/>
    </row>
    <row r="44" spans="1:14" s="13" customFormat="1" x14ac:dyDescent="0.2">
      <c r="A44" s="3"/>
      <c r="B44" s="3"/>
      <c r="C44" s="3"/>
      <c r="D44" s="3"/>
      <c r="E44" s="3"/>
      <c r="F44" s="3"/>
      <c r="G44" s="3"/>
      <c r="H44" s="3"/>
      <c r="I44" s="3"/>
      <c r="J44" s="3"/>
      <c r="K44" s="3"/>
      <c r="L44" s="3"/>
      <c r="M44" s="3"/>
      <c r="N44" s="3"/>
    </row>
    <row r="46" spans="1:14" x14ac:dyDescent="0.2">
      <c r="B46" s="118"/>
    </row>
    <row r="47" spans="1:14" x14ac:dyDescent="0.2">
      <c r="B47" s="118"/>
    </row>
    <row r="48" spans="1:14" x14ac:dyDescent="0.2">
      <c r="B48" s="118"/>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4F713-8E82-45CB-91A3-D41422D2BD0F}"/>
</file>

<file path=customXml/itemProps2.xml><?xml version="1.0" encoding="utf-8"?>
<ds:datastoreItem xmlns:ds="http://schemas.openxmlformats.org/officeDocument/2006/customXml" ds:itemID="{762012E5-F0BA-4ABF-A530-20C0562C97D0}"/>
</file>

<file path=customXml/itemProps3.xml><?xml version="1.0" encoding="utf-8"?>
<ds:datastoreItem xmlns:ds="http://schemas.openxmlformats.org/officeDocument/2006/customXml" ds:itemID="{C5B1C064-D090-4FC1-B11C-2A34938F1D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46</vt:i4>
      </vt:variant>
      <vt:variant>
        <vt:lpstr>Pojmenované oblasti</vt:lpstr>
      </vt:variant>
      <vt:variant>
        <vt:i4>18</vt:i4>
      </vt:variant>
    </vt:vector>
  </HeadingPairs>
  <TitlesOfParts>
    <vt:vector size="64"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vt:lpstr>
      <vt:lpstr>11</vt:lpstr>
      <vt:lpstr>12</vt:lpstr>
      <vt:lpstr>'2'!Oblast_tisku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2019-09-05T11:41:40Z</cp:lastPrinted>
  <dcterms:created xsi:type="dcterms:W3CDTF">2006-03-02T11:20:40Z</dcterms:created>
  <dcterms:modified xsi:type="dcterms:W3CDTF">2019-09-16T08:59:54Z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