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drawings/drawing37.xml" ContentType="application/vnd.openxmlformats-officedocument.drawing+xml"/>
  <Override PartName="/xl/theme/themeOverride13.xml" ContentType="application/vnd.openxmlformats-officedocument.themeOverride+xml"/>
  <Override PartName="/xl/charts/chart160.xml" ContentType="application/vnd.openxmlformats-officedocument.drawingml.chart+xml"/>
  <Override PartName="/xl/charts/chart159.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6.xml" ContentType="application/vnd.openxmlformats-officedocument.drawingml.chart+xml"/>
  <Override PartName="/xl/charts/chart165.xml" ContentType="application/vnd.openxmlformats-officedocument.drawingml.chart+xml"/>
  <Override PartName="/xl/theme/themeOverride14.xml" ContentType="application/vnd.openxmlformats-officedocument.themeOverride+xml"/>
  <Override PartName="/xl/charts/chart164.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charts/chart156.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drawings/drawing35.xml" ContentType="application/vnd.openxmlformats-officedocument.drawing+xml"/>
  <Override PartName="/xl/charts/chart148.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theme/themeOverride12.xml" ContentType="application/vnd.openxmlformats-officedocument.themeOverride+xml"/>
  <Override PartName="/xl/charts/chart155.xml" ContentType="application/vnd.openxmlformats-officedocument.drawingml.chart+xml"/>
  <Override PartName="/xl/drawings/drawing36.xml" ContentType="application/vnd.openxmlformats-officedocument.drawing+xml"/>
  <Override PartName="/xl/charts/chart154.xml" ContentType="application/vnd.openxmlformats-officedocument.drawingml.chart+xml"/>
  <Override PartName="/xl/charts/chart153.xml" ContentType="application/vnd.openxmlformats-officedocument.drawingml.chart+xml"/>
  <Override PartName="/xl/drawings/drawing38.xml" ContentType="application/vnd.openxmlformats-officedocument.drawing+xml"/>
  <Override PartName="/xl/charts/chart167.xml" ContentType="application/vnd.openxmlformats-officedocument.drawingml.chart+xml"/>
  <Override PartName="/xl/charts/chart168.xml" ContentType="application/vnd.openxmlformats-officedocument.drawingml.chart+xml"/>
  <Override PartName="/xl/charts/chart182.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drawings/drawing40.xml" ContentType="application/vnd.openxmlformats-officedocument.drawing+xml"/>
  <Override PartName="/xl/theme/themeOverride17.xml" ContentType="application/vnd.openxmlformats-officedocument.themeOverride+xml"/>
  <Override PartName="/xl/charts/chart183.xml" ContentType="application/vnd.openxmlformats-officedocument.drawingml.chart+xml"/>
  <Override PartName="/xl/charts/chart184.xml" ContentType="application/vnd.openxmlformats-officedocument.drawingml.chart+xml"/>
  <Override PartName="/xl/charts/chart186.xml" ContentType="application/vnd.openxmlformats-officedocument.drawingml.chart+xml"/>
  <Override PartName="/xl/theme/themeOverride18.xml" ContentType="application/vnd.openxmlformats-officedocument.themeOverride+xml"/>
  <Override PartName="/xl/charts/chart185.xml" ContentType="application/vnd.openxmlformats-officedocument.drawingml.chart+xml"/>
  <Override PartName="/xl/drawings/drawing41.xml" ContentType="application/vnd.openxmlformats-officedocument.drawing+xml"/>
  <Override PartName="/xl/charts/chart178.xml" ContentType="application/vnd.openxmlformats-officedocument.drawingml.chart+xml"/>
  <Override PartName="/xl/charts/chart177.xml" ContentType="application/vnd.openxmlformats-officedocument.drawingml.chart+xml"/>
  <Override PartName="/xl/theme/themeOverride15.xml" ContentType="application/vnd.openxmlformats-officedocument.themeOverride+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69.xml" ContentType="application/vnd.openxmlformats-officedocument.drawingml.chart+xml"/>
  <Override PartName="/xl/drawings/drawing39.xml" ContentType="application/vnd.openxmlformats-officedocument.drawing+xml"/>
  <Override PartName="/xl/charts/chart173.xml" ContentType="application/vnd.openxmlformats-officedocument.drawingml.chart+xml"/>
  <Override PartName="/xl/theme/themeOverride16.xml" ContentType="application/vnd.openxmlformats-officedocument.themeOverride+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47.xml" ContentType="application/vnd.openxmlformats-officedocument.drawingml.chart+xml"/>
  <Override PartName="/xl/theme/themeOverride11.xml" ContentType="application/vnd.openxmlformats-officedocument.themeOverride+xml"/>
  <Override PartName="/xl/charts/chart146.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17.xml" ContentType="application/vnd.openxmlformats-officedocument.drawingml.chart+xml"/>
  <Override PartName="/xl/theme/themeOverride6.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theme/themeOverride7.xml" ContentType="application/vnd.openxmlformats-officedocument.themeOverride+xml"/>
  <Override PartName="/xl/charts/chart122.xml" ContentType="application/vnd.openxmlformats-officedocument.drawingml.char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drawings/drawing28.xml" ContentType="application/vnd.openxmlformats-officedocument.drawing+xml"/>
  <Override PartName="/xl/charts/chart107.xml" ContentType="application/vnd.openxmlformats-officedocument.drawingml.chart+xml"/>
  <Override PartName="/xl/charts/chart106.xml" ContentType="application/vnd.openxmlformats-officedocument.drawingml.chart+xml"/>
  <Override PartName="/xl/charts/chart105.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3.xml" ContentType="application/vnd.openxmlformats-officedocument.drawingml.chart+xml"/>
  <Override PartName="/xl/drawings/drawing29.xml" ContentType="application/vnd.openxmlformats-officedocument.drawing+xml"/>
  <Override PartName="/xl/charts/chart112.xml" ContentType="application/vnd.openxmlformats-officedocument.drawingml.chart+xml"/>
  <Override PartName="/xl/charts/chart111.xml" ContentType="application/vnd.openxmlformats-officedocument.drawingml.chart+xml"/>
  <Override PartName="/xl/worksheets/sheet1.xml" ContentType="application/vnd.openxmlformats-officedocument.spreadsheetml.worksheet+xml"/>
  <Override PartName="/xl/drawings/drawing3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37.xml" ContentType="application/vnd.openxmlformats-officedocument.drawingml.chart+xml"/>
  <Override PartName="/xl/drawings/drawing33.xml" ContentType="application/vnd.openxmlformats-officedocument.drawing+xml"/>
  <Override PartName="/xl/theme/themeOverride10.xml" ContentType="application/vnd.openxmlformats-officedocument.themeOverride+xml"/>
  <Override PartName="/xl/charts/chart141.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charts/chart144.xml" ContentType="application/vnd.openxmlformats-officedocument.drawingml.chart+xml"/>
  <Override PartName="/xl/charts/chart143.xml" ContentType="application/vnd.openxmlformats-officedocument.drawingml.chart+xml"/>
  <Override PartName="/xl/drawings/drawing34.xml" ContentType="application/vnd.openxmlformats-officedocument.drawing+xml"/>
  <Override PartName="/xl/charts/chart136.xml" ContentType="application/vnd.openxmlformats-officedocument.drawingml.chart+xml"/>
  <Override PartName="/xl/charts/chart135.xml" ContentType="application/vnd.openxmlformats-officedocument.drawingml.chart+xml"/>
  <Override PartName="/xl/charts/chart130.xml" ContentType="application/vnd.openxmlformats-officedocument.drawingml.chart+xml"/>
  <Override PartName="/xl/charts/chart129.xml" ContentType="application/vnd.openxmlformats-officedocument.drawingml.chart+xml"/>
  <Override PartName="/xl/theme/themeOverride8.xml" ContentType="application/vnd.openxmlformats-officedocument.themeOverride+xml"/>
  <Override PartName="/xl/charts/chart128.xml" ContentType="application/vnd.openxmlformats-officedocument.drawingml.chart+xml"/>
  <Override PartName="/xl/charts/chart127.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theme/themeOverride9.xml" ContentType="application/vnd.openxmlformats-officedocument.themeOverride+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87.xml" ContentType="application/vnd.openxmlformats-officedocument.drawingml.chart+xml"/>
  <Override PartName="/xl/drawings/drawing42.xml" ContentType="application/vnd.openxmlformats-officedocument.drawing+xml"/>
  <Override PartName="/xl/charts/chart188.xml" ContentType="application/vnd.openxmlformats-officedocument.drawingml.chart+xml"/>
  <Override PartName="/xl/worksheets/sheet2.xml" ContentType="application/vnd.openxmlformats-officedocument.spreadsheetml.worksheet+xml"/>
  <Override PartName="/xl/charts/chart192.xml" ContentType="application/vnd.openxmlformats-officedocument.drawingml.chart+xml"/>
  <Override PartName="/xl/drawings/drawing43.xml" ContentType="application/vnd.openxmlformats-officedocument.drawing+xml"/>
  <Override PartName="/xl/charts/chart191.xml" ContentType="application/vnd.openxmlformats-officedocument.drawingml.chart+xml"/>
  <Override PartName="/xl/charts/chart190.xml" ContentType="application/vnd.openxmlformats-officedocument.drawingml.chart+xml"/>
  <Override PartName="/xl/charts/chart189.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worksheets/sheet3.xml" ContentType="application/vnd.openxmlformats-officedocument.spreadsheetml.worksheet+xml"/>
  <Override PartName="/xl/charts/chart197.xml" ContentType="application/vnd.openxmlformats-officedocument.drawingml.chart+xml"/>
  <Override PartName="/xl/charts/chart196.xml" ContentType="application/vnd.openxmlformats-officedocument.drawingml.chart+xml"/>
  <Override PartName="/xl/drawings/drawing44.xml" ContentType="application/vnd.openxmlformats-officedocument.drawing+xml"/>
  <Override PartName="/xl/charts/chart104.xml" ContentType="application/vnd.openxmlformats-officedocument.drawingml.chart+xml"/>
  <Override PartName="/xl/charts/chart110.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theme/themeOverride2.xml" ContentType="application/vnd.openxmlformats-officedocument.themeOverride+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charts/chart103.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6.xml" ContentType="application/vnd.openxmlformats-officedocument.drawingml.chart+xml"/>
  <Override PartName="/xl/drawings/drawing16.xml" ContentType="application/vnd.openxmlformats-officedocument.drawing+xml"/>
  <Override PartName="/xl/charts/chart47.xml" ContentType="application/vnd.openxmlformats-officedocument.drawingml.chart+xml"/>
  <Override PartName="/xl/charts/chart41.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4.xml" ContentType="application/vnd.openxmlformats-officedocument.drawing+xml"/>
  <Override PartName="/xl/charts/chart39.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drawings/drawing15.xml" ContentType="application/vnd.openxmlformats-officedocument.drawing+xml"/>
  <Override PartName="/xl/drawings/drawing23.xml" ContentType="application/vnd.openxmlformats-officedocument.drawing+xml"/>
  <Override PartName="/xl/charts/chart82.xml" ContentType="application/vnd.openxmlformats-officedocument.drawingml.chart+xml"/>
  <Override PartName="/xl/charts/chart81.xml" ContentType="application/vnd.openxmlformats-officedocument.drawingml.chart+xml"/>
  <Override PartName="/xl/charts/chart83.xml" ContentType="application/vnd.openxmlformats-officedocument.drawingml.chart+xml"/>
  <Override PartName="/xl/drawings/drawing24.xml" ContentType="application/vnd.openxmlformats-officedocument.drawing+xml"/>
  <Override PartName="/xl/charts/chart87.xml" ContentType="application/vnd.openxmlformats-officedocument.drawingml.chart+xml"/>
  <Override PartName="/xl/charts/chart86.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2.xml" ContentType="application/vnd.openxmlformats-officedocument.drawing+xml"/>
  <Override PartName="/xl/charts/chart48.xml" ContentType="application/vnd.openxmlformats-officedocument.drawingml.chart+xml"/>
  <Override PartName="/xl/drawings/drawing26.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7.xml" ContentType="application/vnd.openxmlformats-officedocument.drawing+xml"/>
  <Override PartName="/xl/charts/chart102.xml" ContentType="application/vnd.openxmlformats-officedocument.drawingml.chart+xml"/>
  <Override PartName="/xl/charts/chart101.xml" ContentType="application/vnd.openxmlformats-officedocument.drawingml.chart+xml"/>
  <Override PartName="/xl/charts/chart100.xml" ContentType="application/vnd.openxmlformats-officedocument.drawingml.chart+xml"/>
  <Override PartName="/xl/charts/chart96.xml" ContentType="application/vnd.openxmlformats-officedocument.drawingml.chart+xml"/>
  <Override PartName="/xl/charts/chart95.xml" ContentType="application/vnd.openxmlformats-officedocument.drawingml.chart+xml"/>
  <Override PartName="/xl/charts/chart94.xml" ContentType="application/vnd.openxmlformats-officedocument.drawingml.chart+xml"/>
  <Override PartName="/xl/charts/chart91.xml" ContentType="application/vnd.openxmlformats-officedocument.drawingml.chart+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92.xml" ContentType="application/vnd.openxmlformats-officedocument.drawingml.chart+xml"/>
  <Override PartName="/xl/drawings/drawing25.xml" ContentType="application/vnd.openxmlformats-officedocument.drawing+xml"/>
  <Override PartName="/xl/charts/chart93.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59.xml" ContentType="application/vnd.openxmlformats-officedocument.drawingml.chart+xml"/>
  <Override PartName="/xl/charts/chart54.xml" ContentType="application/vnd.openxmlformats-officedocument.drawingml.chart+xml"/>
  <Override PartName="/xl/charts/chart53.xml" ContentType="application/vnd.openxmlformats-officedocument.drawingml.chart+xml"/>
  <Override PartName="/xl/charts/chart58.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55.xml" ContentType="application/vnd.openxmlformats-officedocument.drawingml.chart+xml"/>
  <Override PartName="/xl/drawings/drawing19.xml" ContentType="application/vnd.openxmlformats-officedocument.drawing+xml"/>
  <Override PartName="/xl/charts/chart56.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charts/chart62.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5.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4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50.xml" ContentType="application/vnd.openxmlformats-officedocument.drawingml.chart+xml"/>
  <Override PartName="/xl/drawings/drawing20.xml" ContentType="application/vnd.openxmlformats-officedocument.drawing+xml"/>
  <Override PartName="/xl/charts/chart52.xml" ContentType="application/vnd.openxmlformats-officedocument.drawingml.chart+xml"/>
  <Override PartName="/xl/charts/chart67.xml" ContentType="application/vnd.openxmlformats-officedocument.drawingml.chart+xml"/>
  <Override PartName="/xl/charts/chart51.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15" yWindow="30" windowWidth="28800" windowHeight="12900" tabRatio="751"/>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47" r:id="rId12"/>
    <sheet name="6" sheetId="77" r:id="rId13"/>
    <sheet name="7.1" sheetId="129" r:id="rId14"/>
    <sheet name="7.2" sheetId="57" r:id="rId15"/>
    <sheet name="8.1" sheetId="146" r:id="rId16"/>
    <sheet name="8.2" sheetId="168"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69" r:id="rId31"/>
    <sheet name="8.4" sheetId="170" r:id="rId32"/>
    <sheet name="8.5" sheetId="171" r:id="rId33"/>
    <sheet name="8.6" sheetId="172" r:id="rId34"/>
    <sheet name="8.7" sheetId="173" r:id="rId35"/>
    <sheet name="8.8" sheetId="174" r:id="rId36"/>
    <sheet name="8.9" sheetId="175" r:id="rId37"/>
    <sheet name="8.10" sheetId="176" r:id="rId38"/>
    <sheet name="8.11" sheetId="177" r:id="rId39"/>
    <sheet name="8.12" sheetId="178" r:id="rId40"/>
    <sheet name="8.13" sheetId="179" r:id="rId41"/>
    <sheet name="8.14" sheetId="180" r:id="rId42"/>
    <sheet name="9" sheetId="161" r:id="rId43"/>
    <sheet name="10.1" sheetId="181" r:id="rId44"/>
    <sheet name="10.2" sheetId="182" r:id="rId45"/>
    <sheet name="11" sheetId="163" r:id="rId46"/>
    <sheet name="12" sheetId="167" r:id="rId47"/>
  </sheets>
  <externalReferences>
    <externalReference r:id="rId48"/>
  </externalReferences>
  <definedNames>
    <definedName name="_xlnm.Print_Area" localSheetId="3">'2'!$A$1:$I$50</definedName>
    <definedName name="_xlnm.Print_Area" localSheetId="15">'8.1'!$A$1:$J$47</definedName>
    <definedName name="_xlnm.Print_Area" localSheetId="37">'8.10'!$A$1:$J$47</definedName>
    <definedName name="_xlnm.Print_Area" localSheetId="38">'8.11'!$A$1:$J$47</definedName>
    <definedName name="_xlnm.Print_Area" localSheetId="39">'8.12'!$A$1:$J$47</definedName>
    <definedName name="_xlnm.Print_Area" localSheetId="40">'8.13'!$A$1:$J$47</definedName>
    <definedName name="_xlnm.Print_Area" localSheetId="41">'8.14'!$A$1:$J$47</definedName>
    <definedName name="_xlnm.Print_Area" localSheetId="16">'8.2'!$A$1:$J$46</definedName>
    <definedName name="_xlnm.Print_Area" localSheetId="30">'8.3'!$A$1:$J$46</definedName>
    <definedName name="_xlnm.Print_Area" localSheetId="31">'8.4'!$A$1:$J$47</definedName>
    <definedName name="_xlnm.Print_Area" localSheetId="32">'8.5'!$A$1:$J$47</definedName>
    <definedName name="_xlnm.Print_Area" localSheetId="33">'8.6'!$A$1:$J$47</definedName>
    <definedName name="_xlnm.Print_Area" localSheetId="34">'8.7'!$A$1:$J$47</definedName>
    <definedName name="_xlnm.Print_Area" localSheetId="35">'8.8'!$A$1:$J$47</definedName>
    <definedName name="_xlnm.Print_Area" localSheetId="36">'8.9'!$A$1:$J$47</definedName>
    <definedName name="_xlnm.Print_Area" localSheetId="42">'9'!$A$1:$M$45</definedName>
    <definedName name="_xlnm.Print_Area" localSheetId="1">Obsah!$A$1:$K$40</definedName>
    <definedName name="_xlnm.Print_Area" localSheetId="0">Titulní!$A$1:$J$51</definedName>
  </definedNames>
  <calcPr calcId="145621"/>
</workbook>
</file>

<file path=xl/calcChain.xml><?xml version="1.0" encoding="utf-8"?>
<calcChain xmlns="http://schemas.openxmlformats.org/spreadsheetml/2006/main">
  <c r="J19" i="182" l="1"/>
  <c r="I19" i="182"/>
  <c r="H19" i="182"/>
  <c r="H18" i="182"/>
  <c r="E16" i="182"/>
  <c r="E14" i="182"/>
  <c r="J10" i="182"/>
  <c r="I10" i="182"/>
  <c r="H10" i="182"/>
  <c r="H9" i="182"/>
  <c r="E7" i="182"/>
  <c r="E5" i="182"/>
  <c r="K26" i="146" l="1"/>
  <c r="E5" i="181" l="1"/>
  <c r="J19" i="181"/>
  <c r="I19" i="181"/>
  <c r="H19" i="181"/>
  <c r="H18" i="181"/>
  <c r="E16" i="181"/>
  <c r="E14" i="181"/>
  <c r="J10" i="181"/>
  <c r="I10" i="181"/>
  <c r="H10" i="181"/>
  <c r="H9" i="181"/>
  <c r="E7" i="181"/>
  <c r="T4" i="161" l="1"/>
  <c r="S4" i="161"/>
  <c r="R4" i="161"/>
  <c r="Q4" i="161"/>
  <c r="P4" i="161"/>
  <c r="O4" i="161"/>
  <c r="I21" i="161" l="1"/>
  <c r="F21" i="161"/>
  <c r="C21" i="161"/>
  <c r="I20" i="161"/>
  <c r="F20" i="161"/>
  <c r="C20" i="161"/>
  <c r="M19" i="161"/>
  <c r="J19" i="161"/>
  <c r="I19" i="161"/>
  <c r="G19" i="161"/>
  <c r="F19" i="161"/>
  <c r="D19" i="161"/>
  <c r="C19" i="161"/>
  <c r="I18" i="161"/>
  <c r="F18" i="161"/>
  <c r="C18" i="161"/>
  <c r="I17" i="161"/>
  <c r="F17" i="161"/>
  <c r="C17" i="161"/>
  <c r="I16" i="161"/>
  <c r="F16" i="161"/>
  <c r="C16" i="161"/>
  <c r="I15" i="161"/>
  <c r="F15" i="161"/>
  <c r="C15" i="161"/>
  <c r="J14" i="161"/>
  <c r="I14" i="161"/>
  <c r="G14" i="161"/>
  <c r="F14" i="161"/>
  <c r="D14" i="161"/>
  <c r="C14" i="161"/>
  <c r="I13" i="161"/>
  <c r="F13" i="161"/>
  <c r="C13" i="161"/>
  <c r="I12" i="161"/>
  <c r="F12" i="161"/>
  <c r="C12" i="161"/>
  <c r="I11" i="161"/>
  <c r="F11" i="161"/>
  <c r="C11" i="161"/>
  <c r="I10" i="161"/>
  <c r="F10" i="161"/>
  <c r="C10" i="161"/>
  <c r="I9" i="161"/>
  <c r="F9" i="161"/>
  <c r="C9" i="161"/>
  <c r="I8" i="161"/>
  <c r="F8" i="161"/>
  <c r="C8" i="161"/>
  <c r="I7" i="161"/>
  <c r="F7" i="161"/>
  <c r="C7" i="161"/>
  <c r="I6" i="161"/>
  <c r="F6" i="161"/>
  <c r="C6" i="161"/>
  <c r="K34" i="180"/>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5" i="146"/>
  <c r="K34" i="146"/>
  <c r="K33" i="146"/>
  <c r="K32" i="146"/>
  <c r="K31" i="146"/>
  <c r="K30" i="146"/>
  <c r="K29" i="146"/>
  <c r="K28" i="146"/>
  <c r="K25" i="146"/>
  <c r="K24" i="146"/>
  <c r="K23" i="146"/>
  <c r="K22" i="146"/>
  <c r="K21" i="146"/>
  <c r="K20" i="146"/>
  <c r="K19" i="146"/>
  <c r="K18" i="146"/>
  <c r="K17" i="146"/>
  <c r="K16" i="146"/>
  <c r="K15" i="146"/>
  <c r="K14" i="146"/>
  <c r="K13" i="146"/>
  <c r="K12" i="146"/>
  <c r="K11" i="146"/>
  <c r="K10"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B4" i="167" l="1"/>
  <c r="B23" i="163" l="1"/>
  <c r="H23" i="163"/>
  <c r="H4" i="163" l="1"/>
  <c r="B4" i="163" l="1"/>
  <c r="A23" i="7" l="1"/>
  <c r="A21" i="7" l="1"/>
  <c r="A20" i="7"/>
  <c r="A18" i="7" l="1"/>
  <c r="A22" i="7" l="1"/>
  <c r="A19" i="7" l="1"/>
  <c r="A1" i="27" l="1"/>
  <c r="I1" i="178" l="1"/>
  <c r="I1" i="174"/>
  <c r="I1" i="171"/>
  <c r="I1" i="177"/>
  <c r="I1" i="173"/>
  <c r="I1" i="180"/>
  <c r="I1" i="176"/>
  <c r="I1" i="172"/>
  <c r="I1" i="179"/>
  <c r="I1" i="175"/>
  <c r="I1" i="168"/>
  <c r="I1" i="170"/>
  <c r="I1" i="169"/>
  <c r="E1" i="167"/>
  <c r="K1" i="163"/>
  <c r="M1" i="161"/>
  <c r="M1" i="147"/>
  <c r="I1" i="146"/>
  <c r="M1" i="113"/>
  <c r="M1" i="117"/>
  <c r="J1" i="57"/>
  <c r="M1" i="123"/>
  <c r="P1" i="132"/>
  <c r="N1" i="131"/>
  <c r="P1" i="130"/>
  <c r="N1" i="129"/>
  <c r="N1" i="128"/>
  <c r="N1" i="127"/>
  <c r="M1" i="121"/>
  <c r="M1" i="114"/>
  <c r="M1" i="120"/>
  <c r="M1" i="119"/>
  <c r="N1" i="7"/>
  <c r="M1" i="77"/>
  <c r="M1" i="115"/>
  <c r="M1" i="124"/>
  <c r="M1" i="122"/>
  <c r="I1" i="105"/>
  <c r="N1" i="53"/>
  <c r="M1" i="112"/>
  <c r="M1" i="116"/>
  <c r="M1" i="118"/>
  <c r="F26" i="176" l="1"/>
  <c r="D26" i="176"/>
  <c r="B26" i="176"/>
  <c r="F26" i="172"/>
  <c r="D26" i="172"/>
  <c r="B26" i="172"/>
  <c r="F26" i="178"/>
  <c r="D26" i="178"/>
  <c r="B26" i="178"/>
  <c r="F26" i="146"/>
  <c r="D26" i="146"/>
  <c r="B26" i="146"/>
  <c r="H26" i="176" l="1"/>
  <c r="H26" i="146"/>
  <c r="H26" i="172"/>
  <c r="H26" i="178"/>
  <c r="L21" i="161" l="1"/>
  <c r="L20" i="161"/>
  <c r="L19" i="161"/>
  <c r="L18" i="161"/>
  <c r="L17" i="161"/>
  <c r="L16" i="161"/>
  <c r="L15" i="161"/>
  <c r="L14" i="161"/>
  <c r="L13" i="161"/>
  <c r="L12" i="161"/>
  <c r="L11" i="161"/>
  <c r="L10" i="161"/>
  <c r="L9" i="161"/>
  <c r="L8" i="161"/>
  <c r="L7" i="161"/>
  <c r="L6" i="161"/>
  <c r="C5" i="167" l="1"/>
  <c r="C10" i="167"/>
  <c r="D10" i="167" s="1"/>
  <c r="C18" i="167"/>
  <c r="D18" i="167" s="1"/>
  <c r="C13" i="167"/>
  <c r="D13" i="167" s="1"/>
  <c r="C6" i="167"/>
  <c r="C7" i="167"/>
  <c r="C15" i="167"/>
  <c r="C19" i="167"/>
  <c r="C9" i="167"/>
  <c r="D9" i="167" s="1"/>
  <c r="C17" i="167"/>
  <c r="C14" i="167"/>
  <c r="C11" i="167"/>
  <c r="C8" i="167"/>
  <c r="D8" i="167" s="1"/>
  <c r="C12" i="167"/>
  <c r="D12" i="167" s="1"/>
  <c r="C16" i="167"/>
  <c r="C20" i="167"/>
  <c r="F5" i="161"/>
  <c r="D19" i="167" l="1"/>
  <c r="E19" i="167"/>
  <c r="D11" i="167"/>
  <c r="E11" i="167"/>
  <c r="D7" i="167"/>
  <c r="E7" i="167"/>
  <c r="D20" i="167"/>
  <c r="E20" i="167"/>
  <c r="D17" i="167"/>
  <c r="E17" i="167"/>
  <c r="E16" i="167"/>
  <c r="D16" i="167"/>
  <c r="D14" i="167"/>
  <c r="E14" i="167"/>
  <c r="E15" i="167"/>
  <c r="D15" i="167"/>
  <c r="D6" i="167"/>
  <c r="E6" i="167"/>
  <c r="E5" i="167"/>
  <c r="D5" i="167"/>
  <c r="C4" i="167"/>
  <c r="I5" i="161"/>
  <c r="C5" i="161"/>
  <c r="D4" i="167" l="1"/>
  <c r="E4" i="167"/>
  <c r="L5" i="161"/>
  <c r="P14" i="161" l="1"/>
  <c r="P13" i="161"/>
  <c r="P6" i="161"/>
  <c r="P19" i="161"/>
  <c r="P7" i="161"/>
  <c r="P16" i="161"/>
  <c r="P10" i="161"/>
  <c r="P15" i="161"/>
  <c r="P9" i="161"/>
  <c r="P17" i="161"/>
  <c r="P11" i="161"/>
  <c r="P20" i="161"/>
  <c r="P18" i="161"/>
  <c r="P12" i="161"/>
  <c r="P21" i="161"/>
  <c r="P8" i="161"/>
  <c r="B35" i="147" l="1"/>
  <c r="B20" i="147"/>
  <c r="B3" i="147"/>
  <c r="F5" i="132"/>
  <c r="B11" i="127"/>
  <c r="B7" i="127"/>
  <c r="B5" i="57"/>
  <c r="K3" i="161"/>
  <c r="D34" i="180"/>
  <c r="M34" i="180" s="1"/>
  <c r="B12" i="180"/>
  <c r="L12" i="180" s="1"/>
  <c r="D14" i="179"/>
  <c r="M14" i="179" s="1"/>
  <c r="F16" i="178"/>
  <c r="N16" i="178" s="1"/>
  <c r="D20" i="177"/>
  <c r="M20" i="177" s="1"/>
  <c r="F22" i="146"/>
  <c r="N22" i="146" s="1"/>
  <c r="B25" i="176"/>
  <c r="L25" i="176" s="1"/>
  <c r="D28" i="175"/>
  <c r="M28" i="175" s="1"/>
  <c r="B32" i="174"/>
  <c r="L32" i="174" s="1"/>
  <c r="D34" i="173"/>
  <c r="M34" i="173" s="1"/>
  <c r="B12" i="173"/>
  <c r="L12" i="173" s="1"/>
  <c r="D14" i="172"/>
  <c r="M14" i="172" s="1"/>
  <c r="F16" i="171"/>
  <c r="N16" i="171" s="1"/>
  <c r="D20" i="170"/>
  <c r="M20" i="170" s="1"/>
  <c r="F22" i="169"/>
  <c r="N22" i="169" s="1"/>
  <c r="B9" i="57"/>
  <c r="B17" i="57"/>
  <c r="B32" i="179"/>
  <c r="L32" i="179" s="1"/>
  <c r="F10" i="178"/>
  <c r="N10" i="178" s="1"/>
  <c r="D15" i="146"/>
  <c r="M15" i="146" s="1"/>
  <c r="D21" i="175"/>
  <c r="M21" i="175" s="1"/>
  <c r="F15" i="180"/>
  <c r="N15" i="180" s="1"/>
  <c r="B18" i="179"/>
  <c r="L18" i="179" s="1"/>
  <c r="F21" i="178"/>
  <c r="N21" i="178" s="1"/>
  <c r="B24" i="177"/>
  <c r="L24" i="177" s="1"/>
  <c r="D28" i="146"/>
  <c r="M28" i="146" s="1"/>
  <c r="F30" i="176"/>
  <c r="N30" i="176" s="1"/>
  <c r="D33" i="175"/>
  <c r="M33" i="175" s="1"/>
  <c r="B11" i="175"/>
  <c r="L11" i="175" s="1"/>
  <c r="D13" i="174"/>
  <c r="M13" i="174" s="1"/>
  <c r="F15" i="173"/>
  <c r="N15" i="173" s="1"/>
  <c r="B18" i="172"/>
  <c r="L18" i="172" s="1"/>
  <c r="F21" i="171"/>
  <c r="N21" i="171" s="1"/>
  <c r="B24" i="170"/>
  <c r="L24" i="170" s="1"/>
  <c r="D27" i="169"/>
  <c r="M27" i="169" s="1"/>
  <c r="I7" i="57"/>
  <c r="I15" i="57"/>
  <c r="F12" i="180"/>
  <c r="N12" i="180" s="1"/>
  <c r="B20" i="178"/>
  <c r="L20" i="178" s="1"/>
  <c r="F24" i="146"/>
  <c r="N24" i="146" s="1"/>
  <c r="F31" i="175"/>
  <c r="N31" i="175" s="1"/>
  <c r="B25" i="178"/>
  <c r="L25" i="178" s="1"/>
  <c r="B30" i="175"/>
  <c r="L30" i="175" s="1"/>
  <c r="D28" i="173"/>
  <c r="M28" i="173" s="1"/>
  <c r="B33" i="171"/>
  <c r="L33" i="171" s="1"/>
  <c r="D14" i="170"/>
  <c r="M14" i="170" s="1"/>
  <c r="F11" i="57"/>
  <c r="B22" i="177"/>
  <c r="L22" i="177" s="1"/>
  <c r="D16" i="173"/>
  <c r="M16" i="173" s="1"/>
  <c r="F25" i="169"/>
  <c r="N25" i="169" s="1"/>
  <c r="F15" i="178"/>
  <c r="N15" i="178" s="1"/>
  <c r="D31" i="175"/>
  <c r="M31" i="175" s="1"/>
  <c r="B32" i="173"/>
  <c r="L32" i="173" s="1"/>
  <c r="F10" i="172"/>
  <c r="N10" i="172" s="1"/>
  <c r="D15" i="170"/>
  <c r="M15" i="170" s="1"/>
  <c r="D10" i="57"/>
  <c r="B13" i="178"/>
  <c r="L13" i="178" s="1"/>
  <c r="D24" i="173"/>
  <c r="M24" i="173" s="1"/>
  <c r="B14" i="170"/>
  <c r="L14" i="170" s="1"/>
  <c r="D32" i="173"/>
  <c r="M32" i="173" s="1"/>
  <c r="G14" i="57"/>
  <c r="C10" i="57"/>
  <c r="E5" i="57"/>
  <c r="B11" i="172"/>
  <c r="L11" i="172" s="1"/>
  <c r="F29" i="178"/>
  <c r="N29" i="178" s="1"/>
  <c r="D31" i="174"/>
  <c r="M31" i="174" s="1"/>
  <c r="F10" i="131"/>
  <c r="J15" i="131"/>
  <c r="C7" i="131"/>
  <c r="F12" i="127"/>
  <c r="J17" i="127"/>
  <c r="K8" i="131"/>
  <c r="C14" i="131"/>
  <c r="G19" i="131"/>
  <c r="K10" i="127"/>
  <c r="C16" i="127"/>
  <c r="B29" i="180"/>
  <c r="L29" i="180" s="1"/>
  <c r="D31" i="179"/>
  <c r="M31" i="179" s="1"/>
  <c r="F34" i="178"/>
  <c r="N34" i="178" s="1"/>
  <c r="D11" i="178"/>
  <c r="M11" i="178" s="1"/>
  <c r="B15" i="177"/>
  <c r="L15" i="177" s="1"/>
  <c r="D17" i="146"/>
  <c r="M17" i="146" s="1"/>
  <c r="F19" i="176"/>
  <c r="N19" i="176" s="1"/>
  <c r="B22" i="175"/>
  <c r="L22" i="175" s="1"/>
  <c r="F25" i="174"/>
  <c r="N25" i="174" s="1"/>
  <c r="B29" i="173"/>
  <c r="L29" i="173" s="1"/>
  <c r="D32" i="172"/>
  <c r="M32" i="172" s="1"/>
  <c r="F33" i="171"/>
  <c r="N33" i="171" s="1"/>
  <c r="D11" i="171"/>
  <c r="M11" i="171" s="1"/>
  <c r="B15" i="170"/>
  <c r="L15" i="170" s="1"/>
  <c r="D17" i="169"/>
  <c r="M17" i="169" s="1"/>
  <c r="D11" i="57"/>
  <c r="H5" i="57"/>
  <c r="D20" i="179"/>
  <c r="M20" i="179" s="1"/>
  <c r="B25" i="177"/>
  <c r="L25" i="177" s="1"/>
  <c r="F31" i="176"/>
  <c r="N31" i="176" s="1"/>
  <c r="F32" i="180"/>
  <c r="N32" i="180" s="1"/>
  <c r="D10" i="180"/>
  <c r="M10" i="180" s="1"/>
  <c r="F12" i="179"/>
  <c r="N12" i="179" s="1"/>
  <c r="D16" i="178"/>
  <c r="M16" i="178" s="1"/>
  <c r="F18" i="177"/>
  <c r="N18" i="177" s="1"/>
  <c r="B21" i="146"/>
  <c r="L21" i="146" s="1"/>
  <c r="D23" i="176"/>
  <c r="M23" i="176" s="1"/>
  <c r="B28" i="175"/>
  <c r="L28" i="175" s="1"/>
  <c r="D30" i="174"/>
  <c r="M30" i="174" s="1"/>
  <c r="F32" i="173"/>
  <c r="N32" i="173" s="1"/>
  <c r="D10" i="173"/>
  <c r="M10" i="173" s="1"/>
  <c r="F12" i="172"/>
  <c r="N12" i="172" s="1"/>
  <c r="D16" i="171"/>
  <c r="M16" i="171" s="1"/>
  <c r="F18" i="170"/>
  <c r="N18" i="170" s="1"/>
  <c r="B21" i="169"/>
  <c r="L21" i="169" s="1"/>
  <c r="G9" i="57"/>
  <c r="G17" i="57"/>
  <c r="F25" i="179"/>
  <c r="N25" i="179" s="1"/>
  <c r="F32" i="177"/>
  <c r="N32" i="177" s="1"/>
  <c r="B14" i="146"/>
  <c r="L14" i="146" s="1"/>
  <c r="F18" i="175"/>
  <c r="N18" i="175" s="1"/>
  <c r="D23" i="177"/>
  <c r="M23" i="177" s="1"/>
  <c r="B12" i="175"/>
  <c r="L12" i="175" s="1"/>
  <c r="F16" i="173"/>
  <c r="N16" i="173" s="1"/>
  <c r="D21" i="171"/>
  <c r="M21" i="171" s="1"/>
  <c r="B27" i="169"/>
  <c r="L27" i="169" s="1"/>
  <c r="B15" i="57"/>
  <c r="D31" i="176"/>
  <c r="M31" i="176" s="1"/>
  <c r="B20" i="172"/>
  <c r="L20" i="172" s="1"/>
  <c r="F30" i="180"/>
  <c r="N30" i="180" s="1"/>
  <c r="D19" i="177"/>
  <c r="M19" i="177" s="1"/>
  <c r="B13" i="175"/>
  <c r="L13" i="175" s="1"/>
  <c r="D20" i="173"/>
  <c r="M20" i="173" s="1"/>
  <c r="B25" i="171"/>
  <c r="L25" i="171" s="1"/>
  <c r="F30" i="169"/>
  <c r="N30" i="169" s="1"/>
  <c r="H14" i="57"/>
  <c r="D20" i="146"/>
  <c r="M20" i="146" s="1"/>
  <c r="B30" i="172"/>
  <c r="L30" i="172" s="1"/>
  <c r="F17" i="169"/>
  <c r="N17" i="169" s="1"/>
  <c r="F13" i="172"/>
  <c r="N13" i="172" s="1"/>
  <c r="B24" i="179"/>
  <c r="L24" i="179" s="1"/>
  <c r="D22" i="178"/>
  <c r="M22" i="178" s="1"/>
  <c r="F11" i="178"/>
  <c r="N11" i="178" s="1"/>
  <c r="D18" i="170"/>
  <c r="M18" i="170" s="1"/>
  <c r="B27" i="173"/>
  <c r="L27" i="173" s="1"/>
  <c r="F23" i="170"/>
  <c r="N23" i="170" s="1"/>
  <c r="J11" i="131"/>
  <c r="B17" i="131"/>
  <c r="F8" i="127"/>
  <c r="J13" i="127"/>
  <c r="B19" i="127"/>
  <c r="C10" i="131"/>
  <c r="G15" i="131"/>
  <c r="K20" i="131"/>
  <c r="C12" i="127"/>
  <c r="G17" i="127"/>
  <c r="F22" i="180"/>
  <c r="N22" i="180" s="1"/>
  <c r="B25" i="179"/>
  <c r="L25" i="179" s="1"/>
  <c r="D29" i="178"/>
  <c r="M29" i="178" s="1"/>
  <c r="B32" i="177"/>
  <c r="L32" i="177" s="1"/>
  <c r="D35" i="146"/>
  <c r="M35" i="146" s="1"/>
  <c r="B12" i="146"/>
  <c r="L12" i="146" s="1"/>
  <c r="D14" i="176"/>
  <c r="M14" i="176" s="1"/>
  <c r="F16" i="175"/>
  <c r="N16" i="175" s="1"/>
  <c r="D20" i="174"/>
  <c r="M20" i="174" s="1"/>
  <c r="F22" i="173"/>
  <c r="N22" i="173" s="1"/>
  <c r="B25" i="172"/>
  <c r="L25" i="172" s="1"/>
  <c r="D28" i="171"/>
  <c r="M28" i="171" s="1"/>
  <c r="B32" i="170"/>
  <c r="L32" i="170" s="1"/>
  <c r="D34" i="169"/>
  <c r="M34" i="169" s="1"/>
  <c r="B12" i="169"/>
  <c r="L12" i="169" s="1"/>
  <c r="B13" i="57"/>
  <c r="D28" i="180"/>
  <c r="M28" i="180" s="1"/>
  <c r="B34" i="178"/>
  <c r="L34" i="178" s="1"/>
  <c r="D14" i="177"/>
  <c r="M14" i="177" s="1"/>
  <c r="B19" i="176"/>
  <c r="L19" i="176" s="1"/>
  <c r="D27" i="180"/>
  <c r="M27" i="180" s="1"/>
  <c r="F29" i="179"/>
  <c r="N29" i="179" s="1"/>
  <c r="D34" i="178"/>
  <c r="M34" i="178" s="1"/>
  <c r="B11" i="178"/>
  <c r="L11" i="178" s="1"/>
  <c r="D13" i="177"/>
  <c r="M13" i="177" s="1"/>
  <c r="F15" i="146"/>
  <c r="N15" i="146" s="1"/>
  <c r="B18" i="176"/>
  <c r="L18" i="176" s="1"/>
  <c r="F21" i="175"/>
  <c r="N21" i="175" s="1"/>
  <c r="B24" i="174"/>
  <c r="L24" i="174" s="1"/>
  <c r="D27" i="173"/>
  <c r="M27" i="173" s="1"/>
  <c r="F30" i="172"/>
  <c r="N30" i="172" s="1"/>
  <c r="D33" i="171"/>
  <c r="M33" i="171" s="1"/>
  <c r="B11" i="171"/>
  <c r="L11" i="171" s="1"/>
  <c r="D13" i="170"/>
  <c r="M13" i="170" s="1"/>
  <c r="F15" i="169"/>
  <c r="N15" i="169" s="1"/>
  <c r="I11" i="57"/>
  <c r="C5" i="57"/>
  <c r="D16" i="179"/>
  <c r="M16" i="179" s="1"/>
  <c r="B21" i="177"/>
  <c r="L21" i="177" s="1"/>
  <c r="D30" i="176"/>
  <c r="M30" i="176" s="1"/>
  <c r="F17" i="180"/>
  <c r="N17" i="180" s="1"/>
  <c r="B29" i="146"/>
  <c r="L29" i="146" s="1"/>
  <c r="F23" i="174"/>
  <c r="N23" i="174" s="1"/>
  <c r="B33" i="172"/>
  <c r="L33" i="172" s="1"/>
  <c r="F10" i="171"/>
  <c r="N10" i="171" s="1"/>
  <c r="D15" i="169"/>
  <c r="M15" i="169" s="1"/>
  <c r="D33" i="180"/>
  <c r="M33" i="180" s="1"/>
  <c r="D14" i="175"/>
  <c r="M14" i="175" s="1"/>
  <c r="D18" i="171"/>
  <c r="M18" i="171" s="1"/>
  <c r="D34" i="179"/>
  <c r="M34" i="179" s="1"/>
  <c r="B23" i="146"/>
  <c r="L23" i="146" s="1"/>
  <c r="D28" i="174"/>
  <c r="M28" i="174" s="1"/>
  <c r="B34" i="172"/>
  <c r="L34" i="172" s="1"/>
  <c r="D14" i="171"/>
  <c r="M14" i="171" s="1"/>
  <c r="B19" i="169"/>
  <c r="L19" i="169" s="1"/>
  <c r="D18" i="57"/>
  <c r="D22" i="175"/>
  <c r="M22" i="175" s="1"/>
  <c r="F32" i="171"/>
  <c r="N32" i="171" s="1"/>
  <c r="B17" i="178"/>
  <c r="L17" i="178" s="1"/>
  <c r="B21" i="170"/>
  <c r="L21" i="170" s="1"/>
  <c r="B34" i="174"/>
  <c r="L34" i="174" s="1"/>
  <c r="D23" i="173"/>
  <c r="M23" i="173" s="1"/>
  <c r="D27" i="175"/>
  <c r="M27" i="175" s="1"/>
  <c r="D6" i="57"/>
  <c r="D27" i="170"/>
  <c r="M27" i="170" s="1"/>
  <c r="I17" i="57"/>
  <c r="B13" i="131"/>
  <c r="F18" i="131"/>
  <c r="J9" i="127"/>
  <c r="B15" i="127"/>
  <c r="F20" i="127"/>
  <c r="G11" i="131"/>
  <c r="K16" i="131"/>
  <c r="C8" i="127"/>
  <c r="G13" i="127"/>
  <c r="H8" i="131"/>
  <c r="D17" i="180"/>
  <c r="M17" i="180" s="1"/>
  <c r="F19" i="179"/>
  <c r="N19" i="179" s="1"/>
  <c r="B22" i="178"/>
  <c r="L22" i="178" s="1"/>
  <c r="F25" i="177"/>
  <c r="N25" i="177" s="1"/>
  <c r="B30" i="146"/>
  <c r="L30" i="146" s="1"/>
  <c r="D32" i="176"/>
  <c r="M32" i="176" s="1"/>
  <c r="F33" i="175"/>
  <c r="N33" i="175" s="1"/>
  <c r="D11" i="175"/>
  <c r="M11" i="175" s="1"/>
  <c r="B15" i="174"/>
  <c r="L15" i="174" s="1"/>
  <c r="D17" i="173"/>
  <c r="M17" i="173" s="1"/>
  <c r="F19" i="172"/>
  <c r="N19" i="172" s="1"/>
  <c r="B22" i="171"/>
  <c r="L22" i="171" s="1"/>
  <c r="F25" i="170"/>
  <c r="N25" i="170" s="1"/>
  <c r="B29" i="169"/>
  <c r="L29" i="169" s="1"/>
  <c r="D7" i="57"/>
  <c r="D15" i="57"/>
  <c r="F16" i="180"/>
  <c r="N16" i="180" s="1"/>
  <c r="D21" i="178"/>
  <c r="M21" i="178" s="1"/>
  <c r="B28" i="146"/>
  <c r="L28" i="146" s="1"/>
  <c r="B33" i="175"/>
  <c r="L33" i="175" s="1"/>
  <c r="B21" i="180"/>
  <c r="L21" i="180" s="1"/>
  <c r="D23" i="179"/>
  <c r="M23" i="179" s="1"/>
  <c r="B29" i="178"/>
  <c r="L29" i="178" s="1"/>
  <c r="D30" i="177"/>
  <c r="M30" i="177" s="1"/>
  <c r="F33" i="146"/>
  <c r="N33" i="146" s="1"/>
  <c r="D10" i="146"/>
  <c r="M10" i="146" s="1"/>
  <c r="F12" i="176"/>
  <c r="N12" i="176" s="1"/>
  <c r="D16" i="175"/>
  <c r="M16" i="175" s="1"/>
  <c r="F18" i="174"/>
  <c r="N18" i="174" s="1"/>
  <c r="B21" i="173"/>
  <c r="L21" i="173" s="1"/>
  <c r="D23" i="172"/>
  <c r="M23" i="172" s="1"/>
  <c r="B28" i="171"/>
  <c r="L28" i="171" s="1"/>
  <c r="D30" i="170"/>
  <c r="M30" i="170" s="1"/>
  <c r="F32" i="169"/>
  <c r="N32" i="169" s="1"/>
  <c r="D10" i="169"/>
  <c r="M10" i="169" s="1"/>
  <c r="G13" i="57"/>
  <c r="D23" i="180"/>
  <c r="M23" i="180" s="1"/>
  <c r="F32" i="178"/>
  <c r="N32" i="178" s="1"/>
  <c r="D10" i="177"/>
  <c r="M10" i="177" s="1"/>
  <c r="F17" i="176"/>
  <c r="N17" i="176" s="1"/>
  <c r="D21" i="179"/>
  <c r="M21" i="179" s="1"/>
  <c r="F32" i="176"/>
  <c r="N32" i="176" s="1"/>
  <c r="B13" i="174"/>
  <c r="L13" i="174" s="1"/>
  <c r="D20" i="172"/>
  <c r="M20" i="172" s="1"/>
  <c r="B25" i="170"/>
  <c r="L25" i="170" s="1"/>
  <c r="B7" i="57"/>
  <c r="F14" i="179"/>
  <c r="N14" i="179" s="1"/>
  <c r="F12" i="174"/>
  <c r="N12" i="174" s="1"/>
  <c r="B22" i="170"/>
  <c r="L22" i="170" s="1"/>
  <c r="B12" i="179"/>
  <c r="L12" i="179" s="1"/>
  <c r="F28" i="176"/>
  <c r="N28" i="176" s="1"/>
  <c r="F16" i="174"/>
  <c r="N16" i="174" s="1"/>
  <c r="D21" i="172"/>
  <c r="M21" i="172" s="1"/>
  <c r="B27" i="170"/>
  <c r="L27" i="170" s="1"/>
  <c r="H6" i="57"/>
  <c r="F21" i="180"/>
  <c r="N21" i="180" s="1"/>
  <c r="F20" i="174"/>
  <c r="N20" i="174" s="1"/>
  <c r="D10" i="171"/>
  <c r="M10" i="171" s="1"/>
  <c r="F32" i="175"/>
  <c r="N32" i="175" s="1"/>
  <c r="F7" i="57"/>
  <c r="B12" i="171"/>
  <c r="L12" i="171" s="1"/>
  <c r="F16" i="169"/>
  <c r="N16" i="169" s="1"/>
  <c r="F29" i="173"/>
  <c r="N29" i="173" s="1"/>
  <c r="E13" i="57"/>
  <c r="F18" i="179"/>
  <c r="N18" i="179" s="1"/>
  <c r="B9" i="131"/>
  <c r="F14" i="131"/>
  <c r="J19" i="131"/>
  <c r="F16" i="127"/>
  <c r="K7" i="127"/>
  <c r="K12" i="131"/>
  <c r="C18" i="131"/>
  <c r="G9" i="127"/>
  <c r="K14" i="127"/>
  <c r="L9" i="131"/>
  <c r="D11" i="131"/>
  <c r="H16" i="131"/>
  <c r="M7" i="131"/>
  <c r="D13" i="127"/>
  <c r="E8" i="131"/>
  <c r="I15" i="127"/>
  <c r="M11" i="131"/>
  <c r="M17" i="131"/>
  <c r="L7" i="127"/>
  <c r="E18" i="131"/>
  <c r="E9" i="131"/>
  <c r="D21" i="180"/>
  <c r="M21" i="180" s="1"/>
  <c r="F23" i="179"/>
  <c r="N23" i="179" s="1"/>
  <c r="B28" i="178"/>
  <c r="L28" i="178" s="1"/>
  <c r="F30" i="177"/>
  <c r="N30" i="177" s="1"/>
  <c r="B34" i="146"/>
  <c r="L34" i="146" s="1"/>
  <c r="F10" i="146"/>
  <c r="N10" i="146" s="1"/>
  <c r="B13" i="176"/>
  <c r="L13" i="176" s="1"/>
  <c r="D15" i="175"/>
  <c r="M15" i="175" s="1"/>
  <c r="B19" i="174"/>
  <c r="L19" i="174" s="1"/>
  <c r="D21" i="173"/>
  <c r="M21" i="173" s="1"/>
  <c r="F23" i="172"/>
  <c r="N23" i="172" s="1"/>
  <c r="B27" i="171"/>
  <c r="L27" i="171" s="1"/>
  <c r="F30" i="170"/>
  <c r="N30" i="170" s="1"/>
  <c r="B33" i="169"/>
  <c r="L33" i="169" s="1"/>
  <c r="F10" i="169"/>
  <c r="N10" i="169" s="1"/>
  <c r="F13" i="57"/>
  <c r="F24" i="180"/>
  <c r="N24" i="180" s="1"/>
  <c r="D31" i="178"/>
  <c r="M31" i="178" s="1"/>
  <c r="F11" i="177"/>
  <c r="N11" i="177" s="1"/>
  <c r="D16" i="176"/>
  <c r="M16" i="176" s="1"/>
  <c r="B25" i="180"/>
  <c r="L25" i="180" s="1"/>
  <c r="D28" i="179"/>
  <c r="M28" i="179" s="1"/>
  <c r="B33" i="178"/>
  <c r="L33" i="178" s="1"/>
  <c r="D34" i="177"/>
  <c r="M34" i="177" s="1"/>
  <c r="B12" i="177"/>
  <c r="L12" i="177" s="1"/>
  <c r="D14" i="146"/>
  <c r="M14" i="146" s="1"/>
  <c r="F16" i="176"/>
  <c r="N16" i="176" s="1"/>
  <c r="D20" i="175"/>
  <c r="M20" i="175" s="1"/>
  <c r="F22" i="174"/>
  <c r="N22" i="174" s="1"/>
  <c r="B25" i="173"/>
  <c r="L25" i="173" s="1"/>
  <c r="D29" i="172"/>
  <c r="M29" i="172" s="1"/>
  <c r="B32" i="171"/>
  <c r="L32" i="171" s="1"/>
  <c r="D34" i="170"/>
  <c r="M34" i="170" s="1"/>
  <c r="B12" i="170"/>
  <c r="L12" i="170" s="1"/>
  <c r="D14" i="169"/>
  <c r="M14" i="169" s="1"/>
  <c r="D12" i="57"/>
  <c r="D32" i="180"/>
  <c r="M32" i="180" s="1"/>
  <c r="F13" i="179"/>
  <c r="N13" i="179" s="1"/>
  <c r="D18" i="177"/>
  <c r="M18" i="177" s="1"/>
  <c r="F25" i="176"/>
  <c r="N25" i="176" s="1"/>
  <c r="D12" i="180"/>
  <c r="M12" i="180" s="1"/>
  <c r="F21" i="146"/>
  <c r="N21" i="146" s="1"/>
  <c r="B21" i="174"/>
  <c r="L21" i="174" s="1"/>
  <c r="D30" i="172"/>
  <c r="M30" i="172" s="1"/>
  <c r="B34" i="170"/>
  <c r="L34" i="170" s="1"/>
  <c r="F12" i="169"/>
  <c r="N12" i="169" s="1"/>
  <c r="D16" i="180"/>
  <c r="M16" i="180" s="1"/>
  <c r="F29" i="174"/>
  <c r="N29" i="174" s="1"/>
  <c r="B13" i="171"/>
  <c r="L13" i="171" s="1"/>
  <c r="B29" i="179"/>
  <c r="L29" i="179" s="1"/>
  <c r="F17" i="146"/>
  <c r="N17" i="146" s="1"/>
  <c r="F24" i="174"/>
  <c r="N24" i="174" s="1"/>
  <c r="D31" i="172"/>
  <c r="M31" i="172" s="1"/>
  <c r="F11" i="171"/>
  <c r="N11" i="171" s="1"/>
  <c r="D16" i="169"/>
  <c r="M16" i="169" s="1"/>
  <c r="I5" i="57"/>
  <c r="F11" i="175"/>
  <c r="N11" i="175" s="1"/>
  <c r="D27" i="171"/>
  <c r="M27" i="171" s="1"/>
  <c r="F20" i="177"/>
  <c r="N20" i="177" s="1"/>
  <c r="D10" i="170"/>
  <c r="M10" i="170" s="1"/>
  <c r="F11" i="174"/>
  <c r="N11" i="174" s="1"/>
  <c r="B29" i="172"/>
  <c r="L29" i="172" s="1"/>
  <c r="F10" i="175"/>
  <c r="N10" i="175" s="1"/>
  <c r="B8" i="57"/>
  <c r="B31" i="169"/>
  <c r="L31" i="169" s="1"/>
  <c r="B8" i="131"/>
  <c r="F13" i="131"/>
  <c r="J18" i="131"/>
  <c r="B10" i="127"/>
  <c r="F15" i="127"/>
  <c r="J20" i="127"/>
  <c r="K11" i="131"/>
  <c r="C17" i="131"/>
  <c r="G8" i="127"/>
  <c r="H12" i="131"/>
  <c r="L17" i="131"/>
  <c r="D9" i="127"/>
  <c r="H14" i="127"/>
  <c r="I13" i="131"/>
  <c r="E19" i="127"/>
  <c r="E11" i="127"/>
  <c r="E9" i="127"/>
  <c r="M9" i="127"/>
  <c r="I9" i="127"/>
  <c r="I12" i="127"/>
  <c r="B16" i="180"/>
  <c r="L16" i="180" s="1"/>
  <c r="D18" i="179"/>
  <c r="M18" i="179" s="1"/>
  <c r="F20" i="178"/>
  <c r="N20" i="178" s="1"/>
  <c r="D24" i="177"/>
  <c r="M24" i="177" s="1"/>
  <c r="F28" i="146"/>
  <c r="N28" i="146" s="1"/>
  <c r="B31" i="176"/>
  <c r="L31" i="176" s="1"/>
  <c r="D32" i="175"/>
  <c r="M32" i="175" s="1"/>
  <c r="B10" i="175"/>
  <c r="L10" i="175" s="1"/>
  <c r="F13" i="174"/>
  <c r="N13" i="174" s="1"/>
  <c r="B16" i="173"/>
  <c r="L16" i="173" s="1"/>
  <c r="D18" i="172"/>
  <c r="M18" i="172" s="1"/>
  <c r="F20" i="171"/>
  <c r="N20" i="171" s="1"/>
  <c r="D24" i="170"/>
  <c r="M24" i="170" s="1"/>
  <c r="F27" i="169"/>
  <c r="N27" i="169" s="1"/>
  <c r="H7" i="57"/>
  <c r="H15" i="57"/>
  <c r="B14" i="180"/>
  <c r="L14" i="180" s="1"/>
  <c r="D17" i="178"/>
  <c r="M17" i="178" s="1"/>
  <c r="D23" i="146"/>
  <c r="M23" i="146" s="1"/>
  <c r="D30" i="175"/>
  <c r="M30" i="175" s="1"/>
  <c r="F19" i="180"/>
  <c r="N19" i="180" s="1"/>
  <c r="B22" i="179"/>
  <c r="L22" i="179" s="1"/>
  <c r="F25" i="178"/>
  <c r="N25" i="178" s="1"/>
  <c r="B29" i="177"/>
  <c r="L29" i="177" s="1"/>
  <c r="D32" i="146"/>
  <c r="M32" i="146" s="1"/>
  <c r="F34" i="176"/>
  <c r="N34" i="176" s="1"/>
  <c r="D11" i="176"/>
  <c r="M11" i="176" s="1"/>
  <c r="B15" i="175"/>
  <c r="L15" i="175" s="1"/>
  <c r="D17" i="174"/>
  <c r="M17" i="174" s="1"/>
  <c r="F19" i="173"/>
  <c r="N19" i="173" s="1"/>
  <c r="B22" i="172"/>
  <c r="L22" i="172" s="1"/>
  <c r="F25" i="171"/>
  <c r="N25" i="171" s="1"/>
  <c r="B29" i="170"/>
  <c r="L29" i="170" s="1"/>
  <c r="D31" i="169"/>
  <c r="M31" i="169" s="1"/>
  <c r="B6" i="57"/>
  <c r="B14" i="57"/>
  <c r="F20" i="180"/>
  <c r="N20" i="180" s="1"/>
  <c r="B30" i="178"/>
  <c r="L30" i="178" s="1"/>
  <c r="F34" i="146"/>
  <c r="N34" i="146" s="1"/>
  <c r="B15" i="176"/>
  <c r="L15" i="176" s="1"/>
  <c r="B16" i="179"/>
  <c r="L16" i="179" s="1"/>
  <c r="D25" i="176"/>
  <c r="M25" i="176" s="1"/>
  <c r="D10" i="174"/>
  <c r="M10" i="174" s="1"/>
  <c r="F17" i="172"/>
  <c r="N17" i="172" s="1"/>
  <c r="D22" i="170"/>
  <c r="M22" i="170" s="1"/>
  <c r="I8" i="57"/>
  <c r="B31" i="178"/>
  <c r="L31" i="178" s="1"/>
  <c r="D33" i="173"/>
  <c r="M33" i="173" s="1"/>
  <c r="F16" i="170"/>
  <c r="N16" i="170" s="1"/>
  <c r="F33" i="178"/>
  <c r="N33" i="178" s="1"/>
  <c r="D21" i="176"/>
  <c r="M21" i="176" s="1"/>
  <c r="B14" i="174"/>
  <c r="L14" i="174" s="1"/>
  <c r="F18" i="172"/>
  <c r="N18" i="172" s="1"/>
  <c r="D23" i="170"/>
  <c r="M23" i="170" s="1"/>
  <c r="G7" i="57"/>
  <c r="F31" i="179"/>
  <c r="N31" i="179" s="1"/>
  <c r="D15" i="174"/>
  <c r="M15" i="174" s="1"/>
  <c r="B31" i="170"/>
  <c r="L31" i="170" s="1"/>
  <c r="D13" i="175"/>
  <c r="M13" i="175" s="1"/>
  <c r="D9" i="57"/>
  <c r="F15" i="170"/>
  <c r="N15" i="170" s="1"/>
  <c r="C7" i="57"/>
  <c r="B18" i="173"/>
  <c r="L18" i="173" s="1"/>
  <c r="C15" i="57"/>
  <c r="B27" i="177"/>
  <c r="L27" i="177" s="1"/>
  <c r="F9" i="131"/>
  <c r="J14" i="131"/>
  <c r="B20" i="131"/>
  <c r="F11" i="127"/>
  <c r="J16" i="127"/>
  <c r="K17" i="127"/>
  <c r="C13" i="131"/>
  <c r="L13" i="131"/>
  <c r="D19" i="131"/>
  <c r="H10" i="127"/>
  <c r="L15" i="127"/>
  <c r="M18" i="131"/>
  <c r="D7" i="127"/>
  <c r="H7" i="127"/>
  <c r="I14" i="127"/>
  <c r="M20" i="127"/>
  <c r="M14" i="127"/>
  <c r="M7" i="127"/>
  <c r="B33" i="180"/>
  <c r="L33" i="180" s="1"/>
  <c r="F10" i="180"/>
  <c r="N10" i="180" s="1"/>
  <c r="B13" i="179"/>
  <c r="L13" i="179" s="1"/>
  <c r="D15" i="178"/>
  <c r="M15" i="178" s="1"/>
  <c r="B19" i="177"/>
  <c r="L19" i="177" s="1"/>
  <c r="D21" i="146"/>
  <c r="M21" i="146" s="1"/>
  <c r="F23" i="176"/>
  <c r="N23" i="176" s="1"/>
  <c r="B27" i="175"/>
  <c r="L27" i="175" s="1"/>
  <c r="F30" i="174"/>
  <c r="N30" i="174" s="1"/>
  <c r="B33" i="173"/>
  <c r="L33" i="173" s="1"/>
  <c r="F10" i="173"/>
  <c r="N10" i="173" s="1"/>
  <c r="B13" i="172"/>
  <c r="L13" i="172" s="1"/>
  <c r="D15" i="171"/>
  <c r="M15" i="171" s="1"/>
  <c r="B19" i="170"/>
  <c r="L19" i="170" s="1"/>
  <c r="D21" i="169"/>
  <c r="M21" i="169" s="1"/>
  <c r="F9" i="57"/>
  <c r="F17" i="57"/>
  <c r="D29" i="179"/>
  <c r="M29" i="179" s="1"/>
  <c r="B34" i="177"/>
  <c r="L34" i="177" s="1"/>
  <c r="F12" i="146"/>
  <c r="N12" i="146" s="1"/>
  <c r="B20" i="175"/>
  <c r="L20" i="175" s="1"/>
  <c r="D14" i="180"/>
  <c r="M14" i="180" s="1"/>
  <c r="F16" i="179"/>
  <c r="N16" i="179" s="1"/>
  <c r="D20" i="178"/>
  <c r="M20" i="178" s="1"/>
  <c r="F22" i="177"/>
  <c r="N22" i="177" s="1"/>
  <c r="B25" i="146"/>
  <c r="L25" i="146" s="1"/>
  <c r="D29" i="176"/>
  <c r="M29" i="176" s="1"/>
  <c r="B32" i="175"/>
  <c r="L32" i="175" s="1"/>
  <c r="D34" i="174"/>
  <c r="M34" i="174" s="1"/>
  <c r="B12" i="174"/>
  <c r="L12" i="174" s="1"/>
  <c r="D14" i="173"/>
  <c r="M14" i="173" s="1"/>
  <c r="F16" i="172"/>
  <c r="N16" i="172" s="1"/>
  <c r="D20" i="171"/>
  <c r="M20" i="171" s="1"/>
  <c r="F22" i="170"/>
  <c r="N22" i="170" s="1"/>
  <c r="B25" i="169"/>
  <c r="L25" i="169" s="1"/>
  <c r="D8" i="57"/>
  <c r="D16" i="57"/>
  <c r="B10" i="180"/>
  <c r="L10" i="180" s="1"/>
  <c r="F18" i="178"/>
  <c r="N18" i="178" s="1"/>
  <c r="B22" i="146"/>
  <c r="L22" i="146" s="1"/>
  <c r="B29" i="175"/>
  <c r="L29" i="175" s="1"/>
  <c r="F19" i="178"/>
  <c r="N19" i="178" s="1"/>
  <c r="F23" i="175"/>
  <c r="N23" i="175" s="1"/>
  <c r="F24" i="173"/>
  <c r="N24" i="173" s="1"/>
  <c r="D30" i="171"/>
  <c r="M30" i="171" s="1"/>
  <c r="F11" i="170"/>
  <c r="N11" i="170" s="1"/>
  <c r="E12" i="57"/>
  <c r="D11" i="177"/>
  <c r="M11" i="177" s="1"/>
  <c r="B11" i="173"/>
  <c r="L11" i="173" s="1"/>
  <c r="D20" i="169"/>
  <c r="M20" i="169" s="1"/>
  <c r="D10" i="178"/>
  <c r="M10" i="178" s="1"/>
  <c r="B25" i="175"/>
  <c r="L25" i="175" s="1"/>
  <c r="D29" i="173"/>
  <c r="M29" i="173" s="1"/>
  <c r="B34" i="171"/>
  <c r="L34" i="171" s="1"/>
  <c r="F12" i="170"/>
  <c r="N12" i="170" s="1"/>
  <c r="C11" i="57"/>
  <c r="D28" i="177"/>
  <c r="M28" i="177" s="1"/>
  <c r="B19" i="173"/>
  <c r="L19" i="173" s="1"/>
  <c r="F34" i="169"/>
  <c r="N34" i="169" s="1"/>
  <c r="F20" i="173"/>
  <c r="N20" i="173" s="1"/>
  <c r="E16" i="57"/>
  <c r="H13" i="57"/>
  <c r="F25" i="180"/>
  <c r="N25" i="180" s="1"/>
  <c r="D25" i="171"/>
  <c r="M25" i="171" s="1"/>
  <c r="B10" i="177"/>
  <c r="L10" i="177" s="1"/>
  <c r="F12" i="173"/>
  <c r="N12" i="173" s="1"/>
  <c r="J10" i="131"/>
  <c r="B16" i="131"/>
  <c r="G7" i="131"/>
  <c r="J12" i="127"/>
  <c r="B18" i="127"/>
  <c r="C9" i="131"/>
  <c r="G14" i="131"/>
  <c r="D15" i="131"/>
  <c r="H20" i="131"/>
  <c r="L11" i="127"/>
  <c r="D17" i="127"/>
  <c r="E10" i="127"/>
  <c r="K20" i="127"/>
  <c r="I12" i="131"/>
  <c r="M18" i="127"/>
  <c r="M12" i="131"/>
  <c r="C19" i="127"/>
  <c r="F27" i="180"/>
  <c r="N27" i="180" s="1"/>
  <c r="B30" i="179"/>
  <c r="L30" i="179" s="1"/>
  <c r="D33" i="178"/>
  <c r="M33" i="178" s="1"/>
  <c r="B10" i="178"/>
  <c r="L10" i="178" s="1"/>
  <c r="F13" i="177"/>
  <c r="N13" i="177" s="1"/>
  <c r="B16" i="146"/>
  <c r="L16" i="146" s="1"/>
  <c r="D18" i="176"/>
  <c r="M18" i="176" s="1"/>
  <c r="F20" i="175"/>
  <c r="N20" i="175" s="1"/>
  <c r="D24" i="174"/>
  <c r="M24" i="174" s="1"/>
  <c r="F27" i="173"/>
  <c r="N27" i="173" s="1"/>
  <c r="B31" i="172"/>
  <c r="L31" i="172" s="1"/>
  <c r="D32" i="171"/>
  <c r="M32" i="171" s="1"/>
  <c r="B10" i="171"/>
  <c r="L10" i="171" s="1"/>
  <c r="F13" i="170"/>
  <c r="N13" i="170" s="1"/>
  <c r="B16" i="169"/>
  <c r="L16" i="169" s="1"/>
  <c r="H11" i="57"/>
  <c r="D5" i="57"/>
  <c r="F17" i="179"/>
  <c r="N17" i="179" s="1"/>
  <c r="F23" i="177"/>
  <c r="N23" i="177" s="1"/>
  <c r="B29" i="176"/>
  <c r="L29" i="176" s="1"/>
  <c r="D31" i="180"/>
  <c r="M31" i="180" s="1"/>
  <c r="F33" i="179"/>
  <c r="N33" i="179" s="1"/>
  <c r="D11" i="179"/>
  <c r="M11" i="179" s="1"/>
  <c r="B15" i="178"/>
  <c r="L15" i="178" s="1"/>
  <c r="D17" i="177"/>
  <c r="M17" i="177" s="1"/>
  <c r="F19" i="146"/>
  <c r="N19" i="146" s="1"/>
  <c r="B22" i="176"/>
  <c r="L22" i="176" s="1"/>
  <c r="F25" i="175"/>
  <c r="N25" i="175" s="1"/>
  <c r="B29" i="174"/>
  <c r="L29" i="174" s="1"/>
  <c r="D31" i="173"/>
  <c r="M31" i="173" s="1"/>
  <c r="F34" i="172"/>
  <c r="N34" i="172" s="1"/>
  <c r="D11" i="172"/>
  <c r="M11" i="172" s="1"/>
  <c r="B15" i="171"/>
  <c r="L15" i="171" s="1"/>
  <c r="D17" i="170"/>
  <c r="M17" i="170" s="1"/>
  <c r="F19" i="169"/>
  <c r="N19" i="169" s="1"/>
  <c r="B10" i="57"/>
  <c r="B18" i="57"/>
  <c r="B23" i="179"/>
  <c r="L23" i="179" s="1"/>
  <c r="B30" i="177"/>
  <c r="L30" i="177" s="1"/>
  <c r="D11" i="146"/>
  <c r="M11" i="146" s="1"/>
  <c r="F34" i="180"/>
  <c r="N34" i="180" s="1"/>
  <c r="B18" i="177"/>
  <c r="L18" i="177" s="1"/>
  <c r="F32" i="174"/>
  <c r="N32" i="174" s="1"/>
  <c r="B14" i="173"/>
  <c r="L14" i="173" s="1"/>
  <c r="F18" i="171"/>
  <c r="N18" i="171" s="1"/>
  <c r="D23" i="169"/>
  <c r="M23" i="169" s="1"/>
  <c r="I16" i="57"/>
  <c r="D13" i="176"/>
  <c r="M13" i="176" s="1"/>
  <c r="F14" i="172"/>
  <c r="N14" i="172" s="1"/>
  <c r="D24" i="180"/>
  <c r="M24" i="180" s="1"/>
  <c r="B14" i="177"/>
  <c r="L14" i="177" s="1"/>
  <c r="D10" i="175"/>
  <c r="M10" i="175" s="1"/>
  <c r="F17" i="173"/>
  <c r="N17" i="173" s="1"/>
  <c r="D22" i="171"/>
  <c r="M22" i="171" s="1"/>
  <c r="B28" i="169"/>
  <c r="L28" i="169" s="1"/>
  <c r="G15" i="57"/>
  <c r="B24" i="176"/>
  <c r="L24" i="176" s="1"/>
  <c r="F22" i="172"/>
  <c r="N22" i="172" s="1"/>
  <c r="B10" i="168"/>
  <c r="L10" i="168" s="1"/>
  <c r="B29" i="171"/>
  <c r="L29" i="171" s="1"/>
  <c r="D32" i="177"/>
  <c r="M32" i="177" s="1"/>
  <c r="F31" i="146"/>
  <c r="N31" i="146" s="1"/>
  <c r="D15" i="177"/>
  <c r="M15" i="177" s="1"/>
  <c r="F33" i="169"/>
  <c r="N33" i="169" s="1"/>
  <c r="F31" i="172"/>
  <c r="N31" i="172" s="1"/>
  <c r="D28" i="169"/>
  <c r="M28" i="169" s="1"/>
  <c r="B12" i="131"/>
  <c r="F17" i="131"/>
  <c r="J8" i="127"/>
  <c r="B14" i="127"/>
  <c r="F19" i="127"/>
  <c r="G10" i="131"/>
  <c r="K15" i="131"/>
  <c r="K9" i="127"/>
  <c r="C15" i="127"/>
  <c r="D10" i="131"/>
  <c r="H15" i="131"/>
  <c r="L20" i="131"/>
  <c r="B20" i="180"/>
  <c r="L20" i="180" s="1"/>
  <c r="D22" i="179"/>
  <c r="M22" i="179" s="1"/>
  <c r="F24" i="178"/>
  <c r="N24" i="178" s="1"/>
  <c r="D29" i="177"/>
  <c r="M29" i="177" s="1"/>
  <c r="F32" i="146"/>
  <c r="N32" i="146" s="1"/>
  <c r="B35" i="176"/>
  <c r="L35" i="176" s="1"/>
  <c r="F11" i="176"/>
  <c r="N11" i="176" s="1"/>
  <c r="B14" i="175"/>
  <c r="L14" i="175" s="1"/>
  <c r="F17" i="174"/>
  <c r="N17" i="174" s="1"/>
  <c r="B20" i="173"/>
  <c r="L20" i="173" s="1"/>
  <c r="D22" i="172"/>
  <c r="M22" i="172" s="1"/>
  <c r="F24" i="171"/>
  <c r="N24" i="171" s="1"/>
  <c r="D29" i="170"/>
  <c r="M29" i="170" s="1"/>
  <c r="F31" i="169"/>
  <c r="N31" i="169" s="1"/>
  <c r="E6" i="57"/>
  <c r="E14" i="57"/>
  <c r="B22" i="180"/>
  <c r="L22" i="180" s="1"/>
  <c r="F28" i="178"/>
  <c r="N28" i="178" s="1"/>
  <c r="D33" i="146"/>
  <c r="M33" i="146" s="1"/>
  <c r="F13" i="176"/>
  <c r="N13" i="176" s="1"/>
  <c r="F23" i="180"/>
  <c r="N23" i="180" s="1"/>
  <c r="B27" i="179"/>
  <c r="L27" i="179" s="1"/>
  <c r="F31" i="178"/>
  <c r="N31" i="178" s="1"/>
  <c r="B33" i="177"/>
  <c r="L33" i="177" s="1"/>
  <c r="F10" i="177"/>
  <c r="N10" i="177" s="1"/>
  <c r="B13" i="146"/>
  <c r="L13" i="146" s="1"/>
  <c r="D15" i="176"/>
  <c r="M15" i="176" s="1"/>
  <c r="B19" i="175"/>
  <c r="L19" i="175" s="1"/>
  <c r="D21" i="174"/>
  <c r="M21" i="174" s="1"/>
  <c r="F23" i="173"/>
  <c r="N23" i="173" s="1"/>
  <c r="B28" i="172"/>
  <c r="L28" i="172" s="1"/>
  <c r="F30" i="171"/>
  <c r="N30" i="171" s="1"/>
  <c r="B33" i="170"/>
  <c r="L33" i="170" s="1"/>
  <c r="F10" i="170"/>
  <c r="N10" i="170" s="1"/>
  <c r="B13" i="169"/>
  <c r="L13" i="169" s="1"/>
  <c r="H12" i="57"/>
  <c r="F29" i="180"/>
  <c r="N29" i="180" s="1"/>
  <c r="B11" i="179"/>
  <c r="L11" i="179" s="1"/>
  <c r="F15" i="177"/>
  <c r="N15" i="177" s="1"/>
  <c r="B23" i="176"/>
  <c r="L23" i="176" s="1"/>
  <c r="B33" i="179"/>
  <c r="L33" i="179" s="1"/>
  <c r="D16" i="146"/>
  <c r="M16" i="146" s="1"/>
  <c r="D18" i="174"/>
  <c r="M18" i="174" s="1"/>
  <c r="F25" i="172"/>
  <c r="N25" i="172" s="1"/>
  <c r="D31" i="170"/>
  <c r="M31" i="170" s="1"/>
  <c r="B10" i="169"/>
  <c r="L10" i="169" s="1"/>
  <c r="B11" i="180"/>
  <c r="L11" i="180" s="1"/>
  <c r="D23" i="174"/>
  <c r="M23" i="174" s="1"/>
  <c r="F33" i="170"/>
  <c r="N33" i="170" s="1"/>
  <c r="F22" i="179"/>
  <c r="N22" i="179" s="1"/>
  <c r="D12" i="146"/>
  <c r="M12" i="146" s="1"/>
  <c r="B22" i="174"/>
  <c r="L22" i="174" s="1"/>
  <c r="F28" i="172"/>
  <c r="N28" i="172" s="1"/>
  <c r="D32" i="170"/>
  <c r="M32" i="170" s="1"/>
  <c r="F13" i="169"/>
  <c r="N13" i="169" s="1"/>
  <c r="F5" i="57"/>
  <c r="D32" i="174"/>
  <c r="M32" i="174" s="1"/>
  <c r="B21" i="171"/>
  <c r="L21" i="171" s="1"/>
  <c r="D24" i="146"/>
  <c r="M24" i="146" s="1"/>
  <c r="F24" i="169"/>
  <c r="N24" i="169" s="1"/>
  <c r="D15" i="173"/>
  <c r="M15" i="173" s="1"/>
  <c r="F31" i="171"/>
  <c r="N31" i="171" s="1"/>
  <c r="B25" i="174"/>
  <c r="L25" i="174" s="1"/>
  <c r="I9" i="57"/>
  <c r="E8" i="57"/>
  <c r="F8" i="131"/>
  <c r="J13" i="131"/>
  <c r="B19" i="131"/>
  <c r="B28" i="177"/>
  <c r="L28" i="177" s="1"/>
  <c r="F12" i="175"/>
  <c r="N12" i="175" s="1"/>
  <c r="D23" i="171"/>
  <c r="M23" i="171" s="1"/>
  <c r="I14" i="57"/>
  <c r="B11" i="176"/>
  <c r="L11" i="176" s="1"/>
  <c r="F31" i="177"/>
  <c r="N31" i="177" s="1"/>
  <c r="F17" i="175"/>
  <c r="N17" i="175" s="1"/>
  <c r="D29" i="171"/>
  <c r="M29" i="171" s="1"/>
  <c r="C13" i="57"/>
  <c r="G18" i="131"/>
  <c r="C11" i="127"/>
  <c r="G16" i="127"/>
  <c r="H11" i="131"/>
  <c r="L16" i="131"/>
  <c r="D8" i="127"/>
  <c r="F14" i="180"/>
  <c r="N14" i="180" s="1"/>
  <c r="B17" i="179"/>
  <c r="L17" i="179" s="1"/>
  <c r="D19" i="178"/>
  <c r="M19" i="178" s="1"/>
  <c r="B23" i="177"/>
  <c r="L23" i="177" s="1"/>
  <c r="D25" i="146"/>
  <c r="M25" i="146" s="1"/>
  <c r="F29" i="176"/>
  <c r="N29" i="176" s="1"/>
  <c r="B31" i="175"/>
  <c r="L31" i="175" s="1"/>
  <c r="F34" i="174"/>
  <c r="N34" i="174" s="1"/>
  <c r="D12" i="174"/>
  <c r="M12" i="174" s="1"/>
  <c r="F14" i="173"/>
  <c r="N14" i="173" s="1"/>
  <c r="B17" i="172"/>
  <c r="L17" i="172" s="1"/>
  <c r="D19" i="171"/>
  <c r="M19" i="171" s="1"/>
  <c r="B23" i="170"/>
  <c r="L23" i="170" s="1"/>
  <c r="D25" i="169"/>
  <c r="M25" i="169" s="1"/>
  <c r="C8" i="57"/>
  <c r="C16" i="57"/>
  <c r="D11" i="180"/>
  <c r="M11" i="180" s="1"/>
  <c r="B16" i="178"/>
  <c r="L16" i="178" s="1"/>
  <c r="F20" i="146"/>
  <c r="N20" i="146" s="1"/>
  <c r="F27" i="175"/>
  <c r="N27" i="175" s="1"/>
  <c r="D18" i="180"/>
  <c r="M18" i="180" s="1"/>
  <c r="F20" i="179"/>
  <c r="N20" i="179" s="1"/>
  <c r="D24" i="178"/>
  <c r="M24" i="178" s="1"/>
  <c r="F27" i="177"/>
  <c r="N27" i="177" s="1"/>
  <c r="B31" i="146"/>
  <c r="L31" i="146" s="1"/>
  <c r="D33" i="176"/>
  <c r="M33" i="176" s="1"/>
  <c r="B10" i="176"/>
  <c r="L10" i="176" s="1"/>
  <c r="F13" i="175"/>
  <c r="N13" i="175" s="1"/>
  <c r="B16" i="174"/>
  <c r="L16" i="174" s="1"/>
  <c r="D18" i="173"/>
  <c r="M18" i="173" s="1"/>
  <c r="F20" i="172"/>
  <c r="N20" i="172" s="1"/>
  <c r="D24" i="171"/>
  <c r="M24" i="171" s="1"/>
  <c r="F27" i="170"/>
  <c r="N27" i="170" s="1"/>
  <c r="B30" i="169"/>
  <c r="L30" i="169" s="1"/>
  <c r="F6" i="57"/>
  <c r="F14" i="57"/>
  <c r="B18" i="180"/>
  <c r="L18" i="180" s="1"/>
  <c r="D25" i="178"/>
  <c r="M25" i="178" s="1"/>
  <c r="B32" i="146"/>
  <c r="L32" i="146" s="1"/>
  <c r="D12" i="176"/>
  <c r="M12" i="176" s="1"/>
  <c r="F10" i="179"/>
  <c r="N10" i="179" s="1"/>
  <c r="B20" i="176"/>
  <c r="L20" i="176" s="1"/>
  <c r="F33" i="173"/>
  <c r="N33" i="173" s="1"/>
  <c r="B15" i="172"/>
  <c r="L15" i="172" s="1"/>
  <c r="F19" i="170"/>
  <c r="N19" i="170" s="1"/>
  <c r="H9" i="57"/>
  <c r="D18" i="178"/>
  <c r="M18" i="178" s="1"/>
  <c r="B28" i="173"/>
  <c r="L28" i="173" s="1"/>
  <c r="D11" i="170"/>
  <c r="M11" i="170" s="1"/>
  <c r="D28" i="178"/>
  <c r="M28" i="178" s="1"/>
  <c r="B16" i="176"/>
  <c r="L16" i="176" s="1"/>
  <c r="D11" i="174"/>
  <c r="M11" i="174" s="1"/>
  <c r="B16" i="172"/>
  <c r="L16" i="172" s="1"/>
  <c r="F20" i="170"/>
  <c r="N20" i="170" s="1"/>
  <c r="F8" i="57"/>
  <c r="D25" i="179"/>
  <c r="M25" i="179" s="1"/>
  <c r="B10" i="174"/>
  <c r="L10" i="174" s="1"/>
  <c r="F24" i="170"/>
  <c r="N24" i="170" s="1"/>
  <c r="F28" i="174"/>
  <c r="N28" i="174" s="1"/>
  <c r="B11" i="57"/>
  <c r="D19" i="169"/>
  <c r="M19" i="169" s="1"/>
  <c r="H10" i="57"/>
  <c r="D34" i="172"/>
  <c r="M34" i="172" s="1"/>
  <c r="H18" i="57"/>
  <c r="D35" i="176"/>
  <c r="M35" i="176" s="1"/>
  <c r="J9" i="131"/>
  <c r="B15" i="131"/>
  <c r="F20" i="131"/>
  <c r="F18" i="180"/>
  <c r="N18" i="180" s="1"/>
  <c r="D31" i="146"/>
  <c r="M31" i="146" s="1"/>
  <c r="D16" i="174"/>
  <c r="M16" i="174" s="1"/>
  <c r="B28" i="170"/>
  <c r="L28" i="170" s="1"/>
  <c r="D19" i="180"/>
  <c r="M19" i="180" s="1"/>
  <c r="D22" i="180"/>
  <c r="M22" i="180" s="1"/>
  <c r="B35" i="146"/>
  <c r="L35" i="146" s="1"/>
  <c r="B20" i="174"/>
  <c r="L20" i="174" s="1"/>
  <c r="F31" i="170"/>
  <c r="N31" i="170" s="1"/>
  <c r="B27" i="180"/>
  <c r="L27" i="180" s="1"/>
  <c r="K19" i="131"/>
  <c r="G12" i="127"/>
  <c r="C18" i="127"/>
  <c r="L12" i="131"/>
  <c r="D18" i="131"/>
  <c r="H9" i="127"/>
  <c r="F31" i="180"/>
  <c r="N31" i="180" s="1"/>
  <c r="B34" i="179"/>
  <c r="L34" i="179" s="1"/>
  <c r="F11" i="179"/>
  <c r="N11" i="179" s="1"/>
  <c r="B14" i="178"/>
  <c r="L14" i="178" s="1"/>
  <c r="F17" i="177"/>
  <c r="N17" i="177" s="1"/>
  <c r="B20" i="146"/>
  <c r="L20" i="146" s="1"/>
  <c r="D22" i="176"/>
  <c r="M22" i="176" s="1"/>
  <c r="F24" i="175"/>
  <c r="N24" i="175" s="1"/>
  <c r="D29" i="174"/>
  <c r="M29" i="174" s="1"/>
  <c r="F31" i="173"/>
  <c r="N31" i="173" s="1"/>
  <c r="B35" i="172"/>
  <c r="L35" i="172" s="1"/>
  <c r="F11" i="172"/>
  <c r="N11" i="172" s="1"/>
  <c r="B14" i="171"/>
  <c r="L14" i="171" s="1"/>
  <c r="F17" i="170"/>
  <c r="N17" i="170" s="1"/>
  <c r="B20" i="169"/>
  <c r="L20" i="169" s="1"/>
  <c r="E10" i="57"/>
  <c r="E18" i="57"/>
  <c r="B28" i="179"/>
  <c r="L28" i="179" s="1"/>
  <c r="D31" i="177"/>
  <c r="M31" i="177" s="1"/>
  <c r="B10" i="146"/>
  <c r="L10" i="146" s="1"/>
  <c r="D17" i="175"/>
  <c r="M17" i="175" s="1"/>
  <c r="B13" i="180"/>
  <c r="L13" i="180" s="1"/>
  <c r="D15" i="179"/>
  <c r="M15" i="179" s="1"/>
  <c r="B19" i="178"/>
  <c r="L19" i="178" s="1"/>
  <c r="D21" i="177"/>
  <c r="M21" i="177" s="1"/>
  <c r="F23" i="146"/>
  <c r="N23" i="146" s="1"/>
  <c r="B28" i="176"/>
  <c r="L28" i="176" s="1"/>
  <c r="F30" i="175"/>
  <c r="N30" i="175" s="1"/>
  <c r="B33" i="174"/>
  <c r="L33" i="174" s="1"/>
  <c r="F10" i="174"/>
  <c r="N10" i="174" s="1"/>
  <c r="B13" i="173"/>
  <c r="L13" i="173" s="1"/>
  <c r="D15" i="172"/>
  <c r="M15" i="172" s="1"/>
  <c r="B19" i="171"/>
  <c r="L19" i="171" s="1"/>
  <c r="D21" i="170"/>
  <c r="M21" i="170" s="1"/>
  <c r="F23" i="169"/>
  <c r="N23" i="169" s="1"/>
  <c r="H8" i="57"/>
  <c r="H16" i="57"/>
  <c r="D33" i="179"/>
  <c r="M33" i="179" s="1"/>
  <c r="F14" i="178"/>
  <c r="N14" i="178" s="1"/>
  <c r="D19" i="146"/>
  <c r="M19" i="146" s="1"/>
  <c r="D25" i="175"/>
  <c r="M25" i="175" s="1"/>
  <c r="D14" i="178"/>
  <c r="M14" i="178" s="1"/>
  <c r="D18" i="175"/>
  <c r="M18" i="175" s="1"/>
  <c r="B22" i="173"/>
  <c r="L22" i="173" s="1"/>
  <c r="F27" i="171"/>
  <c r="N27" i="171" s="1"/>
  <c r="D32" i="169"/>
  <c r="M32" i="169" s="1"/>
  <c r="D13" i="57"/>
  <c r="F25" i="146"/>
  <c r="N25" i="146" s="1"/>
  <c r="F32" i="172"/>
  <c r="N32" i="172" s="1"/>
  <c r="B15" i="169"/>
  <c r="L15" i="169" s="1"/>
  <c r="B31" i="177"/>
  <c r="L31" i="177" s="1"/>
  <c r="F19" i="175"/>
  <c r="N19" i="175" s="1"/>
  <c r="F25" i="173"/>
  <c r="N25" i="173" s="1"/>
  <c r="D31" i="171"/>
  <c r="M31" i="171" s="1"/>
  <c r="B10" i="170"/>
  <c r="L10" i="170" s="1"/>
  <c r="B12" i="57"/>
  <c r="F16" i="177"/>
  <c r="N16" i="177" s="1"/>
  <c r="F13" i="173"/>
  <c r="N13" i="173" s="1"/>
  <c r="D29" i="169"/>
  <c r="M29" i="169" s="1"/>
  <c r="B10" i="173"/>
  <c r="L10" i="173" s="1"/>
  <c r="C18" i="57"/>
  <c r="D17" i="57"/>
  <c r="D30" i="179"/>
  <c r="M30" i="179" s="1"/>
  <c r="F14" i="171"/>
  <c r="N14" i="171" s="1"/>
  <c r="B21" i="175"/>
  <c r="L21" i="175" s="1"/>
  <c r="D16" i="172"/>
  <c r="M16" i="172" s="1"/>
  <c r="B11" i="131"/>
  <c r="F16" i="131"/>
  <c r="K7" i="131"/>
  <c r="B21" i="179"/>
  <c r="L21" i="179" s="1"/>
  <c r="F33" i="176"/>
  <c r="N33" i="176" s="1"/>
  <c r="F18" i="173"/>
  <c r="N18" i="173" s="1"/>
  <c r="D30" i="169"/>
  <c r="M30" i="169" s="1"/>
  <c r="B24" i="178"/>
  <c r="L24" i="178" s="1"/>
  <c r="F24" i="179"/>
  <c r="N24" i="179" s="1"/>
  <c r="F11" i="146"/>
  <c r="N11" i="146" s="1"/>
  <c r="D22" i="173"/>
  <c r="M22" i="173" s="1"/>
  <c r="B34" i="169"/>
  <c r="L34" i="169" s="1"/>
  <c r="D7" i="131"/>
  <c r="K13" i="127"/>
  <c r="L8" i="131"/>
  <c r="D14" i="131"/>
  <c r="H19" i="131"/>
  <c r="L10" i="127"/>
  <c r="D25" i="180"/>
  <c r="M25" i="180" s="1"/>
  <c r="F28" i="179"/>
  <c r="N28" i="179" s="1"/>
  <c r="B32" i="178"/>
  <c r="L32" i="178" s="1"/>
  <c r="F34" i="177"/>
  <c r="N34" i="177" s="1"/>
  <c r="D12" i="177"/>
  <c r="M12" i="177" s="1"/>
  <c r="F14" i="146"/>
  <c r="N14" i="146" s="1"/>
  <c r="B17" i="176"/>
  <c r="L17" i="176" s="1"/>
  <c r="D19" i="175"/>
  <c r="M19" i="175" s="1"/>
  <c r="B23" i="174"/>
  <c r="L23" i="174" s="1"/>
  <c r="D25" i="173"/>
  <c r="M25" i="173" s="1"/>
  <c r="F29" i="172"/>
  <c r="N29" i="172" s="1"/>
  <c r="B31" i="171"/>
  <c r="L31" i="171" s="1"/>
  <c r="F34" i="170"/>
  <c r="N34" i="170" s="1"/>
  <c r="D12" i="170"/>
  <c r="M12" i="170" s="1"/>
  <c r="F14" i="169"/>
  <c r="N14" i="169" s="1"/>
  <c r="C12" i="57"/>
  <c r="F33" i="180"/>
  <c r="N33" i="180" s="1"/>
  <c r="B15" i="179"/>
  <c r="L15" i="179" s="1"/>
  <c r="F19" i="177"/>
  <c r="N19" i="177" s="1"/>
  <c r="D24" i="176"/>
  <c r="M24" i="176" s="1"/>
  <c r="B30" i="180"/>
  <c r="L30" i="180" s="1"/>
  <c r="D32" i="179"/>
  <c r="M32" i="179" s="1"/>
  <c r="B10" i="179"/>
  <c r="L10" i="179" s="1"/>
  <c r="F13" i="178"/>
  <c r="N13" i="178" s="1"/>
  <c r="B16" i="177"/>
  <c r="L16" i="177" s="1"/>
  <c r="D18" i="146"/>
  <c r="M18" i="146" s="1"/>
  <c r="F20" i="176"/>
  <c r="N20" i="176" s="1"/>
  <c r="D24" i="175"/>
  <c r="M24" i="175" s="1"/>
  <c r="F27" i="174"/>
  <c r="N27" i="174" s="1"/>
  <c r="B30" i="173"/>
  <c r="L30" i="173" s="1"/>
  <c r="D33" i="172"/>
  <c r="M33" i="172" s="1"/>
  <c r="B10" i="172"/>
  <c r="L10" i="172" s="1"/>
  <c r="F13" i="171"/>
  <c r="N13" i="171" s="1"/>
  <c r="B16" i="170"/>
  <c r="L16" i="170" s="1"/>
  <c r="D18" i="169"/>
  <c r="M18" i="169" s="1"/>
  <c r="F10" i="57"/>
  <c r="F18" i="57"/>
  <c r="F21" i="179"/>
  <c r="N21" i="179" s="1"/>
  <c r="D27" i="177"/>
  <c r="M27" i="177" s="1"/>
  <c r="F35" i="176"/>
  <c r="N35" i="176" s="1"/>
  <c r="D29" i="180"/>
  <c r="M29" i="180" s="1"/>
  <c r="F12" i="177"/>
  <c r="N12" i="177" s="1"/>
  <c r="B30" i="174"/>
  <c r="L30" i="174" s="1"/>
  <c r="D11" i="173"/>
  <c r="M11" i="173" s="1"/>
  <c r="B16" i="171"/>
  <c r="L16" i="171" s="1"/>
  <c r="F20" i="169"/>
  <c r="N20" i="169" s="1"/>
  <c r="H17" i="57"/>
  <c r="F28" i="175"/>
  <c r="N28" i="175" s="1"/>
  <c r="B30" i="171"/>
  <c r="L30" i="171" s="1"/>
  <c r="B19" i="180"/>
  <c r="L19" i="180" s="1"/>
  <c r="F35" i="146"/>
  <c r="N35" i="146" s="1"/>
  <c r="F33" i="174"/>
  <c r="N33" i="174" s="1"/>
  <c r="B15" i="173"/>
  <c r="L15" i="173" s="1"/>
  <c r="F19" i="171"/>
  <c r="N19" i="171" s="1"/>
  <c r="D24" i="169"/>
  <c r="M24" i="169" s="1"/>
  <c r="F16" i="57"/>
  <c r="F18" i="176"/>
  <c r="N18" i="176" s="1"/>
  <c r="D17" i="172"/>
  <c r="M17" i="172" s="1"/>
  <c r="B32" i="180"/>
  <c r="L32" i="180" s="1"/>
  <c r="D17" i="171"/>
  <c r="M17" i="171" s="1"/>
  <c r="F13" i="146"/>
  <c r="N13" i="146" s="1"/>
  <c r="B16" i="175"/>
  <c r="L16" i="175" s="1"/>
  <c r="B19" i="146"/>
  <c r="L19" i="146" s="1"/>
  <c r="B22" i="169"/>
  <c r="L22" i="169" s="1"/>
  <c r="D34" i="171"/>
  <c r="M34" i="171" s="1"/>
  <c r="F12" i="57"/>
  <c r="F12" i="131"/>
  <c r="J17" i="131"/>
  <c r="D23" i="178"/>
  <c r="M23" i="178" s="1"/>
  <c r="D10" i="176"/>
  <c r="M10" i="176" s="1"/>
  <c r="B21" i="172"/>
  <c r="L21" i="172" s="1"/>
  <c r="I6" i="57"/>
  <c r="F30" i="146"/>
  <c r="N30" i="146" s="1"/>
  <c r="D30" i="178"/>
  <c r="M30" i="178" s="1"/>
  <c r="B14" i="176"/>
  <c r="L14" i="176" s="1"/>
  <c r="F24" i="172"/>
  <c r="N24" i="172" s="1"/>
  <c r="F11" i="169"/>
  <c r="N11" i="169" s="1"/>
  <c r="D35" i="178"/>
  <c r="M35" i="178" s="1"/>
  <c r="B11" i="146"/>
  <c r="L11" i="146" s="1"/>
  <c r="C6" i="57"/>
  <c r="D17" i="179"/>
  <c r="M17" i="179" s="1"/>
  <c r="F29" i="170"/>
  <c r="N29" i="170" s="1"/>
  <c r="F15" i="171"/>
  <c r="N15" i="171" s="1"/>
  <c r="B13" i="170"/>
  <c r="L13" i="170" s="1"/>
  <c r="J8" i="131"/>
  <c r="B12" i="127"/>
  <c r="G8" i="131"/>
  <c r="C19" i="131"/>
  <c r="K15" i="127"/>
  <c r="D16" i="131"/>
  <c r="H12" i="127"/>
  <c r="E12" i="131"/>
  <c r="I7" i="127"/>
  <c r="E15" i="131"/>
  <c r="M19" i="131"/>
  <c r="E16" i="127"/>
  <c r="M10" i="7"/>
  <c r="M20" i="7" s="1"/>
  <c r="G9" i="129"/>
  <c r="E11" i="129"/>
  <c r="F12" i="129"/>
  <c r="C12" i="129"/>
  <c r="D12" i="7"/>
  <c r="D21" i="7" s="1"/>
  <c r="F13" i="129"/>
  <c r="C17" i="53"/>
  <c r="D16" i="53"/>
  <c r="M18" i="53"/>
  <c r="H10" i="77"/>
  <c r="M19" i="77"/>
  <c r="L11" i="129"/>
  <c r="B14" i="53"/>
  <c r="G13" i="53"/>
  <c r="E12" i="53"/>
  <c r="C14" i="77"/>
  <c r="D19" i="77"/>
  <c r="J14" i="77"/>
  <c r="B30" i="77" s="1"/>
  <c r="J9" i="53"/>
  <c r="H18" i="53"/>
  <c r="L12" i="77"/>
  <c r="F16" i="53"/>
  <c r="I16" i="53"/>
  <c r="G7" i="77"/>
  <c r="K18" i="53"/>
  <c r="E21" i="53"/>
  <c r="H7" i="77"/>
  <c r="K15" i="53"/>
  <c r="C15" i="77"/>
  <c r="J18" i="77"/>
  <c r="B34" i="77" s="1"/>
  <c r="G10" i="132"/>
  <c r="B7" i="132"/>
  <c r="B19" i="132"/>
  <c r="D29" i="168"/>
  <c r="M29" i="168" s="1"/>
  <c r="H12" i="132"/>
  <c r="D13" i="132"/>
  <c r="B5" i="132"/>
  <c r="E12" i="132"/>
  <c r="B21" i="168"/>
  <c r="L21" i="168" s="1"/>
  <c r="D7" i="132"/>
  <c r="F10" i="132"/>
  <c r="C11" i="130"/>
  <c r="N7" i="130"/>
  <c r="F6" i="130"/>
  <c r="F17" i="130"/>
  <c r="H18" i="132"/>
  <c r="J14" i="132"/>
  <c r="F19" i="130"/>
  <c r="O9" i="130"/>
  <c r="B6" i="130"/>
  <c r="L6" i="130"/>
  <c r="F10" i="168"/>
  <c r="N10" i="168" s="1"/>
  <c r="B13" i="130"/>
  <c r="B33" i="168"/>
  <c r="L33" i="168" s="1"/>
  <c r="E9" i="132"/>
  <c r="F29" i="168"/>
  <c r="N29" i="168" s="1"/>
  <c r="M15" i="130"/>
  <c r="C9" i="132"/>
  <c r="E14" i="130"/>
  <c r="F34" i="168"/>
  <c r="N34" i="168" s="1"/>
  <c r="L19" i="132"/>
  <c r="E6" i="130"/>
  <c r="B12" i="168"/>
  <c r="L12" i="168" s="1"/>
  <c r="F9" i="130"/>
  <c r="F19" i="174"/>
  <c r="N19" i="174" s="1"/>
  <c r="C16" i="131"/>
  <c r="E7" i="131"/>
  <c r="H20" i="127"/>
  <c r="L10" i="129"/>
  <c r="E14" i="129"/>
  <c r="K14" i="53"/>
  <c r="L19" i="77"/>
  <c r="K20" i="53"/>
  <c r="F10" i="77"/>
  <c r="E18" i="53"/>
  <c r="K12" i="53"/>
  <c r="M12" i="53"/>
  <c r="C11" i="53"/>
  <c r="I14" i="77"/>
  <c r="O7" i="132"/>
  <c r="D22" i="168"/>
  <c r="M22" i="168" s="1"/>
  <c r="N15" i="132"/>
  <c r="E17" i="132"/>
  <c r="J11" i="130"/>
  <c r="K5" i="132"/>
  <c r="O6" i="130"/>
  <c r="G16" i="130"/>
  <c r="G9" i="132"/>
  <c r="E20" i="132"/>
  <c r="E13" i="130"/>
  <c r="H8" i="130"/>
  <c r="B28" i="168"/>
  <c r="L28" i="168" s="1"/>
  <c r="F21" i="177"/>
  <c r="N21" i="177" s="1"/>
  <c r="D33" i="174"/>
  <c r="M33" i="174" s="1"/>
  <c r="B18" i="171"/>
  <c r="L18" i="171" s="1"/>
  <c r="G16" i="57"/>
  <c r="B24" i="175"/>
  <c r="L24" i="175" s="1"/>
  <c r="D25" i="177"/>
  <c r="M25" i="177" s="1"/>
  <c r="D12" i="175"/>
  <c r="M12" i="175" s="1"/>
  <c r="B23" i="171"/>
  <c r="L23" i="171" s="1"/>
  <c r="E15" i="57"/>
  <c r="D34" i="175"/>
  <c r="M34" i="175" s="1"/>
  <c r="D12" i="172"/>
  <c r="M12" i="172" s="1"/>
  <c r="F21" i="173"/>
  <c r="N21" i="173" s="1"/>
  <c r="F34" i="173"/>
  <c r="N34" i="173" s="1"/>
  <c r="F23" i="178"/>
  <c r="N23" i="178" s="1"/>
  <c r="I12" i="57"/>
  <c r="D20" i="180"/>
  <c r="M20" i="180" s="1"/>
  <c r="J20" i="131"/>
  <c r="F18" i="127"/>
  <c r="K14" i="131"/>
  <c r="G11" i="127"/>
  <c r="L11" i="131"/>
  <c r="H8" i="127"/>
  <c r="H16" i="127"/>
  <c r="E14" i="127"/>
  <c r="E15" i="127"/>
  <c r="E17" i="127"/>
  <c r="M16" i="131"/>
  <c r="I16" i="127"/>
  <c r="H11" i="129"/>
  <c r="C10" i="7"/>
  <c r="C20" i="7" s="1"/>
  <c r="D8" i="129"/>
  <c r="M12" i="129"/>
  <c r="B8" i="7"/>
  <c r="G13" i="129"/>
  <c r="F17" i="53"/>
  <c r="G21" i="53"/>
  <c r="I18" i="53"/>
  <c r="G17" i="77"/>
  <c r="I8" i="77"/>
  <c r="J13" i="77"/>
  <c r="B29" i="77" s="1"/>
  <c r="J10" i="129"/>
  <c r="C16" i="53"/>
  <c r="H15" i="53"/>
  <c r="I17" i="53"/>
  <c r="L9" i="77"/>
  <c r="I18" i="77"/>
  <c r="B13" i="177"/>
  <c r="L13" i="177" s="1"/>
  <c r="F15" i="174"/>
  <c r="N15" i="174" s="1"/>
  <c r="B20" i="179"/>
  <c r="L20" i="179" s="1"/>
  <c r="B34" i="176"/>
  <c r="L34" i="176" s="1"/>
  <c r="B11" i="169"/>
  <c r="L11" i="169" s="1"/>
  <c r="B30" i="176"/>
  <c r="L30" i="176" s="1"/>
  <c r="D14" i="174"/>
  <c r="M14" i="174" s="1"/>
  <c r="B14" i="131"/>
  <c r="J14" i="127"/>
  <c r="C11" i="131"/>
  <c r="L7" i="131"/>
  <c r="D8" i="131"/>
  <c r="L18" i="131"/>
  <c r="D14" i="127"/>
  <c r="E20" i="131"/>
  <c r="L20" i="127"/>
  <c r="B7" i="131"/>
  <c r="M8" i="131"/>
  <c r="M19" i="127"/>
  <c r="I10" i="129"/>
  <c r="F10" i="129"/>
  <c r="L14" i="129"/>
  <c r="B7" i="129"/>
  <c r="J8" i="129"/>
  <c r="I11" i="129"/>
  <c r="B8" i="53"/>
  <c r="F8" i="7"/>
  <c r="F19" i="7" s="1"/>
  <c r="G9" i="53"/>
  <c r="H21" i="53"/>
  <c r="K10" i="77"/>
  <c r="L15" i="77"/>
  <c r="F11" i="77"/>
  <c r="F19" i="53"/>
  <c r="L8" i="53"/>
  <c r="E22" i="53"/>
  <c r="G19" i="77"/>
  <c r="I10" i="77"/>
  <c r="I7" i="77"/>
  <c r="F18" i="53"/>
  <c r="I20" i="53"/>
  <c r="I9" i="77"/>
  <c r="K17" i="53"/>
  <c r="I19" i="53"/>
  <c r="I20" i="77"/>
  <c r="G20" i="53"/>
  <c r="C17" i="77"/>
  <c r="F12" i="77"/>
  <c r="D15" i="53"/>
  <c r="H9" i="77"/>
  <c r="N5" i="132"/>
  <c r="D16" i="132"/>
  <c r="N14" i="132"/>
  <c r="F17" i="132"/>
  <c r="B15" i="168"/>
  <c r="L15" i="168" s="1"/>
  <c r="I9" i="132"/>
  <c r="N6" i="132"/>
  <c r="C14" i="132"/>
  <c r="I10" i="132"/>
  <c r="F12" i="168"/>
  <c r="N12" i="168" s="1"/>
  <c r="E16" i="132"/>
  <c r="L6" i="132"/>
  <c r="D14" i="130"/>
  <c r="K18" i="130"/>
  <c r="J17" i="130"/>
  <c r="D10" i="130"/>
  <c r="M17" i="132"/>
  <c r="D27" i="168"/>
  <c r="M27" i="168" s="1"/>
  <c r="O12" i="130"/>
  <c r="D5" i="130"/>
  <c r="E18" i="130"/>
  <c r="L17" i="132"/>
  <c r="O15" i="130"/>
  <c r="C15" i="130"/>
  <c r="J8" i="130"/>
  <c r="J11" i="132"/>
  <c r="K14" i="130"/>
  <c r="L12" i="130"/>
  <c r="H11" i="132"/>
  <c r="O7" i="130"/>
  <c r="E7" i="130"/>
  <c r="I16" i="130"/>
  <c r="M12" i="130"/>
  <c r="F8" i="130"/>
  <c r="B17" i="146"/>
  <c r="L17" i="146" s="1"/>
  <c r="F22" i="171"/>
  <c r="N22" i="171" s="1"/>
  <c r="C10" i="127"/>
  <c r="L13" i="127"/>
  <c r="G19" i="127"/>
  <c r="D14" i="129"/>
  <c r="J13" i="129"/>
  <c r="M8" i="7"/>
  <c r="M19" i="7" s="1"/>
  <c r="L14" i="53"/>
  <c r="M17" i="77"/>
  <c r="D18" i="53"/>
  <c r="F16" i="77"/>
  <c r="E19" i="77"/>
  <c r="I11" i="53"/>
  <c r="L8" i="77"/>
  <c r="H12" i="53"/>
  <c r="J13" i="132"/>
  <c r="K6" i="132"/>
  <c r="L8" i="132"/>
  <c r="E8" i="132"/>
  <c r="H11" i="130"/>
  <c r="L8" i="130"/>
  <c r="L11" i="132"/>
  <c r="E19" i="130"/>
  <c r="G12" i="130"/>
  <c r="B17" i="130"/>
  <c r="M5" i="130"/>
  <c r="N15" i="130"/>
  <c r="F20" i="130"/>
  <c r="B13" i="132"/>
  <c r="D13" i="180"/>
  <c r="M13" i="180" s="1"/>
  <c r="B24" i="146"/>
  <c r="L24" i="146" s="1"/>
  <c r="B11" i="174"/>
  <c r="L11" i="174" s="1"/>
  <c r="F21" i="170"/>
  <c r="N21" i="170" s="1"/>
  <c r="F34" i="179"/>
  <c r="N34" i="179" s="1"/>
  <c r="B17" i="180"/>
  <c r="L17" i="180" s="1"/>
  <c r="F29" i="146"/>
  <c r="N29" i="146" s="1"/>
  <c r="F14" i="174"/>
  <c r="N14" i="174" s="1"/>
  <c r="D25" i="170"/>
  <c r="M25" i="170" s="1"/>
  <c r="D15" i="180"/>
  <c r="M15" i="180" s="1"/>
  <c r="D32" i="178"/>
  <c r="M32" i="178" s="1"/>
  <c r="B17" i="170"/>
  <c r="L17" i="170" s="1"/>
  <c r="B32" i="169"/>
  <c r="L32" i="169" s="1"/>
  <c r="D13" i="172"/>
  <c r="M13" i="172" s="1"/>
  <c r="F30" i="173"/>
  <c r="N30" i="173" s="1"/>
  <c r="G6" i="57"/>
  <c r="B12" i="176"/>
  <c r="L12" i="176" s="1"/>
  <c r="F10" i="127"/>
  <c r="C7" i="127"/>
  <c r="G17" i="131"/>
  <c r="C14" i="127"/>
  <c r="H14" i="131"/>
  <c r="D11" i="127"/>
  <c r="D18" i="127"/>
  <c r="K19" i="127"/>
  <c r="M9" i="131"/>
  <c r="E7" i="127"/>
  <c r="M10" i="127"/>
  <c r="K10" i="7"/>
  <c r="K13" i="129"/>
  <c r="F10" i="7"/>
  <c r="F20" i="7" s="1"/>
  <c r="G10" i="129"/>
  <c r="D11" i="129"/>
  <c r="B10" i="53"/>
  <c r="F7" i="129"/>
  <c r="D13" i="129"/>
  <c r="J22" i="53"/>
  <c r="D12" i="53"/>
  <c r="M10" i="53"/>
  <c r="I17" i="77"/>
  <c r="M13" i="77"/>
  <c r="J10" i="7"/>
  <c r="J20" i="7" s="1"/>
  <c r="I8" i="7"/>
  <c r="I19" i="7" s="1"/>
  <c r="K8" i="53"/>
  <c r="L20" i="53"/>
  <c r="C10" i="77"/>
  <c r="D15" i="77"/>
  <c r="B7" i="77"/>
  <c r="K8" i="7"/>
  <c r="H10" i="53"/>
  <c r="F7" i="77"/>
  <c r="J20" i="77"/>
  <c r="B36" i="77" s="1"/>
  <c r="D19" i="53"/>
  <c r="H13" i="77"/>
  <c r="J19" i="53"/>
  <c r="M22" i="53"/>
  <c r="D20" i="176"/>
  <c r="M20" i="176" s="1"/>
  <c r="B23" i="172"/>
  <c r="L23" i="172" s="1"/>
  <c r="B18" i="174"/>
  <c r="L18" i="174" s="1"/>
  <c r="D19" i="174"/>
  <c r="M19" i="174" s="1"/>
  <c r="B28" i="180"/>
  <c r="L28" i="180" s="1"/>
  <c r="B14" i="169"/>
  <c r="L14" i="169" s="1"/>
  <c r="G11" i="57"/>
  <c r="F19" i="131"/>
  <c r="F17" i="127"/>
  <c r="K13" i="131"/>
  <c r="G10" i="127"/>
  <c r="L10" i="131"/>
  <c r="I7" i="131"/>
  <c r="D16" i="127"/>
  <c r="M12" i="127"/>
  <c r="F7" i="131"/>
  <c r="M15" i="127"/>
  <c r="I15" i="131"/>
  <c r="I8" i="127"/>
  <c r="L12" i="129"/>
  <c r="B10" i="7"/>
  <c r="H9" i="129"/>
  <c r="L12" i="7"/>
  <c r="L21" i="7" s="1"/>
  <c r="D7" i="129"/>
  <c r="F13" i="53"/>
  <c r="B16" i="53"/>
  <c r="C18" i="53"/>
  <c r="M15" i="53"/>
  <c r="C16" i="77"/>
  <c r="C7" i="77"/>
  <c r="F8" i="77"/>
  <c r="G7" i="129"/>
  <c r="K13" i="53"/>
  <c r="D14" i="53"/>
  <c r="M14" i="53"/>
  <c r="H8" i="77"/>
  <c r="I16" i="77"/>
  <c r="H14" i="129"/>
  <c r="C21" i="53"/>
  <c r="M7" i="53"/>
  <c r="J11" i="77"/>
  <c r="B27" i="77" s="1"/>
  <c r="C19" i="53"/>
  <c r="G16" i="77"/>
  <c r="J9" i="77"/>
  <c r="B25" i="77" s="1"/>
  <c r="D17" i="53"/>
  <c r="H11" i="77"/>
  <c r="B15" i="53"/>
  <c r="M13" i="53"/>
  <c r="D20" i="77"/>
  <c r="M7" i="132"/>
  <c r="J18" i="132"/>
  <c r="E15" i="132"/>
  <c r="B9" i="132"/>
  <c r="B18" i="168"/>
  <c r="L18" i="168" s="1"/>
  <c r="E14" i="132"/>
  <c r="K7" i="132"/>
  <c r="D15" i="132"/>
  <c r="B30" i="168"/>
  <c r="L30" i="168" s="1"/>
  <c r="O6" i="132"/>
  <c r="K10" i="132"/>
  <c r="D21" i="168"/>
  <c r="M21" i="168" s="1"/>
  <c r="M20" i="130"/>
  <c r="I6" i="130"/>
  <c r="J20" i="130"/>
  <c r="B16" i="132"/>
  <c r="D17" i="132"/>
  <c r="D23" i="168"/>
  <c r="M23" i="168" s="1"/>
  <c r="F5" i="130"/>
  <c r="K13" i="130"/>
  <c r="O5" i="130"/>
  <c r="O10" i="132"/>
  <c r="J16" i="130"/>
  <c r="L16" i="130"/>
  <c r="I10" i="130"/>
  <c r="N17" i="132"/>
  <c r="H14" i="130"/>
  <c r="M9" i="130"/>
  <c r="F15" i="132"/>
  <c r="G15" i="130"/>
  <c r="H5" i="130"/>
  <c r="K20" i="130"/>
  <c r="I8" i="130"/>
  <c r="M14" i="132"/>
  <c r="F21" i="169"/>
  <c r="N21" i="169" s="1"/>
  <c r="B18" i="131"/>
  <c r="H10" i="131"/>
  <c r="M10" i="131"/>
  <c r="M20" i="131"/>
  <c r="J11" i="129"/>
  <c r="K14" i="129"/>
  <c r="E12" i="7"/>
  <c r="I7" i="53"/>
  <c r="J12" i="77"/>
  <c r="B28" i="77" s="1"/>
  <c r="C18" i="77"/>
  <c r="K16" i="53"/>
  <c r="J13" i="53"/>
  <c r="L18" i="77"/>
  <c r="B16" i="77"/>
  <c r="E11" i="53"/>
  <c r="H15" i="132"/>
  <c r="F20" i="168"/>
  <c r="N20" i="168" s="1"/>
  <c r="D12" i="132"/>
  <c r="D11" i="168"/>
  <c r="M11" i="168" s="1"/>
  <c r="M8" i="130"/>
  <c r="M10" i="130"/>
  <c r="B32" i="168"/>
  <c r="L32" i="168" s="1"/>
  <c r="G6" i="130"/>
  <c r="D9" i="130"/>
  <c r="B15" i="130"/>
  <c r="J16" i="132"/>
  <c r="J13" i="130"/>
  <c r="I5" i="130"/>
  <c r="J6" i="130"/>
  <c r="F15" i="179"/>
  <c r="N15" i="179" s="1"/>
  <c r="D28" i="176"/>
  <c r="M28" i="176" s="1"/>
  <c r="D13" i="173"/>
  <c r="M13" i="173" s="1"/>
  <c r="B24" i="169"/>
  <c r="L24" i="169" s="1"/>
  <c r="D13" i="178"/>
  <c r="M13" i="178" s="1"/>
  <c r="D19" i="179"/>
  <c r="M19" i="179" s="1"/>
  <c r="B32" i="176"/>
  <c r="L32" i="176" s="1"/>
  <c r="B17" i="173"/>
  <c r="L17" i="173" s="1"/>
  <c r="F28" i="169"/>
  <c r="N28" i="169" s="1"/>
  <c r="F22" i="178"/>
  <c r="N22" i="178" s="1"/>
  <c r="F14" i="176"/>
  <c r="N14" i="176" s="1"/>
  <c r="G10" i="57"/>
  <c r="B21" i="178"/>
  <c r="L21" i="178" s="1"/>
  <c r="B18" i="170"/>
  <c r="L18" i="170" s="1"/>
  <c r="D19" i="170"/>
  <c r="M19" i="170" s="1"/>
  <c r="D14" i="57"/>
  <c r="B10" i="131"/>
  <c r="B13" i="127"/>
  <c r="G9" i="131"/>
  <c r="C20" i="131"/>
  <c r="K16" i="127"/>
  <c r="D17" i="131"/>
  <c r="L12" i="127"/>
  <c r="M14" i="131"/>
  <c r="I16" i="131"/>
  <c r="M13" i="127"/>
  <c r="I17" i="127"/>
  <c r="I14" i="129"/>
  <c r="F14" i="129"/>
  <c r="F27" i="179"/>
  <c r="N27" i="179" s="1"/>
  <c r="F28" i="170"/>
  <c r="N28" i="170" s="1"/>
  <c r="D28" i="170"/>
  <c r="M28" i="170" s="1"/>
  <c r="B24" i="172"/>
  <c r="L24" i="172" s="1"/>
  <c r="B27" i="174"/>
  <c r="L27" i="174" s="1"/>
  <c r="B19" i="172"/>
  <c r="L19" i="172" s="1"/>
  <c r="F15" i="57"/>
  <c r="F9" i="127"/>
  <c r="B20" i="127"/>
  <c r="G16" i="131"/>
  <c r="C13" i="127"/>
  <c r="H13" i="131"/>
  <c r="D10" i="127"/>
  <c r="L17" i="127"/>
  <c r="L18" i="127"/>
  <c r="I8" i="131"/>
  <c r="E20" i="127"/>
  <c r="E8" i="127"/>
  <c r="H7" i="129"/>
  <c r="E10" i="7"/>
  <c r="K11" i="129"/>
  <c r="L13" i="129"/>
  <c r="J8" i="53"/>
  <c r="B10" i="129"/>
  <c r="I9" i="129"/>
  <c r="F21" i="53"/>
  <c r="L10" i="53"/>
  <c r="E9" i="53"/>
  <c r="J7" i="77"/>
  <c r="B23" i="77" s="1"/>
  <c r="I12" i="77"/>
  <c r="G10" i="7"/>
  <c r="G20" i="7" s="1"/>
  <c r="D8" i="7"/>
  <c r="D19" i="7" s="1"/>
  <c r="K22" i="53"/>
  <c r="H19" i="53"/>
  <c r="K8" i="77"/>
  <c r="L13" i="77"/>
  <c r="J15" i="77"/>
  <c r="B31" i="77" s="1"/>
  <c r="F9" i="129"/>
  <c r="K7" i="53"/>
  <c r="G18" i="77"/>
  <c r="J17" i="77"/>
  <c r="B33" i="77" s="1"/>
  <c r="H16" i="53"/>
  <c r="L10" i="77"/>
  <c r="B17" i="53"/>
  <c r="M17" i="53"/>
  <c r="E8" i="77"/>
  <c r="G15" i="53"/>
  <c r="M16" i="53"/>
  <c r="E18" i="77"/>
  <c r="M19" i="132"/>
  <c r="O11" i="132"/>
  <c r="G19" i="132"/>
  <c r="B27" i="168"/>
  <c r="L27" i="168" s="1"/>
  <c r="K14" i="132"/>
  <c r="J5" i="132"/>
  <c r="G13" i="132"/>
  <c r="D20" i="132"/>
  <c r="F23" i="168"/>
  <c r="N23" i="168" s="1"/>
  <c r="L5" i="132"/>
  <c r="F12" i="132"/>
  <c r="B23" i="168"/>
  <c r="L23" i="168" s="1"/>
  <c r="L15" i="130"/>
  <c r="G19" i="130"/>
  <c r="B5" i="130"/>
  <c r="H5" i="132"/>
  <c r="G7" i="132"/>
  <c r="I9" i="130"/>
  <c r="J9" i="130"/>
  <c r="C18" i="130"/>
  <c r="O18" i="130"/>
  <c r="N12" i="132"/>
  <c r="D19" i="130"/>
  <c r="N17" i="130"/>
  <c r="G8" i="130"/>
  <c r="K16" i="132"/>
  <c r="O14" i="130"/>
  <c r="F14" i="130"/>
  <c r="F27" i="168"/>
  <c r="N27" i="168" s="1"/>
  <c r="D13" i="130"/>
  <c r="M14" i="130"/>
  <c r="E13" i="132"/>
  <c r="N16" i="130"/>
  <c r="N11" i="132"/>
  <c r="D13" i="179"/>
  <c r="M13" i="179" s="1"/>
  <c r="B17" i="127"/>
  <c r="L15" i="131"/>
  <c r="I20" i="127"/>
  <c r="I18" i="131"/>
  <c r="L10" i="7"/>
  <c r="L20" i="7" s="1"/>
  <c r="B12" i="7"/>
  <c r="B20" i="53"/>
  <c r="C20" i="77"/>
  <c r="C14" i="129"/>
  <c r="L17" i="77"/>
  <c r="E15" i="53"/>
  <c r="C13" i="53"/>
  <c r="G14" i="53"/>
  <c r="B11" i="53"/>
  <c r="M18" i="77"/>
  <c r="I15" i="132"/>
  <c r="D19" i="168"/>
  <c r="M19" i="168" s="1"/>
  <c r="K12" i="132"/>
  <c r="H10" i="132"/>
  <c r="H13" i="130"/>
  <c r="E19" i="132"/>
  <c r="D25" i="168"/>
  <c r="M25" i="168" s="1"/>
  <c r="C17" i="130"/>
  <c r="C5" i="132"/>
  <c r="E5" i="130"/>
  <c r="O9" i="132"/>
  <c r="I12" i="132"/>
  <c r="D13" i="168"/>
  <c r="M13" i="168" s="1"/>
  <c r="B18" i="178"/>
  <c r="L18" i="178" s="1"/>
  <c r="F29" i="175"/>
  <c r="N29" i="175" s="1"/>
  <c r="F15" i="172"/>
  <c r="N15" i="172" s="1"/>
  <c r="G8" i="57"/>
  <c r="B18" i="146"/>
  <c r="L18" i="146" s="1"/>
  <c r="B23" i="178"/>
  <c r="L23" i="178" s="1"/>
  <c r="F34" i="175"/>
  <c r="N34" i="175" s="1"/>
  <c r="D19" i="172"/>
  <c r="M19" i="172" s="1"/>
  <c r="E7" i="57"/>
  <c r="D29" i="146"/>
  <c r="M29" i="146" s="1"/>
  <c r="B31" i="173"/>
  <c r="L31" i="173" s="1"/>
  <c r="F33" i="177"/>
  <c r="N33" i="177" s="1"/>
  <c r="F10" i="176"/>
  <c r="N10" i="176" s="1"/>
  <c r="E9" i="57"/>
  <c r="B17" i="174"/>
  <c r="L17" i="174" s="1"/>
  <c r="F21" i="172"/>
  <c r="N21" i="172" s="1"/>
  <c r="F15" i="131"/>
  <c r="J15" i="127"/>
  <c r="C12" i="131"/>
  <c r="K8" i="127"/>
  <c r="D9" i="131"/>
  <c r="L19" i="131"/>
  <c r="L14" i="127"/>
  <c r="J7" i="131"/>
  <c r="F7" i="127"/>
  <c r="I10" i="127"/>
  <c r="E10" i="131"/>
  <c r="G20" i="127"/>
  <c r="E9" i="129"/>
  <c r="B9" i="129"/>
  <c r="H13" i="129"/>
  <c r="K7" i="129"/>
  <c r="G8" i="129"/>
  <c r="M8" i="129"/>
  <c r="F9" i="53"/>
  <c r="F10" i="53"/>
  <c r="K10" i="53"/>
  <c r="L22" i="53"/>
  <c r="C12" i="77"/>
  <c r="D17" i="77"/>
  <c r="M7" i="77"/>
  <c r="E12" i="129"/>
  <c r="J20" i="53"/>
  <c r="D10" i="53"/>
  <c r="I8" i="53"/>
  <c r="K20" i="77"/>
  <c r="M11" i="77"/>
  <c r="B18" i="77"/>
  <c r="B21" i="53"/>
  <c r="M8" i="53"/>
  <c r="E12" i="77"/>
  <c r="G22" i="53"/>
  <c r="G8" i="77"/>
  <c r="F14" i="77"/>
  <c r="D9" i="53"/>
  <c r="K19" i="77"/>
  <c r="M9" i="129"/>
  <c r="H8" i="7"/>
  <c r="M21" i="53"/>
  <c r="F15" i="53"/>
  <c r="H20" i="77"/>
  <c r="C9" i="53"/>
  <c r="J8" i="77"/>
  <c r="C19" i="77"/>
  <c r="L19" i="53"/>
  <c r="B17" i="77"/>
  <c r="C22" i="53"/>
  <c r="K17" i="77"/>
  <c r="B15" i="77"/>
  <c r="K17" i="132"/>
  <c r="K15" i="132"/>
  <c r="M5" i="132"/>
  <c r="F19" i="168"/>
  <c r="N19" i="168" s="1"/>
  <c r="G6" i="132"/>
  <c r="O5" i="132"/>
  <c r="C17" i="132"/>
  <c r="C6" i="132"/>
  <c r="D14" i="168"/>
  <c r="M14" i="168" s="1"/>
  <c r="N19" i="132"/>
  <c r="N8" i="132"/>
  <c r="I13" i="130"/>
  <c r="L10" i="130"/>
  <c r="H19" i="130"/>
  <c r="D11" i="130"/>
  <c r="F7" i="132"/>
  <c r="C16" i="132"/>
  <c r="I17" i="130"/>
  <c r="N18" i="130"/>
  <c r="H6" i="130"/>
  <c r="G12" i="132"/>
  <c r="F25" i="168"/>
  <c r="N25" i="168" s="1"/>
  <c r="O16" i="130"/>
  <c r="F18" i="168"/>
  <c r="N18" i="168" s="1"/>
  <c r="H9" i="132"/>
  <c r="B13" i="168"/>
  <c r="L13" i="168" s="1"/>
  <c r="N11" i="130"/>
  <c r="B6" i="132"/>
  <c r="O10" i="130"/>
  <c r="H9" i="130"/>
  <c r="G10" i="130"/>
  <c r="F22" i="176"/>
  <c r="N22" i="176" s="1"/>
  <c r="G13" i="131"/>
  <c r="D12" i="127"/>
  <c r="I20" i="131"/>
  <c r="C11" i="129"/>
  <c r="J12" i="7"/>
  <c r="J21" i="7" s="1"/>
  <c r="C15" i="53"/>
  <c r="K14" i="77"/>
  <c r="G11" i="53"/>
  <c r="E9" i="77"/>
  <c r="K15" i="77"/>
  <c r="F14" i="53"/>
  <c r="D30" i="180"/>
  <c r="M30" i="180" s="1"/>
  <c r="D16" i="177"/>
  <c r="M16" i="177" s="1"/>
  <c r="B28" i="174"/>
  <c r="L28" i="174" s="1"/>
  <c r="F12" i="171"/>
  <c r="N12" i="171" s="1"/>
  <c r="I18" i="57"/>
  <c r="B34" i="180"/>
  <c r="L34" i="180" s="1"/>
  <c r="B20" i="177"/>
  <c r="L20" i="177" s="1"/>
  <c r="F31" i="174"/>
  <c r="N31" i="174" s="1"/>
  <c r="F17" i="171"/>
  <c r="N17" i="171" s="1"/>
  <c r="C17" i="57"/>
  <c r="F22" i="175"/>
  <c r="N22" i="175" s="1"/>
  <c r="B24" i="171"/>
  <c r="L24" i="171" s="1"/>
  <c r="D25" i="172"/>
  <c r="M25" i="172" s="1"/>
  <c r="B23" i="173"/>
  <c r="L23" i="173" s="1"/>
  <c r="B33" i="146"/>
  <c r="L33" i="146" s="1"/>
  <c r="D22" i="174"/>
  <c r="M22" i="174" s="1"/>
  <c r="B8" i="127"/>
  <c r="J18" i="127"/>
  <c r="C15" i="131"/>
  <c r="K11" i="127"/>
  <c r="D12" i="131"/>
  <c r="L8" i="127"/>
  <c r="L16" i="127"/>
  <c r="M16" i="127"/>
  <c r="K18" i="127"/>
  <c r="H18" i="127"/>
  <c r="I19" i="131"/>
  <c r="D19" i="127"/>
  <c r="D10" i="129"/>
  <c r="G14" i="129"/>
  <c r="E10" i="129"/>
  <c r="E8" i="7"/>
  <c r="K10" i="129"/>
  <c r="I10" i="7"/>
  <c r="I20" i="7" s="1"/>
  <c r="J18" i="53"/>
  <c r="D8" i="53"/>
  <c r="M20" i="53"/>
  <c r="K18" i="77"/>
  <c r="M9" i="77"/>
  <c r="B19" i="77"/>
  <c r="C7" i="129"/>
  <c r="G18" i="53"/>
  <c r="L16" i="53"/>
  <c r="E20" i="53"/>
  <c r="D11" i="77"/>
  <c r="M20" i="77"/>
  <c r="K12" i="129"/>
  <c r="K11" i="53"/>
  <c r="C13" i="77"/>
  <c r="J10" i="77"/>
  <c r="B26" i="77" s="1"/>
  <c r="D11" i="53"/>
  <c r="E14" i="77"/>
  <c r="F8" i="53"/>
  <c r="H22" i="53"/>
  <c r="L16" i="77"/>
  <c r="F20" i="53"/>
  <c r="E8" i="53"/>
  <c r="I11" i="77"/>
  <c r="D14" i="132"/>
  <c r="H8" i="132"/>
  <c r="B10" i="132"/>
  <c r="D33" i="168"/>
  <c r="M33" i="168" s="1"/>
  <c r="D12" i="168"/>
  <c r="M12" i="168" s="1"/>
  <c r="O12" i="132"/>
  <c r="B15" i="132"/>
  <c r="B12" i="132"/>
  <c r="D32" i="168"/>
  <c r="M32" i="168" s="1"/>
  <c r="M15" i="132"/>
  <c r="J20" i="132"/>
  <c r="D18" i="168"/>
  <c r="M18" i="168" s="1"/>
  <c r="N6" i="130"/>
  <c r="M16" i="130"/>
  <c r="B19" i="130"/>
  <c r="D10" i="132"/>
  <c r="J9" i="132"/>
  <c r="N20" i="130"/>
  <c r="I12" i="130"/>
  <c r="H10" i="130"/>
  <c r="H16" i="130"/>
  <c r="L9" i="132"/>
  <c r="D16" i="130"/>
  <c r="O17" i="130"/>
  <c r="E9" i="130"/>
  <c r="H16" i="132"/>
  <c r="N12" i="130"/>
  <c r="D15" i="130"/>
  <c r="M9" i="132"/>
  <c r="K9" i="130"/>
  <c r="N20" i="132"/>
  <c r="L11" i="130"/>
  <c r="D33" i="177"/>
  <c r="M33" i="177" s="1"/>
  <c r="B18" i="175"/>
  <c r="L18" i="175" s="1"/>
  <c r="F29" i="171"/>
  <c r="N29" i="171" s="1"/>
  <c r="B11" i="129"/>
  <c r="B8" i="129"/>
  <c r="L11" i="77"/>
  <c r="G16" i="53"/>
  <c r="B20" i="77"/>
  <c r="D21" i="53"/>
  <c r="B19" i="53"/>
  <c r="E10" i="77"/>
  <c r="C9" i="77"/>
  <c r="B10" i="77"/>
  <c r="L17" i="53"/>
  <c r="D12" i="77"/>
  <c r="I14" i="132"/>
  <c r="G5" i="132"/>
  <c r="E18" i="132"/>
  <c r="H13" i="132"/>
  <c r="B25" i="168"/>
  <c r="L25" i="168" s="1"/>
  <c r="G18" i="132"/>
  <c r="J15" i="132"/>
  <c r="K8" i="132"/>
  <c r="F33" i="168"/>
  <c r="N33" i="168" s="1"/>
  <c r="B11" i="168"/>
  <c r="L11" i="168" s="1"/>
  <c r="F8" i="132"/>
  <c r="D30" i="168"/>
  <c r="M30" i="168" s="1"/>
  <c r="F10" i="130"/>
  <c r="D12" i="130"/>
  <c r="N19" i="130"/>
  <c r="H12" i="130"/>
  <c r="I7" i="132"/>
  <c r="B19" i="168"/>
  <c r="L19" i="168" s="1"/>
  <c r="J19" i="130"/>
  <c r="E15" i="130"/>
  <c r="K11" i="130"/>
  <c r="O13" i="132"/>
  <c r="E8" i="130"/>
  <c r="B10" i="130"/>
  <c r="L18" i="130"/>
  <c r="B17" i="132"/>
  <c r="K16" i="130"/>
  <c r="G7" i="130"/>
  <c r="H14" i="132"/>
  <c r="M19" i="130"/>
  <c r="D17" i="130"/>
  <c r="D19" i="176"/>
  <c r="M19" i="176" s="1"/>
  <c r="B16" i="57"/>
  <c r="H7" i="131"/>
  <c r="I17" i="131"/>
  <c r="M15" i="131"/>
  <c r="I12" i="129"/>
  <c r="J12" i="129"/>
  <c r="C8" i="53"/>
  <c r="E11" i="77"/>
  <c r="H7" i="53"/>
  <c r="M14" i="77"/>
  <c r="E7" i="77"/>
  <c r="H14" i="53"/>
  <c r="F32" i="179"/>
  <c r="N32" i="179" s="1"/>
  <c r="F18" i="146"/>
  <c r="N18" i="146" s="1"/>
  <c r="D30" i="173"/>
  <c r="M30" i="173" s="1"/>
  <c r="D16" i="170"/>
  <c r="M16" i="170" s="1"/>
  <c r="D24" i="179"/>
  <c r="M24" i="179" s="1"/>
  <c r="F11" i="180"/>
  <c r="N11" i="180" s="1"/>
  <c r="D22" i="146"/>
  <c r="M22" i="146" s="1"/>
  <c r="B34" i="173"/>
  <c r="L34" i="173" s="1"/>
  <c r="B20" i="170"/>
  <c r="L20" i="170" s="1"/>
  <c r="F30" i="179"/>
  <c r="N30" i="179" s="1"/>
  <c r="F29" i="177"/>
  <c r="N29" i="177" s="1"/>
  <c r="F29" i="169"/>
  <c r="N29" i="169" s="1"/>
  <c r="D12" i="169"/>
  <c r="M12" i="169" s="1"/>
  <c r="F28" i="171"/>
  <c r="N28" i="171" s="1"/>
  <c r="D35" i="172"/>
  <c r="M35" i="172" s="1"/>
  <c r="B15" i="180"/>
  <c r="L15" i="180" s="1"/>
  <c r="B20" i="171"/>
  <c r="L20" i="171" s="1"/>
  <c r="J10" i="127"/>
  <c r="G7" i="127"/>
  <c r="K17" i="131"/>
  <c r="G14" i="127"/>
  <c r="L14" i="131"/>
  <c r="H11" i="127"/>
  <c r="I9" i="131"/>
  <c r="D20" i="127"/>
  <c r="E11" i="131"/>
  <c r="I10" i="131"/>
  <c r="E12" i="127"/>
  <c r="D10" i="7"/>
  <c r="D20" i="7" s="1"/>
  <c r="G12" i="129"/>
  <c r="M13" i="129"/>
  <c r="C8" i="129"/>
  <c r="H8" i="129"/>
  <c r="F11" i="53"/>
  <c r="C12" i="7"/>
  <c r="C21" i="7" s="1"/>
  <c r="L7" i="129"/>
  <c r="G12" i="53"/>
  <c r="H13" i="53"/>
  <c r="I13" i="53"/>
  <c r="D7" i="77"/>
  <c r="I15" i="77"/>
  <c r="I13" i="129"/>
  <c r="B9" i="53"/>
  <c r="C10" i="53"/>
  <c r="D22" i="53"/>
  <c r="G11" i="77"/>
  <c r="H16" i="77"/>
  <c r="J16" i="77"/>
  <c r="B32" i="77" s="1"/>
  <c r="L8" i="7"/>
  <c r="L19" i="7" s="1"/>
  <c r="D13" i="53"/>
  <c r="E20" i="77"/>
  <c r="M12" i="7"/>
  <c r="M21" i="7" s="1"/>
  <c r="L21" i="53"/>
  <c r="D16" i="77"/>
  <c r="F22" i="53"/>
  <c r="E10" i="53"/>
  <c r="I13" i="77"/>
  <c r="G8" i="53"/>
  <c r="K9" i="77"/>
  <c r="J19" i="77"/>
  <c r="B35" i="77" s="1"/>
  <c r="F19" i="132"/>
  <c r="C20" i="132"/>
  <c r="F6" i="132"/>
  <c r="F24" i="168"/>
  <c r="N24" i="168" s="1"/>
  <c r="C12" i="132"/>
  <c r="D18" i="132"/>
  <c r="K20" i="132"/>
  <c r="I5" i="132"/>
  <c r="B20" i="168"/>
  <c r="L20" i="168" s="1"/>
  <c r="E6" i="132"/>
  <c r="E10" i="132"/>
  <c r="J7" i="130"/>
  <c r="I18" i="130"/>
  <c r="O8" i="130"/>
  <c r="F7" i="130"/>
  <c r="M11" i="132"/>
  <c r="G17" i="132"/>
  <c r="O20" i="130"/>
  <c r="G9" i="130"/>
  <c r="J14" i="130"/>
  <c r="K8" i="130"/>
  <c r="L10" i="132"/>
  <c r="H17" i="130"/>
  <c r="M20" i="132"/>
  <c r="D7" i="130"/>
  <c r="D8" i="132"/>
  <c r="C16" i="130"/>
  <c r="B16" i="130"/>
  <c r="M17" i="130"/>
  <c r="C8" i="130"/>
  <c r="E11" i="132"/>
  <c r="B24" i="180"/>
  <c r="L24" i="180" s="1"/>
  <c r="K8" i="129"/>
  <c r="G19" i="53"/>
  <c r="L7" i="77"/>
  <c r="I14" i="53"/>
  <c r="D9" i="129"/>
  <c r="G10" i="77"/>
  <c r="H8" i="53"/>
  <c r="F20" i="77"/>
  <c r="D14" i="77"/>
  <c r="J17" i="53"/>
  <c r="E19" i="53"/>
  <c r="M8" i="77"/>
  <c r="O8" i="132"/>
  <c r="F13" i="132"/>
  <c r="C10" i="132"/>
  <c r="K11" i="132"/>
  <c r="F21" i="168"/>
  <c r="N21" i="168" s="1"/>
  <c r="M8" i="132"/>
  <c r="I16" i="132"/>
  <c r="L20" i="132"/>
  <c r="B31" i="168"/>
  <c r="L31" i="168" s="1"/>
  <c r="B18" i="132"/>
  <c r="O18" i="132"/>
  <c r="D16" i="168"/>
  <c r="M16" i="168" s="1"/>
  <c r="L14" i="130"/>
  <c r="B7" i="130"/>
  <c r="H15" i="130"/>
  <c r="L14" i="132"/>
  <c r="H19" i="132"/>
  <c r="F17" i="168"/>
  <c r="N17" i="168" s="1"/>
  <c r="G17" i="130"/>
  <c r="I7" i="130"/>
  <c r="M6" i="130"/>
  <c r="J19" i="132"/>
  <c r="E12" i="130"/>
  <c r="J18" i="130"/>
  <c r="L5" i="130"/>
  <c r="H6" i="132"/>
  <c r="E16" i="130"/>
  <c r="H18" i="130"/>
  <c r="C7" i="132"/>
  <c r="G8" i="132"/>
  <c r="K7" i="130"/>
  <c r="E17" i="57"/>
  <c r="B9" i="127"/>
  <c r="G18" i="127"/>
  <c r="E18" i="127"/>
  <c r="I13" i="127"/>
  <c r="C13" i="129"/>
  <c r="G8" i="7"/>
  <c r="G19" i="7" s="1"/>
  <c r="D20" i="53"/>
  <c r="F17" i="77"/>
  <c r="M11" i="53"/>
  <c r="J14" i="129"/>
  <c r="K13" i="77"/>
  <c r="G14" i="77"/>
  <c r="D10" i="179"/>
  <c r="M10" i="179" s="1"/>
  <c r="B21" i="176"/>
  <c r="L21" i="176" s="1"/>
  <c r="F33" i="172"/>
  <c r="N33" i="172" s="1"/>
  <c r="F18" i="169"/>
  <c r="N18" i="169" s="1"/>
  <c r="F28" i="177"/>
  <c r="N28" i="177" s="1"/>
  <c r="B14" i="179"/>
  <c r="L14" i="179" s="1"/>
  <c r="F24" i="176"/>
  <c r="N24" i="176" s="1"/>
  <c r="F11" i="173"/>
  <c r="N11" i="173" s="1"/>
  <c r="D22" i="169"/>
  <c r="M22" i="169" s="1"/>
  <c r="B12" i="178"/>
  <c r="L12" i="178" s="1"/>
  <c r="F14" i="175"/>
  <c r="N14" i="175" s="1"/>
  <c r="C14" i="57"/>
  <c r="F24" i="177"/>
  <c r="N24" i="177" s="1"/>
  <c r="D33" i="169"/>
  <c r="M33" i="169" s="1"/>
  <c r="B23" i="169"/>
  <c r="L23" i="169" s="1"/>
  <c r="B35" i="178"/>
  <c r="L35" i="178" s="1"/>
  <c r="F11" i="131"/>
  <c r="F13" i="127"/>
  <c r="K9" i="131"/>
  <c r="G20" i="131"/>
  <c r="C17" i="127"/>
  <c r="H17" i="131"/>
  <c r="H13" i="127"/>
  <c r="E16" i="131"/>
  <c r="L19" i="127"/>
  <c r="E19" i="131"/>
  <c r="M17" i="127"/>
  <c r="I18" i="127"/>
  <c r="E13" i="129"/>
  <c r="B13" i="129"/>
  <c r="I8" i="129"/>
  <c r="J9" i="129"/>
  <c r="B14" i="129"/>
  <c r="I12" i="7"/>
  <c r="I21" i="7" s="1"/>
  <c r="J8" i="7"/>
  <c r="J19" i="7" s="1"/>
  <c r="K21" i="53"/>
  <c r="L18" i="53"/>
  <c r="C8" i="77"/>
  <c r="D13" i="77"/>
  <c r="B13" i="77"/>
  <c r="B12" i="129"/>
  <c r="J16" i="53"/>
  <c r="K19" i="53"/>
  <c r="E17" i="53"/>
  <c r="K16" i="77"/>
  <c r="K7" i="77"/>
  <c r="B11" i="77"/>
  <c r="F12" i="53"/>
  <c r="L7" i="53"/>
  <c r="D18" i="77"/>
  <c r="J21" i="53"/>
  <c r="I9" i="53"/>
  <c r="M12" i="77"/>
  <c r="G10" i="53"/>
  <c r="K11" i="77"/>
  <c r="F19" i="77"/>
  <c r="L9" i="53"/>
  <c r="G20" i="77"/>
  <c r="F15" i="77"/>
  <c r="I18" i="132"/>
  <c r="I20" i="132"/>
  <c r="G14" i="132"/>
  <c r="D15" i="168"/>
  <c r="M15" i="168" s="1"/>
  <c r="N7" i="132"/>
  <c r="H17" i="132"/>
  <c r="J12" i="132"/>
  <c r="M13" i="132"/>
  <c r="B24" i="168"/>
  <c r="L24" i="168" s="1"/>
  <c r="K13" i="132"/>
  <c r="L15" i="132"/>
  <c r="N5" i="130"/>
  <c r="C6" i="130"/>
  <c r="G5" i="130"/>
  <c r="D20" i="130"/>
  <c r="H7" i="132"/>
  <c r="B34" i="168"/>
  <c r="L34" i="168" s="1"/>
  <c r="K10" i="130"/>
  <c r="J12" i="130"/>
  <c r="J5" i="130"/>
  <c r="N10" i="132"/>
  <c r="L20" i="130"/>
  <c r="D6" i="130"/>
  <c r="F22" i="168"/>
  <c r="N22" i="168" s="1"/>
  <c r="F18" i="132"/>
  <c r="D17" i="168"/>
  <c r="M17" i="168" s="1"/>
  <c r="B11" i="130"/>
  <c r="O15" i="132"/>
  <c r="B20" i="130"/>
  <c r="M13" i="130"/>
  <c r="C19" i="132"/>
  <c r="C5" i="130"/>
  <c r="D27" i="179"/>
  <c r="M27" i="179" s="1"/>
  <c r="D13" i="146"/>
  <c r="M13" i="146" s="1"/>
  <c r="B24" i="173"/>
  <c r="L24" i="173" s="1"/>
  <c r="B11" i="170"/>
  <c r="L11" i="170" s="1"/>
  <c r="D12" i="179"/>
  <c r="M12" i="179" s="1"/>
  <c r="B31" i="179"/>
  <c r="L31" i="179" s="1"/>
  <c r="B23" i="175"/>
  <c r="L23" i="175" s="1"/>
  <c r="F34" i="171"/>
  <c r="N34" i="171" s="1"/>
  <c r="E11" i="57"/>
  <c r="B33" i="176"/>
  <c r="L33" i="176" s="1"/>
  <c r="F35" i="172"/>
  <c r="N35" i="172" s="1"/>
  <c r="B17" i="175"/>
  <c r="L17" i="175" s="1"/>
  <c r="B31" i="174"/>
  <c r="L31" i="174" s="1"/>
  <c r="B12" i="172"/>
  <c r="L12" i="172" s="1"/>
  <c r="J11" i="127"/>
  <c r="K18" i="131"/>
  <c r="L9" i="127"/>
  <c r="J7" i="127"/>
  <c r="E14" i="131"/>
  <c r="L8" i="129"/>
  <c r="B12" i="53"/>
  <c r="H10" i="7"/>
  <c r="H17" i="53"/>
  <c r="C10" i="129"/>
  <c r="G15" i="77"/>
  <c r="H12" i="7"/>
  <c r="H15" i="77"/>
  <c r="I21" i="53"/>
  <c r="G7" i="53"/>
  <c r="M10" i="77"/>
  <c r="C20" i="53"/>
  <c r="I22" i="53"/>
  <c r="B9" i="77"/>
  <c r="D11" i="132"/>
  <c r="B8" i="132"/>
  <c r="I17" i="132"/>
  <c r="F31" i="168"/>
  <c r="N31" i="168" s="1"/>
  <c r="G20" i="132"/>
  <c r="N13" i="132"/>
  <c r="O16" i="132"/>
  <c r="F11" i="132"/>
  <c r="B14" i="168"/>
  <c r="L14" i="168" s="1"/>
  <c r="H20" i="132"/>
  <c r="I8" i="132"/>
  <c r="F11" i="168"/>
  <c r="N11" i="168" s="1"/>
  <c r="D8" i="130"/>
  <c r="B14" i="130"/>
  <c r="I15" i="130"/>
  <c r="D5" i="132"/>
  <c r="O19" i="132"/>
  <c r="C19" i="130"/>
  <c r="K5" i="130"/>
  <c r="E17" i="130"/>
  <c r="I14" i="130"/>
  <c r="L18" i="132"/>
  <c r="J15" i="130"/>
  <c r="C7" i="130"/>
  <c r="F11" i="130"/>
  <c r="D9" i="132"/>
  <c r="M11" i="130"/>
  <c r="G13" i="130"/>
  <c r="B16" i="168"/>
  <c r="L16" i="168" s="1"/>
  <c r="G18" i="130"/>
  <c r="K19" i="130"/>
  <c r="F32" i="170"/>
  <c r="N32" i="170" s="1"/>
  <c r="F14" i="127"/>
  <c r="H18" i="131"/>
  <c r="E17" i="131"/>
  <c r="M11" i="129"/>
  <c r="I7" i="129"/>
  <c r="G11" i="129"/>
  <c r="E13" i="53"/>
  <c r="C8" i="7"/>
  <c r="C19" i="7" s="1"/>
  <c r="E7" i="53"/>
  <c r="G17" i="53"/>
  <c r="E16" i="77"/>
  <c r="F12" i="178"/>
  <c r="N12" i="178" s="1"/>
  <c r="D23" i="175"/>
  <c r="M23" i="175" s="1"/>
  <c r="D10" i="172"/>
  <c r="M10" i="172" s="1"/>
  <c r="I10" i="57"/>
  <c r="D34" i="176"/>
  <c r="M34" i="176" s="1"/>
  <c r="F17" i="178"/>
  <c r="N17" i="178" s="1"/>
  <c r="D29" i="175"/>
  <c r="M29" i="175" s="1"/>
  <c r="B14" i="172"/>
  <c r="L14" i="172" s="1"/>
  <c r="C9" i="57"/>
  <c r="F16" i="146"/>
  <c r="N16" i="146" s="1"/>
  <c r="D19" i="173"/>
  <c r="M19" i="173" s="1"/>
  <c r="B15" i="146"/>
  <c r="L15" i="146" s="1"/>
  <c r="F15" i="175"/>
  <c r="N15" i="175" s="1"/>
  <c r="I13" i="57"/>
  <c r="D24" i="172"/>
  <c r="M24" i="172" s="1"/>
  <c r="B30" i="170"/>
  <c r="L30" i="170" s="1"/>
  <c r="J16" i="131"/>
  <c r="B16" i="127"/>
  <c r="N16" i="127" s="1"/>
  <c r="G12" i="131"/>
  <c r="C9" i="127"/>
  <c r="H9" i="131"/>
  <c r="D20" i="131"/>
  <c r="D15" i="127"/>
  <c r="M8" i="127"/>
  <c r="I14" i="131"/>
  <c r="M11" i="127"/>
  <c r="I11" i="131"/>
  <c r="E13" i="131"/>
  <c r="M7" i="129"/>
  <c r="J7" i="129"/>
  <c r="D12" i="129"/>
  <c r="K12" i="7"/>
  <c r="H12" i="129"/>
  <c r="J10" i="53"/>
  <c r="B13" i="53"/>
  <c r="C12" i="53"/>
  <c r="I10" i="53"/>
  <c r="G13" i="77"/>
  <c r="H18" i="77"/>
  <c r="B12" i="77"/>
  <c r="H10" i="129"/>
  <c r="B22" i="53"/>
  <c r="N22" i="53" s="1"/>
  <c r="H11" i="53"/>
  <c r="M9" i="53"/>
  <c r="M15" i="77"/>
  <c r="E13" i="77"/>
  <c r="B7" i="53"/>
  <c r="I12" i="53"/>
  <c r="E15" i="77"/>
  <c r="K9" i="53"/>
  <c r="C11" i="77"/>
  <c r="B14" i="77"/>
  <c r="L11" i="53"/>
  <c r="M16" i="77"/>
  <c r="G12" i="7"/>
  <c r="G21" i="7" s="1"/>
  <c r="H20" i="53"/>
  <c r="L14" i="77"/>
  <c r="C18" i="132"/>
  <c r="K19" i="132"/>
  <c r="L13" i="132"/>
  <c r="L7" i="132"/>
  <c r="F14" i="168"/>
  <c r="N14" i="168" s="1"/>
  <c r="C8" i="132"/>
  <c r="J10" i="132"/>
  <c r="K9" i="132"/>
  <c r="F30" i="168"/>
  <c r="N30" i="168" s="1"/>
  <c r="F16" i="168"/>
  <c r="N16" i="168" s="1"/>
  <c r="I6" i="132"/>
  <c r="F32" i="168"/>
  <c r="N32" i="168" s="1"/>
  <c r="F18" i="130"/>
  <c r="H20" i="130"/>
  <c r="B9" i="130"/>
  <c r="M7" i="130"/>
  <c r="M10" i="132"/>
  <c r="D20" i="168"/>
  <c r="M20" i="168" s="1"/>
  <c r="E20" i="130"/>
  <c r="L7" i="130"/>
  <c r="O19" i="130"/>
  <c r="I19" i="132"/>
  <c r="F15" i="130"/>
  <c r="C12" i="130"/>
  <c r="N10" i="130"/>
  <c r="F9" i="132"/>
  <c r="B12" i="130"/>
  <c r="I11" i="130"/>
  <c r="B11" i="132"/>
  <c r="O11" i="130"/>
  <c r="C9" i="130"/>
  <c r="C20" i="130"/>
  <c r="B20" i="132"/>
  <c r="F30" i="178"/>
  <c r="N30" i="178" s="1"/>
  <c r="F15" i="176"/>
  <c r="N15" i="176" s="1"/>
  <c r="D28" i="172"/>
  <c r="M28" i="172" s="1"/>
  <c r="D13" i="169"/>
  <c r="M13" i="169" s="1"/>
  <c r="B17" i="177"/>
  <c r="L17" i="177" s="1"/>
  <c r="F35" i="178"/>
  <c r="N35" i="178" s="1"/>
  <c r="D25" i="174"/>
  <c r="M25" i="174" s="1"/>
  <c r="D12" i="171"/>
  <c r="M12" i="171" s="1"/>
  <c r="G5" i="57"/>
  <c r="B23" i="180"/>
  <c r="L23" i="180" s="1"/>
  <c r="D13" i="171"/>
  <c r="M13" i="171" s="1"/>
  <c r="F23" i="171"/>
  <c r="N23" i="171" s="1"/>
  <c r="D12" i="173"/>
  <c r="M12" i="173" s="1"/>
  <c r="D17" i="176"/>
  <c r="M17" i="176" s="1"/>
  <c r="J19" i="127"/>
  <c r="K12" i="127"/>
  <c r="H15" i="127"/>
  <c r="M13" i="131"/>
  <c r="H19" i="127"/>
  <c r="C9" i="129"/>
  <c r="F11" i="129"/>
  <c r="M14" i="129"/>
  <c r="G9" i="77"/>
  <c r="B11" i="177"/>
  <c r="L11" i="177" s="1"/>
  <c r="B31" i="180"/>
  <c r="L31" i="180" s="1"/>
  <c r="F14" i="177"/>
  <c r="N14" i="177" s="1"/>
  <c r="B17" i="169"/>
  <c r="L17" i="169" s="1"/>
  <c r="D27" i="174"/>
  <c r="M27" i="174" s="1"/>
  <c r="D30" i="146"/>
  <c r="M30" i="146" s="1"/>
  <c r="J12" i="131"/>
  <c r="D13" i="131"/>
  <c r="I19" i="127"/>
  <c r="F8" i="129"/>
  <c r="H9" i="53"/>
  <c r="F18" i="77"/>
  <c r="B18" i="53"/>
  <c r="N18" i="53" s="1"/>
  <c r="M19" i="53"/>
  <c r="F9" i="77"/>
  <c r="L15" i="53"/>
  <c r="E14" i="53"/>
  <c r="I15" i="53"/>
  <c r="D7" i="53"/>
  <c r="D6" i="53" s="1"/>
  <c r="N16" i="132"/>
  <c r="O17" i="132"/>
  <c r="F14" i="132"/>
  <c r="M18" i="132"/>
  <c r="O20" i="132"/>
  <c r="D34" i="168"/>
  <c r="M34" i="168" s="1"/>
  <c r="G11" i="132"/>
  <c r="D19" i="132"/>
  <c r="K12" i="130"/>
  <c r="H7" i="130"/>
  <c r="C15" i="132"/>
  <c r="C14" i="130"/>
  <c r="F13" i="130"/>
  <c r="L19" i="130"/>
  <c r="B18" i="130"/>
  <c r="D31" i="168"/>
  <c r="M31" i="168" s="1"/>
  <c r="K6" i="130"/>
  <c r="G20" i="130"/>
  <c r="I19" i="130"/>
  <c r="F21" i="174"/>
  <c r="N21" i="174" s="1"/>
  <c r="F21" i="176"/>
  <c r="N21" i="176" s="1"/>
  <c r="F28" i="173"/>
  <c r="N28" i="173" s="1"/>
  <c r="B19" i="179"/>
  <c r="L19" i="179" s="1"/>
  <c r="B18" i="169"/>
  <c r="L18" i="169" s="1"/>
  <c r="B17" i="171"/>
  <c r="L17" i="171" s="1"/>
  <c r="C8" i="131"/>
  <c r="H17" i="127"/>
  <c r="C20" i="127"/>
  <c r="J12" i="53"/>
  <c r="E16" i="53"/>
  <c r="E8" i="129"/>
  <c r="J7" i="53"/>
  <c r="K12" i="77"/>
  <c r="M10" i="129"/>
  <c r="D10" i="77"/>
  <c r="D8" i="77"/>
  <c r="B24" i="77" s="1"/>
  <c r="H19" i="77"/>
  <c r="G12" i="77"/>
  <c r="B14" i="132"/>
  <c r="N18" i="132"/>
  <c r="D28" i="168"/>
  <c r="M28" i="168" s="1"/>
  <c r="G16" i="132"/>
  <c r="J6" i="132"/>
  <c r="F28" i="168"/>
  <c r="N28" i="168" s="1"/>
  <c r="C13" i="132"/>
  <c r="B29" i="168"/>
  <c r="L29" i="168" s="1"/>
  <c r="N13" i="130"/>
  <c r="L13" i="130"/>
  <c r="J7" i="132"/>
  <c r="M18" i="130"/>
  <c r="E11" i="130"/>
  <c r="F12" i="130"/>
  <c r="N9" i="130"/>
  <c r="F15" i="168"/>
  <c r="N15" i="168" s="1"/>
  <c r="F16" i="130"/>
  <c r="C13" i="130"/>
  <c r="I20" i="130"/>
  <c r="D33" i="170"/>
  <c r="M33" i="170" s="1"/>
  <c r="F28" i="180"/>
  <c r="N28" i="180" s="1"/>
  <c r="B32" i="172"/>
  <c r="L32" i="172" s="1"/>
  <c r="D22" i="177"/>
  <c r="M22" i="177" s="1"/>
  <c r="G18" i="57"/>
  <c r="B34" i="175"/>
  <c r="L34" i="175" s="1"/>
  <c r="K10" i="131"/>
  <c r="I11" i="127"/>
  <c r="L9" i="129"/>
  <c r="D9" i="77"/>
  <c r="K9" i="129"/>
  <c r="C7" i="53"/>
  <c r="I19" i="77"/>
  <c r="F12" i="7"/>
  <c r="F21" i="7" s="1"/>
  <c r="L20" i="77"/>
  <c r="F13" i="77"/>
  <c r="E17" i="77"/>
  <c r="H17" i="77"/>
  <c r="J8" i="132"/>
  <c r="D6" i="132"/>
  <c r="B22" i="168"/>
  <c r="L22" i="168" s="1"/>
  <c r="F20" i="132"/>
  <c r="G15" i="132"/>
  <c r="D24" i="168"/>
  <c r="M24" i="168" s="1"/>
  <c r="I13" i="132"/>
  <c r="F13" i="168"/>
  <c r="N13" i="168" s="1"/>
  <c r="G14" i="130"/>
  <c r="K15" i="130"/>
  <c r="E5" i="132"/>
  <c r="D18" i="130"/>
  <c r="I11" i="132"/>
  <c r="L17" i="130"/>
  <c r="C10" i="130"/>
  <c r="E10" i="130"/>
  <c r="E7" i="132"/>
  <c r="M6" i="132"/>
  <c r="D10" i="168"/>
  <c r="M10" i="168" s="1"/>
  <c r="G12" i="57"/>
  <c r="D12" i="178"/>
  <c r="M12" i="178" s="1"/>
  <c r="F14" i="170"/>
  <c r="N14" i="170" s="1"/>
  <c r="D34" i="146"/>
  <c r="M34" i="146" s="1"/>
  <c r="F13" i="180"/>
  <c r="N13" i="180" s="1"/>
  <c r="D11" i="169"/>
  <c r="M11" i="169" s="1"/>
  <c r="G15" i="127"/>
  <c r="E13" i="127"/>
  <c r="E7" i="129"/>
  <c r="J14" i="53"/>
  <c r="H14" i="77"/>
  <c r="J11" i="53"/>
  <c r="L12" i="53"/>
  <c r="H12" i="77"/>
  <c r="J15" i="53"/>
  <c r="L13" i="53"/>
  <c r="C14" i="53"/>
  <c r="F7" i="53"/>
  <c r="F6" i="53" s="1"/>
  <c r="B8" i="77"/>
  <c r="L16" i="132"/>
  <c r="O14" i="132"/>
  <c r="F16" i="132"/>
  <c r="M12" i="132"/>
  <c r="M16" i="132"/>
  <c r="B17" i="168"/>
  <c r="L17" i="168" s="1"/>
  <c r="C11" i="132"/>
  <c r="B8" i="130"/>
  <c r="L9" i="130"/>
  <c r="K18" i="132"/>
  <c r="G11" i="130"/>
  <c r="K17" i="130"/>
  <c r="J17" i="132"/>
  <c r="N14" i="130"/>
  <c r="N9" i="132"/>
  <c r="O13" i="130"/>
  <c r="L12" i="132"/>
  <c r="N8" i="130"/>
  <c r="J10" i="130"/>
  <c r="B7" i="147"/>
  <c r="I12" i="128"/>
  <c r="D11" i="128"/>
  <c r="C22" i="128"/>
  <c r="E13" i="128"/>
  <c r="B24" i="147"/>
  <c r="E21" i="128"/>
  <c r="F15" i="128"/>
  <c r="B11" i="147"/>
  <c r="D19" i="128"/>
  <c r="D8" i="147"/>
  <c r="C12" i="147"/>
  <c r="I19" i="128"/>
  <c r="D28" i="147"/>
  <c r="J17" i="128"/>
  <c r="D9" i="147"/>
  <c r="H20" i="128"/>
  <c r="J20" i="128"/>
  <c r="M12" i="128"/>
  <c r="B17" i="128"/>
  <c r="H7" i="128"/>
  <c r="H14" i="128"/>
  <c r="E16" i="128"/>
  <c r="L17" i="128"/>
  <c r="C27" i="147"/>
  <c r="L16" i="128"/>
  <c r="B19" i="128"/>
  <c r="B9" i="128"/>
  <c r="C12" i="128"/>
  <c r="B22" i="128"/>
  <c r="G7" i="128"/>
  <c r="G12" i="128"/>
  <c r="I9" i="128"/>
  <c r="D40" i="147"/>
  <c r="H15" i="128"/>
  <c r="J8" i="128"/>
  <c r="K9" i="128"/>
  <c r="D21" i="128"/>
  <c r="E11" i="128"/>
  <c r="E8" i="128"/>
  <c r="L19" i="128"/>
  <c r="F18" i="128"/>
  <c r="C11" i="147"/>
  <c r="C18" i="128"/>
  <c r="M19" i="128"/>
  <c r="B10" i="147"/>
  <c r="M21" i="128"/>
  <c r="C41" i="147"/>
  <c r="M9" i="128"/>
  <c r="D8" i="128"/>
  <c r="C14" i="147"/>
  <c r="D30" i="147"/>
  <c r="G19" i="128"/>
  <c r="C13" i="147"/>
  <c r="L20" i="128"/>
  <c r="I13" i="128"/>
  <c r="L8" i="128"/>
  <c r="B14" i="128"/>
  <c r="J11" i="128"/>
  <c r="M22" i="128"/>
  <c r="B27" i="147"/>
  <c r="J19" i="128"/>
  <c r="E17" i="128"/>
  <c r="C28" i="147"/>
  <c r="E20" i="128"/>
  <c r="G10" i="128"/>
  <c r="K22" i="128"/>
  <c r="H21" i="128"/>
  <c r="B26" i="147"/>
  <c r="M20" i="128"/>
  <c r="I20" i="128"/>
  <c r="J21" i="128"/>
  <c r="C7" i="128"/>
  <c r="C15" i="128"/>
  <c r="B15" i="128"/>
  <c r="G22" i="128"/>
  <c r="C25" i="147"/>
  <c r="F7" i="128"/>
  <c r="F17" i="128"/>
  <c r="B41" i="147"/>
  <c r="L22" i="128"/>
  <c r="C8" i="147"/>
  <c r="D39" i="147"/>
  <c r="B10" i="128"/>
  <c r="D27" i="147"/>
  <c r="E18" i="128"/>
  <c r="B28" i="147"/>
  <c r="L12" i="128"/>
  <c r="K21" i="128"/>
  <c r="E22" i="128"/>
  <c r="B12" i="147"/>
  <c r="K13" i="128"/>
  <c r="B14" i="147"/>
  <c r="H16" i="128"/>
  <c r="K7" i="128"/>
  <c r="C11" i="128"/>
  <c r="D25" i="147"/>
  <c r="K8" i="128"/>
  <c r="C29" i="147"/>
  <c r="F19" i="128"/>
  <c r="C24" i="147"/>
  <c r="L7" i="128"/>
  <c r="C39" i="147"/>
  <c r="B25" i="147"/>
  <c r="F11" i="128"/>
  <c r="I22" i="128"/>
  <c r="D7" i="147"/>
  <c r="I8" i="128"/>
  <c r="G13" i="128"/>
  <c r="G16" i="128"/>
  <c r="L11" i="128"/>
  <c r="K20" i="128"/>
  <c r="D17" i="128"/>
  <c r="E12" i="128"/>
  <c r="F21" i="128"/>
  <c r="C21" i="128"/>
  <c r="B18" i="128"/>
  <c r="B13" i="128"/>
  <c r="M17" i="128"/>
  <c r="C10" i="147"/>
  <c r="C13" i="128"/>
  <c r="C40" i="147"/>
  <c r="J22" i="128"/>
  <c r="D13" i="147"/>
  <c r="F22" i="128"/>
  <c r="K16" i="128"/>
  <c r="H19" i="128"/>
  <c r="G14" i="128"/>
  <c r="D13" i="128"/>
  <c r="E7" i="128"/>
  <c r="F14" i="128"/>
  <c r="B11" i="128"/>
  <c r="J7" i="128"/>
  <c r="J14" i="128"/>
  <c r="B16" i="128"/>
  <c r="F13" i="128"/>
  <c r="L21" i="128"/>
  <c r="D22" i="128"/>
  <c r="D29" i="147"/>
  <c r="D7" i="128"/>
  <c r="D15" i="128"/>
  <c r="F16" i="128"/>
  <c r="M10" i="128"/>
  <c r="D11" i="147"/>
  <c r="G8" i="128"/>
  <c r="K18" i="128"/>
  <c r="L14" i="128"/>
  <c r="I7" i="128"/>
  <c r="D10" i="128"/>
  <c r="E14" i="128"/>
  <c r="L10" i="128"/>
  <c r="H13" i="128"/>
  <c r="I14" i="128"/>
  <c r="I11" i="128"/>
  <c r="D20" i="128"/>
  <c r="I17" i="128"/>
  <c r="F10" i="128"/>
  <c r="J10" i="128"/>
  <c r="K19" i="128"/>
  <c r="D26" i="147"/>
  <c r="K14" i="128"/>
  <c r="B21" i="128"/>
  <c r="C16" i="128"/>
  <c r="C9" i="128"/>
  <c r="I15" i="128"/>
  <c r="D10" i="147"/>
  <c r="I21" i="128"/>
  <c r="E19" i="128"/>
  <c r="B39" i="147"/>
  <c r="J13" i="128"/>
  <c r="M16" i="128"/>
  <c r="B4" i="147"/>
  <c r="B21" i="147" s="1"/>
  <c r="B36" i="147" s="1"/>
  <c r="M14" i="128"/>
  <c r="C14" i="128"/>
  <c r="J12" i="128"/>
  <c r="M15" i="128"/>
  <c r="B9" i="147"/>
  <c r="G15" i="128"/>
  <c r="H22" i="128"/>
  <c r="I16" i="128"/>
  <c r="D9" i="128"/>
  <c r="H17" i="128"/>
  <c r="L18" i="128"/>
  <c r="H9" i="128"/>
  <c r="G21" i="128"/>
  <c r="C9" i="147"/>
  <c r="M11" i="128"/>
  <c r="L13" i="128"/>
  <c r="C20" i="128"/>
  <c r="C26" i="147"/>
  <c r="L15" i="128"/>
  <c r="G17" i="128"/>
  <c r="C30" i="147"/>
  <c r="K12" i="128"/>
  <c r="B20" i="128"/>
  <c r="D14" i="147"/>
  <c r="C10" i="128"/>
  <c r="J16" i="128"/>
  <c r="G18" i="128"/>
  <c r="K15" i="128"/>
  <c r="H18" i="128"/>
  <c r="B7" i="128"/>
  <c r="D16" i="128"/>
  <c r="G20" i="128"/>
  <c r="D12" i="128"/>
  <c r="H12" i="128"/>
  <c r="B8" i="128"/>
  <c r="J9" i="128"/>
  <c r="H10" i="128"/>
  <c r="B12" i="128"/>
  <c r="B8" i="147"/>
  <c r="D14" i="128"/>
  <c r="D41" i="147"/>
  <c r="E15" i="128"/>
  <c r="G9" i="128"/>
  <c r="B13" i="147"/>
  <c r="H11" i="128"/>
  <c r="I18" i="128"/>
  <c r="F20" i="128"/>
  <c r="J18" i="128"/>
  <c r="M13" i="128"/>
  <c r="K17" i="128"/>
  <c r="C19" i="128"/>
  <c r="C17" i="128"/>
  <c r="M7" i="128"/>
  <c r="C7" i="147"/>
  <c r="D24" i="147"/>
  <c r="F12" i="128"/>
  <c r="E10" i="128"/>
  <c r="M8" i="128"/>
  <c r="F9" i="128"/>
  <c r="C8" i="128"/>
  <c r="B29" i="147"/>
  <c r="I10" i="128"/>
  <c r="D18" i="128"/>
  <c r="B40" i="147"/>
  <c r="H8" i="128"/>
  <c r="F8" i="128"/>
  <c r="D12" i="147"/>
  <c r="K10" i="128"/>
  <c r="K11" i="128"/>
  <c r="G11" i="128"/>
  <c r="M18" i="128"/>
  <c r="E9" i="128"/>
  <c r="B30" i="147"/>
  <c r="L9" i="128"/>
  <c r="J15" i="128"/>
  <c r="D4" i="147"/>
  <c r="D21" i="147" s="1"/>
  <c r="D36" i="147" s="1"/>
  <c r="C4" i="147"/>
  <c r="C21" i="147" s="1"/>
  <c r="C36" i="147" s="1"/>
  <c r="D23" i="147" l="1"/>
  <c r="M6" i="128"/>
  <c r="E6" i="129"/>
  <c r="J16" i="57"/>
  <c r="J6" i="129"/>
  <c r="I6" i="129"/>
  <c r="C9" i="163"/>
  <c r="B28" i="128"/>
  <c r="N8" i="128"/>
  <c r="N20" i="128"/>
  <c r="C7" i="163"/>
  <c r="B26" i="128"/>
  <c r="B38" i="147"/>
  <c r="N16" i="128"/>
  <c r="C17" i="163"/>
  <c r="B36" i="128"/>
  <c r="D6" i="147"/>
  <c r="C38" i="147"/>
  <c r="C23" i="147"/>
  <c r="N14" i="128"/>
  <c r="N9" i="128"/>
  <c r="C5" i="163"/>
  <c r="H6" i="128"/>
  <c r="B24" i="128"/>
  <c r="C18" i="163"/>
  <c r="D18" i="163" s="1"/>
  <c r="B37" i="128"/>
  <c r="B6" i="147"/>
  <c r="E4" i="132"/>
  <c r="P14" i="132"/>
  <c r="C34" i="163"/>
  <c r="B32" i="127"/>
  <c r="P18" i="130"/>
  <c r="C32" i="163"/>
  <c r="B30" i="127"/>
  <c r="G4" i="57"/>
  <c r="B6" i="53"/>
  <c r="N7" i="53"/>
  <c r="K11" i="7"/>
  <c r="K21" i="7"/>
  <c r="M6" i="129"/>
  <c r="I26" i="163"/>
  <c r="B24" i="131"/>
  <c r="E6" i="53"/>
  <c r="H11" i="7"/>
  <c r="H21" i="7"/>
  <c r="H20" i="7"/>
  <c r="H9" i="7"/>
  <c r="P11" i="130"/>
  <c r="K6" i="77"/>
  <c r="C30" i="163"/>
  <c r="B28" i="127"/>
  <c r="I6" i="163"/>
  <c r="B26" i="53"/>
  <c r="L6" i="77"/>
  <c r="N9" i="53"/>
  <c r="C28" i="163"/>
  <c r="B26" i="127"/>
  <c r="G6" i="127"/>
  <c r="E6" i="77"/>
  <c r="N19" i="53"/>
  <c r="P19" i="130"/>
  <c r="P15" i="132"/>
  <c r="P10" i="132"/>
  <c r="C6" i="129"/>
  <c r="C35" i="163"/>
  <c r="B33" i="127"/>
  <c r="H19" i="7"/>
  <c r="H7" i="7"/>
  <c r="N9" i="129"/>
  <c r="N20" i="53"/>
  <c r="L4" i="132"/>
  <c r="J4" i="132"/>
  <c r="K6" i="53"/>
  <c r="H6" i="129"/>
  <c r="I30" i="163"/>
  <c r="B28" i="131"/>
  <c r="N10" i="131"/>
  <c r="I27" i="163"/>
  <c r="B25" i="131"/>
  <c r="O4" i="130"/>
  <c r="C6" i="77"/>
  <c r="N16" i="53"/>
  <c r="F6" i="77"/>
  <c r="F6" i="129"/>
  <c r="E6" i="127"/>
  <c r="C6" i="127"/>
  <c r="I19" i="163"/>
  <c r="B39" i="53"/>
  <c r="N7" i="131"/>
  <c r="B6" i="131"/>
  <c r="I13" i="163"/>
  <c r="B33" i="53"/>
  <c r="K4" i="132"/>
  <c r="P6" i="130"/>
  <c r="N15" i="131"/>
  <c r="I32" i="163"/>
  <c r="B30" i="131"/>
  <c r="J18" i="57"/>
  <c r="D4" i="57"/>
  <c r="D6" i="127"/>
  <c r="N10" i="127"/>
  <c r="I33" i="163"/>
  <c r="B31" i="131"/>
  <c r="N13" i="131"/>
  <c r="H4" i="57"/>
  <c r="E4" i="57"/>
  <c r="B6" i="127"/>
  <c r="N7" i="127"/>
  <c r="C6" i="163"/>
  <c r="B25" i="128"/>
  <c r="C6" i="147"/>
  <c r="N12" i="128"/>
  <c r="C10" i="163"/>
  <c r="B29" i="128"/>
  <c r="B6" i="128"/>
  <c r="N7" i="128"/>
  <c r="C20" i="163"/>
  <c r="B39" i="128"/>
  <c r="E6" i="128"/>
  <c r="N13" i="128"/>
  <c r="N10" i="128"/>
  <c r="C6" i="128"/>
  <c r="C13" i="163"/>
  <c r="B32" i="128"/>
  <c r="G6" i="128"/>
  <c r="N19" i="128"/>
  <c r="N17" i="128"/>
  <c r="P8" i="130"/>
  <c r="C6" i="53"/>
  <c r="P20" i="132"/>
  <c r="P11" i="132"/>
  <c r="I9" i="163"/>
  <c r="B29" i="53"/>
  <c r="N13" i="53"/>
  <c r="D4" i="132"/>
  <c r="G6" i="53"/>
  <c r="N12" i="53"/>
  <c r="J6" i="127"/>
  <c r="G4" i="130"/>
  <c r="L6" i="53"/>
  <c r="N12" i="129"/>
  <c r="N13" i="129"/>
  <c r="I34" i="163"/>
  <c r="B32" i="131"/>
  <c r="P7" i="130"/>
  <c r="P18" i="132"/>
  <c r="I11" i="163"/>
  <c r="B31" i="53"/>
  <c r="I24" i="163"/>
  <c r="H6" i="131"/>
  <c r="B22" i="131"/>
  <c r="P17" i="132"/>
  <c r="G4" i="132"/>
  <c r="N8" i="129"/>
  <c r="E7" i="7"/>
  <c r="E19" i="7"/>
  <c r="N8" i="127"/>
  <c r="P6" i="132"/>
  <c r="N21" i="53"/>
  <c r="M6" i="77"/>
  <c r="K5" i="77" s="1"/>
  <c r="F6" i="127"/>
  <c r="N11" i="53"/>
  <c r="B21" i="7"/>
  <c r="B11" i="7"/>
  <c r="N11" i="7"/>
  <c r="I14" i="163"/>
  <c r="B34" i="53"/>
  <c r="I17" i="163"/>
  <c r="B37" i="53"/>
  <c r="P15" i="130"/>
  <c r="N18" i="131"/>
  <c r="P16" i="132"/>
  <c r="P9" i="132"/>
  <c r="I8" i="163"/>
  <c r="B28" i="53"/>
  <c r="N10" i="53"/>
  <c r="I31" i="163"/>
  <c r="B29" i="131"/>
  <c r="I10" i="163"/>
  <c r="B30" i="53"/>
  <c r="N14" i="131"/>
  <c r="C33" i="163"/>
  <c r="B31" i="127"/>
  <c r="P13" i="130"/>
  <c r="B4" i="132"/>
  <c r="P5" i="132"/>
  <c r="P19" i="132"/>
  <c r="N14" i="53"/>
  <c r="C29" i="163"/>
  <c r="B27" i="127"/>
  <c r="K6" i="131"/>
  <c r="N19" i="131"/>
  <c r="F4" i="57"/>
  <c r="J10" i="57"/>
  <c r="G6" i="131"/>
  <c r="J8" i="57"/>
  <c r="I4" i="57"/>
  <c r="L6" i="127"/>
  <c r="N15" i="127"/>
  <c r="N17" i="131"/>
  <c r="N11" i="127"/>
  <c r="C11" i="163"/>
  <c r="B30" i="128"/>
  <c r="I6" i="128"/>
  <c r="J6" i="128"/>
  <c r="N18" i="128"/>
  <c r="K6" i="128"/>
  <c r="D38" i="147"/>
  <c r="N15" i="128"/>
  <c r="C19" i="163"/>
  <c r="B38" i="128"/>
  <c r="N22" i="128"/>
  <c r="C12" i="163"/>
  <c r="B31" i="128"/>
  <c r="C36" i="163"/>
  <c r="B34" i="127"/>
  <c r="K4" i="130"/>
  <c r="P20" i="130"/>
  <c r="N14" i="129"/>
  <c r="N9" i="127"/>
  <c r="L4" i="130"/>
  <c r="H6" i="53"/>
  <c r="I5" i="163"/>
  <c r="B25" i="53"/>
  <c r="N11" i="129"/>
  <c r="M4" i="132"/>
  <c r="K6" i="129"/>
  <c r="J6" i="131"/>
  <c r="E4" i="130"/>
  <c r="N17" i="127"/>
  <c r="H4" i="132"/>
  <c r="J6" i="77"/>
  <c r="H5" i="77" s="1"/>
  <c r="I4" i="130"/>
  <c r="I6" i="53"/>
  <c r="H4" i="130"/>
  <c r="F4" i="130"/>
  <c r="M6" i="53"/>
  <c r="G6" i="129"/>
  <c r="D6" i="129"/>
  <c r="B20" i="7"/>
  <c r="N9" i="7"/>
  <c r="B9" i="7"/>
  <c r="I6" i="131"/>
  <c r="K7" i="7"/>
  <c r="K19" i="7"/>
  <c r="K20" i="7"/>
  <c r="K9" i="7"/>
  <c r="M4" i="130"/>
  <c r="N4" i="132"/>
  <c r="I6" i="77"/>
  <c r="B6" i="129"/>
  <c r="N7" i="129"/>
  <c r="L6" i="131"/>
  <c r="C25" i="163"/>
  <c r="B23" i="127"/>
  <c r="C37" i="163"/>
  <c r="B35" i="127"/>
  <c r="P7" i="132"/>
  <c r="G6" i="77"/>
  <c r="E5" i="77" s="1"/>
  <c r="I16" i="163"/>
  <c r="B36" i="53"/>
  <c r="N12" i="127"/>
  <c r="J12" i="57"/>
  <c r="N12" i="131"/>
  <c r="N16" i="131"/>
  <c r="N20" i="131"/>
  <c r="J14" i="57"/>
  <c r="I29" i="163"/>
  <c r="B27" i="131"/>
  <c r="C4" i="57"/>
  <c r="N19" i="127"/>
  <c r="J15" i="57"/>
  <c r="C6" i="131"/>
  <c r="J17" i="57"/>
  <c r="F4" i="132"/>
  <c r="C8" i="163"/>
  <c r="B27" i="128"/>
  <c r="C16" i="163"/>
  <c r="B35" i="128"/>
  <c r="C15" i="163"/>
  <c r="B34" i="128"/>
  <c r="N21" i="128"/>
  <c r="D6" i="128"/>
  <c r="N11" i="128"/>
  <c r="L6" i="128"/>
  <c r="C14" i="163"/>
  <c r="B33" i="128"/>
  <c r="F6" i="128"/>
  <c r="B23" i="147"/>
  <c r="B22" i="147" s="1"/>
  <c r="J6" i="53"/>
  <c r="I7" i="163"/>
  <c r="B27" i="53"/>
  <c r="P12" i="130"/>
  <c r="P9" i="130"/>
  <c r="I18" i="163"/>
  <c r="J18" i="163" s="1"/>
  <c r="B38" i="53"/>
  <c r="I35" i="163"/>
  <c r="B33" i="131"/>
  <c r="P14" i="130"/>
  <c r="P8" i="132"/>
  <c r="I15" i="163"/>
  <c r="B35" i="53"/>
  <c r="C4" i="130"/>
  <c r="J4" i="130"/>
  <c r="N4" i="130"/>
  <c r="P16" i="130"/>
  <c r="I4" i="132"/>
  <c r="D6" i="77"/>
  <c r="B5" i="77" s="1"/>
  <c r="L6" i="129"/>
  <c r="I12" i="163"/>
  <c r="B32" i="53"/>
  <c r="P10" i="130"/>
  <c r="P12" i="132"/>
  <c r="I20" i="163"/>
  <c r="B40" i="53"/>
  <c r="O4" i="132"/>
  <c r="C4" i="132"/>
  <c r="B4" i="130"/>
  <c r="P5" i="130"/>
  <c r="N17" i="53"/>
  <c r="N10" i="129"/>
  <c r="E20" i="7"/>
  <c r="E9" i="7"/>
  <c r="N20" i="127"/>
  <c r="N13" i="127"/>
  <c r="E21" i="7"/>
  <c r="E11" i="7"/>
  <c r="N15" i="53"/>
  <c r="F6" i="131"/>
  <c r="B6" i="77"/>
  <c r="P13" i="132"/>
  <c r="P17" i="130"/>
  <c r="D4" i="130"/>
  <c r="N8" i="53"/>
  <c r="B7" i="7"/>
  <c r="N7" i="7"/>
  <c r="B19" i="7"/>
  <c r="E6" i="131"/>
  <c r="E5" i="131" s="1"/>
  <c r="H6" i="77"/>
  <c r="I6" i="127"/>
  <c r="I36" i="163"/>
  <c r="B34" i="131"/>
  <c r="D6" i="131"/>
  <c r="N11" i="131"/>
  <c r="C26" i="163"/>
  <c r="B24" i="127"/>
  <c r="J11" i="57"/>
  <c r="I28" i="163"/>
  <c r="B26" i="131"/>
  <c r="N14" i="127"/>
  <c r="I37" i="163"/>
  <c r="B35" i="131"/>
  <c r="N18" i="127"/>
  <c r="M6" i="127"/>
  <c r="H6" i="127"/>
  <c r="C24" i="163"/>
  <c r="B22" i="127"/>
  <c r="C27" i="163"/>
  <c r="B25" i="127"/>
  <c r="J6" i="57"/>
  <c r="C31" i="163"/>
  <c r="B29" i="127"/>
  <c r="N8" i="131"/>
  <c r="M6" i="131"/>
  <c r="K6" i="127"/>
  <c r="N9" i="131"/>
  <c r="J7" i="57"/>
  <c r="I25" i="163"/>
  <c r="B23" i="131"/>
  <c r="J13" i="57"/>
  <c r="J9" i="57"/>
  <c r="B4" i="57"/>
  <c r="J5" i="57"/>
  <c r="B7" i="171"/>
  <c r="B7" i="146"/>
  <c r="B7" i="168"/>
  <c r="H17" i="171"/>
  <c r="H21" i="171"/>
  <c r="H16" i="171"/>
  <c r="H18" i="171"/>
  <c r="D7" i="146"/>
  <c r="H34" i="175"/>
  <c r="H31" i="180"/>
  <c r="H24" i="173"/>
  <c r="H15" i="180"/>
  <c r="H23" i="172"/>
  <c r="H17" i="180"/>
  <c r="H27" i="180"/>
  <c r="H33" i="176"/>
  <c r="H18" i="175"/>
  <c r="H28" i="174"/>
  <c r="H31" i="173"/>
  <c r="H32" i="180"/>
  <c r="H30" i="174"/>
  <c r="H10" i="173"/>
  <c r="H32" i="175"/>
  <c r="H23" i="173"/>
  <c r="H34" i="180"/>
  <c r="H17" i="170"/>
  <c r="H10" i="170"/>
  <c r="H23" i="180"/>
  <c r="H11" i="170"/>
  <c r="H24" i="180"/>
  <c r="H15" i="169"/>
  <c r="H31" i="175"/>
  <c r="H10" i="180"/>
  <c r="H13" i="170"/>
  <c r="H10" i="169"/>
  <c r="H16" i="180"/>
  <c r="H19" i="180"/>
  <c r="H20" i="173"/>
  <c r="H22" i="180"/>
  <c r="H20" i="180"/>
  <c r="H25" i="180"/>
  <c r="H33" i="180"/>
  <c r="H14" i="180"/>
  <c r="H21" i="180"/>
  <c r="H18" i="180"/>
  <c r="H12" i="180"/>
  <c r="H29" i="180"/>
  <c r="H29" i="168"/>
  <c r="H30" i="180"/>
  <c r="H13" i="180"/>
  <c r="I22" i="180"/>
  <c r="I20" i="180"/>
  <c r="H28" i="180"/>
  <c r="H11" i="180"/>
  <c r="H21" i="179"/>
  <c r="H28" i="179"/>
  <c r="H34" i="179"/>
  <c r="H33" i="179"/>
  <c r="H22" i="179"/>
  <c r="H12" i="179"/>
  <c r="H19" i="179"/>
  <c r="H17" i="179"/>
  <c r="H16" i="179"/>
  <c r="H24" i="179"/>
  <c r="H18" i="179"/>
  <c r="H31" i="179"/>
  <c r="H14" i="179"/>
  <c r="H20" i="179"/>
  <c r="H10" i="179"/>
  <c r="H25" i="179"/>
  <c r="H32" i="179"/>
  <c r="H15" i="179"/>
  <c r="H11" i="179"/>
  <c r="H27" i="179"/>
  <c r="H23" i="179"/>
  <c r="H30" i="179"/>
  <c r="H13" i="179"/>
  <c r="H29" i="179"/>
  <c r="H31" i="174"/>
  <c r="H35" i="178"/>
  <c r="H12" i="178"/>
  <c r="H23" i="178"/>
  <c r="H18" i="178"/>
  <c r="H21" i="178"/>
  <c r="H32" i="178"/>
  <c r="H24" i="178"/>
  <c r="H19" i="178"/>
  <c r="H14" i="178"/>
  <c r="H16" i="178"/>
  <c r="H15" i="178"/>
  <c r="H10" i="178"/>
  <c r="H31" i="178"/>
  <c r="H30" i="178"/>
  <c r="H33" i="178"/>
  <c r="H28" i="178"/>
  <c r="H29" i="178"/>
  <c r="H22" i="178"/>
  <c r="H17" i="178"/>
  <c r="H11" i="178"/>
  <c r="H34" i="178"/>
  <c r="H13" i="178"/>
  <c r="H25" i="178"/>
  <c r="H20" i="178"/>
  <c r="H11" i="177"/>
  <c r="H17" i="177"/>
  <c r="H20" i="177"/>
  <c r="H13" i="177"/>
  <c r="H16" i="177"/>
  <c r="H31" i="177"/>
  <c r="H23" i="177"/>
  <c r="H28" i="177"/>
  <c r="H33" i="177"/>
  <c r="H14" i="177"/>
  <c r="H18" i="177"/>
  <c r="H30" i="177"/>
  <c r="H10" i="177"/>
  <c r="H34" i="177"/>
  <c r="H19" i="177"/>
  <c r="H27" i="177"/>
  <c r="H29" i="177"/>
  <c r="H12" i="177"/>
  <c r="H21" i="177"/>
  <c r="H32" i="177"/>
  <c r="H25" i="177"/>
  <c r="H15" i="177"/>
  <c r="H22" i="177"/>
  <c r="H24" i="177"/>
  <c r="H17" i="169"/>
  <c r="H19" i="168"/>
  <c r="H18" i="170"/>
  <c r="H30" i="176"/>
  <c r="H24" i="175"/>
  <c r="H16" i="175"/>
  <c r="H20" i="174"/>
  <c r="H32" i="172"/>
  <c r="H18" i="169"/>
  <c r="H17" i="175"/>
  <c r="H20" i="171"/>
  <c r="H20" i="170"/>
  <c r="H25" i="168"/>
  <c r="H18" i="174"/>
  <c r="H11" i="174"/>
  <c r="H17" i="146"/>
  <c r="H15" i="173"/>
  <c r="H30" i="171"/>
  <c r="H23" i="174"/>
  <c r="H34" i="169"/>
  <c r="H20" i="146"/>
  <c r="H16" i="176"/>
  <c r="H32" i="146"/>
  <c r="H10" i="171"/>
  <c r="H16" i="173"/>
  <c r="H31" i="176"/>
  <c r="H22" i="168"/>
  <c r="H23" i="169"/>
  <c r="H34" i="173"/>
  <c r="H24" i="171"/>
  <c r="H17" i="173"/>
  <c r="H24" i="169"/>
  <c r="H14" i="169"/>
  <c r="H24" i="146"/>
  <c r="H11" i="146"/>
  <c r="H31" i="171"/>
  <c r="H21" i="175"/>
  <c r="H23" i="176"/>
  <c r="H30" i="170"/>
  <c r="H15" i="146"/>
  <c r="H14" i="172"/>
  <c r="H12" i="172"/>
  <c r="H33" i="146"/>
  <c r="H17" i="174"/>
  <c r="H32" i="176"/>
  <c r="H12" i="176"/>
  <c r="H32" i="169"/>
  <c r="H19" i="146"/>
  <c r="H10" i="146"/>
  <c r="H31" i="146"/>
  <c r="H23" i="170"/>
  <c r="H16" i="169"/>
  <c r="H18" i="146"/>
  <c r="H35" i="146"/>
  <c r="H25" i="146"/>
  <c r="H34" i="146"/>
  <c r="H21" i="146"/>
  <c r="H30" i="146"/>
  <c r="H23" i="146"/>
  <c r="H22" i="146"/>
  <c r="H29" i="146"/>
  <c r="H12" i="146"/>
  <c r="H14" i="146"/>
  <c r="H13" i="146"/>
  <c r="H16" i="146"/>
  <c r="H28" i="146"/>
  <c r="H11" i="161"/>
  <c r="H10" i="176"/>
  <c r="H24" i="176"/>
  <c r="H19" i="176"/>
  <c r="H34" i="176"/>
  <c r="H14" i="176"/>
  <c r="H20" i="176"/>
  <c r="H29" i="176"/>
  <c r="H18" i="176"/>
  <c r="H25" i="176"/>
  <c r="H21" i="176"/>
  <c r="H17" i="176"/>
  <c r="H22" i="176"/>
  <c r="H15" i="176"/>
  <c r="H13" i="176"/>
  <c r="H28" i="176"/>
  <c r="H11" i="176"/>
  <c r="H35" i="176"/>
  <c r="H8" i="161"/>
  <c r="H23" i="175"/>
  <c r="H19" i="175"/>
  <c r="H14" i="175"/>
  <c r="H29" i="175"/>
  <c r="H20" i="175"/>
  <c r="H30" i="175"/>
  <c r="H25" i="175"/>
  <c r="H27" i="175"/>
  <c r="H15" i="175"/>
  <c r="H10" i="175"/>
  <c r="H33" i="175"/>
  <c r="H13" i="175"/>
  <c r="H28" i="175"/>
  <c r="H22" i="175"/>
  <c r="H12" i="175"/>
  <c r="H11" i="175"/>
  <c r="H33" i="174"/>
  <c r="H22" i="174"/>
  <c r="H15" i="174"/>
  <c r="H27" i="174"/>
  <c r="H10" i="174"/>
  <c r="H16" i="174"/>
  <c r="H25" i="174"/>
  <c r="H14" i="174"/>
  <c r="H21" i="174"/>
  <c r="H13" i="174"/>
  <c r="H34" i="174"/>
  <c r="H24" i="174"/>
  <c r="H32" i="174"/>
  <c r="H29" i="174"/>
  <c r="H12" i="174"/>
  <c r="H19" i="174"/>
  <c r="I11" i="170"/>
  <c r="H10" i="161"/>
  <c r="H9" i="161"/>
  <c r="H7" i="161"/>
  <c r="H19" i="173"/>
  <c r="H33" i="173"/>
  <c r="H21" i="173"/>
  <c r="H29" i="173"/>
  <c r="H14" i="173"/>
  <c r="H11" i="173"/>
  <c r="H27" i="173"/>
  <c r="H12" i="173"/>
  <c r="H22" i="173"/>
  <c r="H30" i="173"/>
  <c r="H13" i="173"/>
  <c r="H28" i="173"/>
  <c r="H18" i="173"/>
  <c r="H25" i="173"/>
  <c r="H32" i="173"/>
  <c r="H17" i="168"/>
  <c r="H17" i="172"/>
  <c r="H33" i="172"/>
  <c r="H30" i="172"/>
  <c r="H11" i="172"/>
  <c r="H18" i="172"/>
  <c r="H19" i="172"/>
  <c r="H21" i="172"/>
  <c r="H10" i="172"/>
  <c r="H25" i="172"/>
  <c r="H20" i="172"/>
  <c r="H16" i="172"/>
  <c r="H28" i="172"/>
  <c r="H31" i="172"/>
  <c r="H13" i="172"/>
  <c r="H24" i="172"/>
  <c r="H35" i="172"/>
  <c r="H15" i="172"/>
  <c r="H22" i="172"/>
  <c r="H29" i="172"/>
  <c r="H34" i="172"/>
  <c r="H23" i="171"/>
  <c r="I16" i="171"/>
  <c r="H15" i="171"/>
  <c r="H34" i="171"/>
  <c r="H13" i="171"/>
  <c r="H25" i="171"/>
  <c r="I18" i="171"/>
  <c r="H19" i="171"/>
  <c r="H14" i="171"/>
  <c r="H29" i="171"/>
  <c r="H32" i="171"/>
  <c r="H27" i="171"/>
  <c r="H12" i="171"/>
  <c r="H28" i="171"/>
  <c r="H22" i="171"/>
  <c r="I17" i="171"/>
  <c r="I21" i="171"/>
  <c r="H11" i="171"/>
  <c r="H33" i="171"/>
  <c r="H31" i="170"/>
  <c r="H34" i="170"/>
  <c r="H27" i="170"/>
  <c r="H21" i="170"/>
  <c r="H15" i="170"/>
  <c r="H29" i="170"/>
  <c r="H22" i="170"/>
  <c r="H25" i="170"/>
  <c r="H24" i="170"/>
  <c r="H12" i="170"/>
  <c r="H33" i="170"/>
  <c r="H19" i="170"/>
  <c r="H14" i="170"/>
  <c r="H16" i="170"/>
  <c r="H28" i="170"/>
  <c r="H32" i="170"/>
  <c r="H11" i="169"/>
  <c r="H31" i="169"/>
  <c r="H29" i="169"/>
  <c r="H27" i="169"/>
  <c r="H22" i="169"/>
  <c r="H30" i="169"/>
  <c r="H19" i="169"/>
  <c r="H12" i="169"/>
  <c r="H13" i="169"/>
  <c r="H28" i="169"/>
  <c r="H20" i="169"/>
  <c r="H25" i="169"/>
  <c r="H33" i="169"/>
  <c r="H21" i="169"/>
  <c r="E17" i="161"/>
  <c r="B11" i="161"/>
  <c r="H16" i="168"/>
  <c r="H14" i="168"/>
  <c r="H23" i="168"/>
  <c r="H27" i="168"/>
  <c r="H28" i="168"/>
  <c r="H13" i="168"/>
  <c r="H15" i="168"/>
  <c r="H10" i="168"/>
  <c r="H34" i="168"/>
  <c r="H24" i="168"/>
  <c r="H31" i="168"/>
  <c r="H11" i="168"/>
  <c r="H12" i="168"/>
  <c r="H21" i="168"/>
  <c r="B20" i="161"/>
  <c r="H20" i="168"/>
  <c r="H32" i="168"/>
  <c r="H30" i="168"/>
  <c r="H18" i="168"/>
  <c r="H33" i="168"/>
  <c r="E14" i="161"/>
  <c r="B17" i="161"/>
  <c r="E19" i="161"/>
  <c r="B19" i="161"/>
  <c r="B14" i="161"/>
  <c r="E20" i="161"/>
  <c r="E11" i="161"/>
  <c r="B18" i="161"/>
  <c r="E18" i="161"/>
  <c r="B21" i="161"/>
  <c r="E21" i="161"/>
  <c r="B8" i="161"/>
  <c r="E8" i="161"/>
  <c r="B15" i="161"/>
  <c r="E15" i="161"/>
  <c r="B10" i="161"/>
  <c r="E10" i="161"/>
  <c r="B13" i="161"/>
  <c r="E13" i="161"/>
  <c r="B16" i="161"/>
  <c r="E16" i="161"/>
  <c r="B6" i="161"/>
  <c r="B7" i="161"/>
  <c r="E7" i="161"/>
  <c r="E6" i="161"/>
  <c r="B9" i="161"/>
  <c r="E9" i="161"/>
  <c r="B12" i="161"/>
  <c r="E12" i="161"/>
  <c r="H18" i="161"/>
  <c r="H17" i="161"/>
  <c r="H16" i="161"/>
  <c r="H19" i="161"/>
  <c r="H14" i="161"/>
  <c r="H13" i="161"/>
  <c r="H12" i="161"/>
  <c r="H15" i="161"/>
  <c r="H6" i="161"/>
  <c r="H21" i="161"/>
  <c r="H20" i="161"/>
  <c r="J10" i="161"/>
  <c r="B8" i="177"/>
  <c r="B7" i="177"/>
  <c r="B7" i="178"/>
  <c r="B8" i="178"/>
  <c r="B8" i="168"/>
  <c r="B8" i="146"/>
  <c r="B7" i="170"/>
  <c r="B8" i="170"/>
  <c r="E34" i="146"/>
  <c r="E10" i="168"/>
  <c r="D9" i="168"/>
  <c r="C22" i="168"/>
  <c r="C34" i="175"/>
  <c r="G28" i="180"/>
  <c r="C19" i="179"/>
  <c r="E30" i="146"/>
  <c r="C31" i="180"/>
  <c r="E12" i="173"/>
  <c r="C17" i="177"/>
  <c r="G30" i="178"/>
  <c r="E20" i="168"/>
  <c r="G16" i="168"/>
  <c r="G15" i="175"/>
  <c r="E34" i="176"/>
  <c r="G12" i="178"/>
  <c r="C16" i="168"/>
  <c r="C14" i="168"/>
  <c r="G35" i="172"/>
  <c r="C23" i="175"/>
  <c r="C24" i="173"/>
  <c r="C23" i="169"/>
  <c r="G14" i="175"/>
  <c r="G24" i="176"/>
  <c r="G33" i="172"/>
  <c r="G24" i="168"/>
  <c r="C15" i="180"/>
  <c r="G29" i="169"/>
  <c r="C34" i="173"/>
  <c r="E16" i="170"/>
  <c r="E19" i="176"/>
  <c r="E30" i="168"/>
  <c r="G29" i="171"/>
  <c r="E18" i="168"/>
  <c r="E33" i="168"/>
  <c r="C24" i="171"/>
  <c r="G31" i="174"/>
  <c r="G12" i="171"/>
  <c r="G21" i="172"/>
  <c r="G33" i="177"/>
  <c r="E19" i="172"/>
  <c r="E19" i="168"/>
  <c r="C23" i="168"/>
  <c r="C27" i="168"/>
  <c r="B26" i="168"/>
  <c r="C19" i="172"/>
  <c r="G28" i="170"/>
  <c r="C17" i="173"/>
  <c r="C24" i="169"/>
  <c r="G20" i="168"/>
  <c r="E21" i="168"/>
  <c r="C14" i="169"/>
  <c r="C23" i="172"/>
  <c r="E13" i="172"/>
  <c r="E15" i="180"/>
  <c r="C17" i="180"/>
  <c r="C24" i="146"/>
  <c r="E27" i="168"/>
  <c r="D26" i="168"/>
  <c r="G12" i="168"/>
  <c r="C34" i="176"/>
  <c r="E12" i="172"/>
  <c r="E12" i="175"/>
  <c r="C18" i="171"/>
  <c r="C28" i="168"/>
  <c r="G19" i="174"/>
  <c r="G15" i="171"/>
  <c r="C11" i="146"/>
  <c r="C14" i="176"/>
  <c r="C21" i="172"/>
  <c r="C22" i="169"/>
  <c r="E17" i="171"/>
  <c r="G33" i="174"/>
  <c r="G28" i="175"/>
  <c r="E11" i="173"/>
  <c r="G35" i="176"/>
  <c r="B9" i="172"/>
  <c r="C10" i="172"/>
  <c r="E24" i="175"/>
  <c r="G13" i="178"/>
  <c r="E24" i="176"/>
  <c r="C31" i="171"/>
  <c r="E19" i="175"/>
  <c r="G34" i="177"/>
  <c r="E22" i="173"/>
  <c r="E30" i="169"/>
  <c r="C21" i="175"/>
  <c r="G16" i="177"/>
  <c r="G25" i="173"/>
  <c r="G32" i="172"/>
  <c r="F26" i="171"/>
  <c r="G27" i="171"/>
  <c r="E25" i="175"/>
  <c r="C19" i="171"/>
  <c r="C33" i="174"/>
  <c r="E21" i="177"/>
  <c r="E17" i="175"/>
  <c r="C14" i="171"/>
  <c r="E29" i="174"/>
  <c r="G17" i="177"/>
  <c r="G31" i="180"/>
  <c r="C27" i="180"/>
  <c r="B26" i="180"/>
  <c r="E22" i="180"/>
  <c r="E31" i="146"/>
  <c r="G24" i="170"/>
  <c r="G20" i="170"/>
  <c r="D27" i="178"/>
  <c r="E28" i="178"/>
  <c r="C20" i="176"/>
  <c r="E25" i="178"/>
  <c r="C30" i="169"/>
  <c r="E18" i="173"/>
  <c r="E33" i="176"/>
  <c r="G20" i="179"/>
  <c r="C16" i="178"/>
  <c r="E25" i="169"/>
  <c r="G14" i="173"/>
  <c r="G29" i="176"/>
  <c r="C17" i="179"/>
  <c r="G17" i="175"/>
  <c r="E23" i="171"/>
  <c r="G24" i="169"/>
  <c r="C22" i="174"/>
  <c r="E23" i="174"/>
  <c r="G25" i="172"/>
  <c r="C23" i="176"/>
  <c r="G30" i="171"/>
  <c r="C19" i="175"/>
  <c r="C33" i="177"/>
  <c r="G13" i="176"/>
  <c r="G24" i="171"/>
  <c r="C14" i="175"/>
  <c r="E29" i="177"/>
  <c r="G33" i="169"/>
  <c r="C29" i="171"/>
  <c r="E10" i="175"/>
  <c r="D9" i="175"/>
  <c r="E13" i="176"/>
  <c r="C14" i="173"/>
  <c r="E11" i="146"/>
  <c r="E11" i="172"/>
  <c r="G25" i="175"/>
  <c r="C15" i="178"/>
  <c r="C29" i="176"/>
  <c r="E32" i="171"/>
  <c r="G20" i="175"/>
  <c r="C10" i="178"/>
  <c r="B9" i="177"/>
  <c r="C10" i="177"/>
  <c r="E28" i="177"/>
  <c r="E29" i="173"/>
  <c r="C11" i="173"/>
  <c r="E30" i="171"/>
  <c r="C29" i="175"/>
  <c r="E20" i="171"/>
  <c r="E34" i="174"/>
  <c r="G22" i="177"/>
  <c r="C20" i="175"/>
  <c r="E15" i="171"/>
  <c r="G30" i="174"/>
  <c r="C19" i="177"/>
  <c r="C33" i="180"/>
  <c r="C27" i="177"/>
  <c r="B26" i="177"/>
  <c r="G15" i="170"/>
  <c r="E15" i="174"/>
  <c r="G18" i="172"/>
  <c r="G16" i="170"/>
  <c r="E22" i="170"/>
  <c r="C16" i="179"/>
  <c r="G20" i="180"/>
  <c r="C29" i="170"/>
  <c r="E17" i="174"/>
  <c r="E32" i="146"/>
  <c r="G19" i="180"/>
  <c r="C14" i="180"/>
  <c r="E24" i="170"/>
  <c r="G13" i="174"/>
  <c r="F27" i="146"/>
  <c r="G28" i="146"/>
  <c r="C16" i="180"/>
  <c r="E10" i="170"/>
  <c r="D9" i="170"/>
  <c r="G24" i="174"/>
  <c r="G29" i="174"/>
  <c r="E30" i="172"/>
  <c r="G25" i="176"/>
  <c r="C32" i="171"/>
  <c r="E20" i="175"/>
  <c r="E34" i="177"/>
  <c r="E16" i="176"/>
  <c r="C27" i="171"/>
  <c r="B26" i="171"/>
  <c r="E15" i="175"/>
  <c r="G30" i="177"/>
  <c r="G18" i="179"/>
  <c r="C12" i="171"/>
  <c r="G20" i="174"/>
  <c r="E21" i="172"/>
  <c r="C22" i="170"/>
  <c r="C25" i="170"/>
  <c r="E21" i="179"/>
  <c r="E23" i="180"/>
  <c r="E30" i="170"/>
  <c r="G18" i="174"/>
  <c r="G33" i="146"/>
  <c r="C21" i="180"/>
  <c r="G16" i="180"/>
  <c r="G25" i="170"/>
  <c r="C15" i="174"/>
  <c r="C30" i="146"/>
  <c r="E17" i="180"/>
  <c r="E27" i="175"/>
  <c r="D26" i="175"/>
  <c r="C17" i="178"/>
  <c r="C19" i="169"/>
  <c r="C23" i="146"/>
  <c r="E33" i="180"/>
  <c r="G23" i="174"/>
  <c r="C21" i="177"/>
  <c r="G15" i="169"/>
  <c r="G30" i="172"/>
  <c r="C18" i="176"/>
  <c r="E34" i="178"/>
  <c r="E14" i="177"/>
  <c r="C12" i="169"/>
  <c r="C25" i="172"/>
  <c r="E14" i="176"/>
  <c r="E29" i="178"/>
  <c r="C27" i="173"/>
  <c r="B26" i="173"/>
  <c r="C24" i="179"/>
  <c r="E20" i="146"/>
  <c r="E20" i="173"/>
  <c r="C20" i="172"/>
  <c r="E21" i="171"/>
  <c r="G18" i="175"/>
  <c r="E16" i="171"/>
  <c r="E30" i="174"/>
  <c r="G18" i="177"/>
  <c r="G32" i="180"/>
  <c r="E11" i="171"/>
  <c r="G25" i="174"/>
  <c r="C15" i="177"/>
  <c r="C29" i="180"/>
  <c r="C14" i="170"/>
  <c r="E15" i="170"/>
  <c r="G15" i="178"/>
  <c r="C30" i="175"/>
  <c r="C20" i="178"/>
  <c r="D26" i="169"/>
  <c r="E27" i="169"/>
  <c r="G15" i="173"/>
  <c r="G30" i="176"/>
  <c r="C18" i="179"/>
  <c r="F9" i="178"/>
  <c r="G10" i="178"/>
  <c r="G22" i="169"/>
  <c r="C12" i="173"/>
  <c r="C25" i="176"/>
  <c r="E14" i="179"/>
  <c r="D8" i="177"/>
  <c r="D7" i="177"/>
  <c r="D7" i="179"/>
  <c r="D8" i="179"/>
  <c r="D8" i="146"/>
  <c r="D7" i="171"/>
  <c r="D8" i="171"/>
  <c r="D8" i="178"/>
  <c r="D7" i="178"/>
  <c r="F7" i="173"/>
  <c r="F8" i="173"/>
  <c r="F8" i="171"/>
  <c r="F7" i="171"/>
  <c r="F8" i="178"/>
  <c r="F7" i="178"/>
  <c r="B7" i="175"/>
  <c r="B8" i="175"/>
  <c r="B7" i="169"/>
  <c r="B8" i="169"/>
  <c r="B7" i="179"/>
  <c r="B8" i="179"/>
  <c r="B7" i="173"/>
  <c r="B8" i="173"/>
  <c r="G14" i="170"/>
  <c r="E24" i="168"/>
  <c r="E33" i="170"/>
  <c r="G15" i="168"/>
  <c r="C29" i="168"/>
  <c r="G28" i="173"/>
  <c r="E34" i="168"/>
  <c r="D26" i="174"/>
  <c r="E27" i="174"/>
  <c r="C11" i="177"/>
  <c r="G23" i="171"/>
  <c r="E12" i="171"/>
  <c r="E13" i="169"/>
  <c r="G30" i="168"/>
  <c r="G14" i="168"/>
  <c r="C30" i="170"/>
  <c r="C15" i="146"/>
  <c r="C14" i="172"/>
  <c r="G32" i="170"/>
  <c r="G11" i="168"/>
  <c r="G31" i="168"/>
  <c r="C12" i="172"/>
  <c r="C33" i="176"/>
  <c r="C31" i="179"/>
  <c r="E13" i="146"/>
  <c r="E17" i="168"/>
  <c r="L14" i="7"/>
  <c r="L22" i="7" s="1"/>
  <c r="E33" i="169"/>
  <c r="C12" i="178"/>
  <c r="C14" i="179"/>
  <c r="C21" i="176"/>
  <c r="G17" i="168"/>
  <c r="E35" i="172"/>
  <c r="G29" i="177"/>
  <c r="E22" i="146"/>
  <c r="E30" i="173"/>
  <c r="C18" i="175"/>
  <c r="C33" i="146"/>
  <c r="G22" i="175"/>
  <c r="C20" i="177"/>
  <c r="C28" i="174"/>
  <c r="C13" i="168"/>
  <c r="G25" i="168"/>
  <c r="C17" i="174"/>
  <c r="C31" i="173"/>
  <c r="G34" i="175"/>
  <c r="G15" i="172"/>
  <c r="E13" i="168"/>
  <c r="E13" i="179"/>
  <c r="B26" i="174"/>
  <c r="C27" i="174"/>
  <c r="F26" i="179"/>
  <c r="G27" i="179"/>
  <c r="E19" i="170"/>
  <c r="G14" i="176"/>
  <c r="C32" i="176"/>
  <c r="E13" i="173"/>
  <c r="G21" i="169"/>
  <c r="M14" i="7"/>
  <c r="M22" i="7" s="1"/>
  <c r="C28" i="180"/>
  <c r="E20" i="176"/>
  <c r="C12" i="176"/>
  <c r="C32" i="169"/>
  <c r="E25" i="170"/>
  <c r="G34" i="179"/>
  <c r="E13" i="180"/>
  <c r="C15" i="168"/>
  <c r="E14" i="174"/>
  <c r="C20" i="179"/>
  <c r="G23" i="178"/>
  <c r="E34" i="175"/>
  <c r="E25" i="177"/>
  <c r="E33" i="174"/>
  <c r="G34" i="168"/>
  <c r="G29" i="168"/>
  <c r="F9" i="168"/>
  <c r="G10" i="168"/>
  <c r="G29" i="170"/>
  <c r="E35" i="178"/>
  <c r="E30" i="178"/>
  <c r="E10" i="176"/>
  <c r="D9" i="176"/>
  <c r="C19" i="146"/>
  <c r="C32" i="180"/>
  <c r="E24" i="169"/>
  <c r="G35" i="146"/>
  <c r="C30" i="174"/>
  <c r="D26" i="177"/>
  <c r="E27" i="177"/>
  <c r="E18" i="169"/>
  <c r="E33" i="172"/>
  <c r="G20" i="176"/>
  <c r="C10" i="179"/>
  <c r="B9" i="179"/>
  <c r="G19" i="177"/>
  <c r="G14" i="169"/>
  <c r="G29" i="172"/>
  <c r="C17" i="176"/>
  <c r="C32" i="178"/>
  <c r="G11" i="146"/>
  <c r="G18" i="173"/>
  <c r="G14" i="171"/>
  <c r="B9" i="173"/>
  <c r="C10" i="173"/>
  <c r="G19" i="175"/>
  <c r="G25" i="146"/>
  <c r="C22" i="173"/>
  <c r="E19" i="146"/>
  <c r="E15" i="172"/>
  <c r="G30" i="175"/>
  <c r="C19" i="178"/>
  <c r="B9" i="146"/>
  <c r="C10" i="146"/>
  <c r="G11" i="172"/>
  <c r="G24" i="175"/>
  <c r="C14" i="178"/>
  <c r="G31" i="170"/>
  <c r="E19" i="180"/>
  <c r="G18" i="180"/>
  <c r="E35" i="176"/>
  <c r="E19" i="169"/>
  <c r="B9" i="174"/>
  <c r="C10" i="174"/>
  <c r="C16" i="172"/>
  <c r="E11" i="170"/>
  <c r="G19" i="170"/>
  <c r="F9" i="179"/>
  <c r="G10" i="179"/>
  <c r="C18" i="180"/>
  <c r="G27" i="170"/>
  <c r="F26" i="170"/>
  <c r="C16" i="174"/>
  <c r="C31" i="146"/>
  <c r="E18" i="180"/>
  <c r="E11" i="180"/>
  <c r="C23" i="170"/>
  <c r="E12" i="174"/>
  <c r="E25" i="146"/>
  <c r="G14" i="180"/>
  <c r="G31" i="177"/>
  <c r="G12" i="175"/>
  <c r="C25" i="174"/>
  <c r="E24" i="146"/>
  <c r="G13" i="169"/>
  <c r="E12" i="146"/>
  <c r="C11" i="180"/>
  <c r="E18" i="174"/>
  <c r="G15" i="177"/>
  <c r="C13" i="169"/>
  <c r="C28" i="172"/>
  <c r="B27" i="172"/>
  <c r="E15" i="176"/>
  <c r="G31" i="178"/>
  <c r="E33" i="146"/>
  <c r="E22" i="172"/>
  <c r="G11" i="176"/>
  <c r="G24" i="178"/>
  <c r="E15" i="177"/>
  <c r="C10" i="168"/>
  <c r="B9" i="168"/>
  <c r="C28" i="169"/>
  <c r="C14" i="177"/>
  <c r="G32" i="174"/>
  <c r="C30" i="177"/>
  <c r="G19" i="169"/>
  <c r="G34" i="172"/>
  <c r="C22" i="176"/>
  <c r="E11" i="179"/>
  <c r="G23" i="177"/>
  <c r="C16" i="169"/>
  <c r="C31" i="172"/>
  <c r="E18" i="176"/>
  <c r="E33" i="178"/>
  <c r="E25" i="171"/>
  <c r="G20" i="173"/>
  <c r="C25" i="175"/>
  <c r="E11" i="177"/>
  <c r="G24" i="173"/>
  <c r="C22" i="146"/>
  <c r="G16" i="172"/>
  <c r="C32" i="175"/>
  <c r="E20" i="178"/>
  <c r="G12" i="146"/>
  <c r="C13" i="172"/>
  <c r="C27" i="175"/>
  <c r="B26" i="175"/>
  <c r="E15" i="178"/>
  <c r="G31" i="179"/>
  <c r="C14" i="174"/>
  <c r="E33" i="173"/>
  <c r="G17" i="172"/>
  <c r="C15" i="176"/>
  <c r="G25" i="171"/>
  <c r="C15" i="175"/>
  <c r="C29" i="177"/>
  <c r="E30" i="175"/>
  <c r="G20" i="171"/>
  <c r="B9" i="175"/>
  <c r="C10" i="175"/>
  <c r="E24" i="177"/>
  <c r="G10" i="175"/>
  <c r="F9" i="175"/>
  <c r="G20" i="177"/>
  <c r="E16" i="169"/>
  <c r="G17" i="146"/>
  <c r="E16" i="180"/>
  <c r="C21" i="174"/>
  <c r="E18" i="177"/>
  <c r="E14" i="169"/>
  <c r="E29" i="172"/>
  <c r="G16" i="176"/>
  <c r="C33" i="178"/>
  <c r="G11" i="177"/>
  <c r="F9" i="169"/>
  <c r="G10" i="169"/>
  <c r="G23" i="172"/>
  <c r="C13" i="176"/>
  <c r="B27" i="178"/>
  <c r="C28" i="178"/>
  <c r="G21" i="180"/>
  <c r="G16" i="174"/>
  <c r="G12" i="174"/>
  <c r="E20" i="172"/>
  <c r="G17" i="176"/>
  <c r="C28" i="171"/>
  <c r="E16" i="175"/>
  <c r="E30" i="177"/>
  <c r="C33" i="175"/>
  <c r="C22" i="171"/>
  <c r="E11" i="175"/>
  <c r="G25" i="177"/>
  <c r="E23" i="173"/>
  <c r="G32" i="171"/>
  <c r="E14" i="171"/>
  <c r="E34" i="179"/>
  <c r="E15" i="169"/>
  <c r="C29" i="146"/>
  <c r="E16" i="179"/>
  <c r="E13" i="170"/>
  <c r="E27" i="173"/>
  <c r="D26" i="173"/>
  <c r="G15" i="146"/>
  <c r="G29" i="179"/>
  <c r="C34" i="178"/>
  <c r="E34" i="169"/>
  <c r="G22" i="173"/>
  <c r="C12" i="146"/>
  <c r="C25" i="179"/>
  <c r="E18" i="170"/>
  <c r="G13" i="172"/>
  <c r="C13" i="175"/>
  <c r="E31" i="176"/>
  <c r="G16" i="173"/>
  <c r="C14" i="146"/>
  <c r="G12" i="172"/>
  <c r="C28" i="175"/>
  <c r="E16" i="178"/>
  <c r="G31" i="176"/>
  <c r="G33" i="171"/>
  <c r="C22" i="175"/>
  <c r="E11" i="178"/>
  <c r="E31" i="174"/>
  <c r="E24" i="173"/>
  <c r="F9" i="172"/>
  <c r="G10" i="172"/>
  <c r="G25" i="169"/>
  <c r="E14" i="170"/>
  <c r="C25" i="178"/>
  <c r="G12" i="180"/>
  <c r="C24" i="170"/>
  <c r="E13" i="174"/>
  <c r="D27" i="146"/>
  <c r="E28" i="146"/>
  <c r="G15" i="180"/>
  <c r="C32" i="179"/>
  <c r="E20" i="170"/>
  <c r="E34" i="173"/>
  <c r="G22" i="146"/>
  <c r="C12" i="180"/>
  <c r="D8" i="169"/>
  <c r="D7" i="169"/>
  <c r="D7" i="176"/>
  <c r="D8" i="176"/>
  <c r="D7" i="172"/>
  <c r="D8" i="172"/>
  <c r="F8" i="174"/>
  <c r="F7" i="174"/>
  <c r="F8" i="146"/>
  <c r="F7" i="146"/>
  <c r="F8" i="180"/>
  <c r="F7" i="180"/>
  <c r="F7" i="170"/>
  <c r="F8" i="170"/>
  <c r="M6" i="7"/>
  <c r="M18" i="7" s="1"/>
  <c r="B7" i="172"/>
  <c r="B8" i="172"/>
  <c r="B8" i="180"/>
  <c r="B7" i="180"/>
  <c r="B7" i="176"/>
  <c r="B8" i="176"/>
  <c r="E11" i="169"/>
  <c r="E12" i="178"/>
  <c r="E22" i="177"/>
  <c r="E28" i="168"/>
  <c r="C17" i="171"/>
  <c r="G21" i="176"/>
  <c r="C17" i="169"/>
  <c r="E13" i="171"/>
  <c r="E25" i="174"/>
  <c r="E28" i="172"/>
  <c r="D27" i="172"/>
  <c r="G32" i="168"/>
  <c r="E24" i="172"/>
  <c r="E19" i="173"/>
  <c r="E29" i="175"/>
  <c r="E10" i="172"/>
  <c r="D9" i="172"/>
  <c r="C31" i="174"/>
  <c r="E12" i="179"/>
  <c r="E27" i="179"/>
  <c r="D26" i="179"/>
  <c r="C34" i="168"/>
  <c r="C24" i="168"/>
  <c r="G24" i="177"/>
  <c r="E22" i="169"/>
  <c r="G28" i="177"/>
  <c r="D9" i="179"/>
  <c r="E10" i="179"/>
  <c r="C31" i="168"/>
  <c r="G21" i="168"/>
  <c r="G28" i="171"/>
  <c r="G30" i="179"/>
  <c r="G11" i="180"/>
  <c r="G18" i="146"/>
  <c r="C19" i="168"/>
  <c r="C11" i="168"/>
  <c r="E33" i="177"/>
  <c r="C23" i="173"/>
  <c r="C34" i="180"/>
  <c r="E16" i="177"/>
  <c r="E14" i="168"/>
  <c r="E29" i="146"/>
  <c r="C23" i="178"/>
  <c r="G29" i="175"/>
  <c r="C24" i="172"/>
  <c r="C18" i="170"/>
  <c r="G22" i="178"/>
  <c r="E19" i="179"/>
  <c r="E28" i="176"/>
  <c r="D27" i="176"/>
  <c r="E11" i="168"/>
  <c r="E23" i="168"/>
  <c r="E19" i="174"/>
  <c r="C17" i="170"/>
  <c r="G14" i="174"/>
  <c r="G21" i="170"/>
  <c r="G22" i="171"/>
  <c r="C30" i="176"/>
  <c r="G15" i="174"/>
  <c r="G34" i="173"/>
  <c r="C24" i="175"/>
  <c r="G21" i="177"/>
  <c r="C12" i="168"/>
  <c r="C21" i="168"/>
  <c r="E17" i="179"/>
  <c r="G11" i="169"/>
  <c r="G30" i="146"/>
  <c r="E23" i="178"/>
  <c r="C16" i="175"/>
  <c r="E17" i="172"/>
  <c r="G19" i="171"/>
  <c r="C19" i="180"/>
  <c r="G20" i="169"/>
  <c r="G12" i="177"/>
  <c r="G21" i="179"/>
  <c r="C16" i="170"/>
  <c r="C30" i="173"/>
  <c r="E18" i="146"/>
  <c r="E32" i="179"/>
  <c r="C15" i="179"/>
  <c r="E12" i="170"/>
  <c r="E25" i="173"/>
  <c r="G14" i="146"/>
  <c r="G28" i="179"/>
  <c r="G24" i="179"/>
  <c r="G33" i="176"/>
  <c r="E30" i="179"/>
  <c r="E29" i="169"/>
  <c r="B9" i="170"/>
  <c r="C10" i="170"/>
  <c r="C31" i="177"/>
  <c r="E18" i="175"/>
  <c r="G14" i="178"/>
  <c r="G23" i="169"/>
  <c r="C13" i="173"/>
  <c r="C28" i="176"/>
  <c r="B27" i="176"/>
  <c r="E15" i="179"/>
  <c r="E31" i="177"/>
  <c r="C20" i="169"/>
  <c r="C35" i="172"/>
  <c r="E22" i="176"/>
  <c r="G11" i="179"/>
  <c r="C20" i="174"/>
  <c r="C28" i="170"/>
  <c r="E25" i="179"/>
  <c r="E11" i="174"/>
  <c r="C28" i="173"/>
  <c r="C15" i="172"/>
  <c r="E12" i="176"/>
  <c r="E24" i="171"/>
  <c r="G13" i="175"/>
  <c r="G27" i="177"/>
  <c r="F26" i="177"/>
  <c r="F26" i="175"/>
  <c r="G27" i="175"/>
  <c r="E19" i="171"/>
  <c r="G34" i="174"/>
  <c r="C23" i="177"/>
  <c r="C11" i="176"/>
  <c r="C28" i="177"/>
  <c r="G31" i="171"/>
  <c r="C21" i="171"/>
  <c r="E32" i="170"/>
  <c r="G22" i="179"/>
  <c r="B9" i="169"/>
  <c r="C10" i="169"/>
  <c r="E16" i="146"/>
  <c r="C11" i="179"/>
  <c r="G10" i="170"/>
  <c r="F9" i="170"/>
  <c r="G23" i="173"/>
  <c r="C13" i="146"/>
  <c r="C27" i="179"/>
  <c r="B26" i="179"/>
  <c r="F27" i="178"/>
  <c r="G28" i="178"/>
  <c r="G31" i="169"/>
  <c r="C20" i="173"/>
  <c r="C35" i="176"/>
  <c r="E22" i="179"/>
  <c r="E28" i="169"/>
  <c r="G31" i="146"/>
  <c r="G22" i="172"/>
  <c r="E22" i="171"/>
  <c r="E24" i="180"/>
  <c r="E23" i="169"/>
  <c r="C18" i="177"/>
  <c r="C23" i="179"/>
  <c r="E17" i="170"/>
  <c r="E31" i="173"/>
  <c r="G19" i="146"/>
  <c r="G33" i="179"/>
  <c r="G17" i="179"/>
  <c r="G13" i="170"/>
  <c r="G27" i="173"/>
  <c r="F26" i="173"/>
  <c r="C16" i="146"/>
  <c r="C30" i="179"/>
  <c r="G25" i="180"/>
  <c r="G34" i="169"/>
  <c r="G12" i="170"/>
  <c r="E10" i="178"/>
  <c r="D9" i="178"/>
  <c r="G23" i="175"/>
  <c r="G18" i="178"/>
  <c r="C25" i="169"/>
  <c r="E14" i="173"/>
  <c r="E29" i="176"/>
  <c r="G16" i="179"/>
  <c r="C34" i="177"/>
  <c r="E21" i="169"/>
  <c r="G10" i="173"/>
  <c r="F9" i="173"/>
  <c r="G23" i="176"/>
  <c r="C13" i="179"/>
  <c r="C18" i="173"/>
  <c r="E13" i="175"/>
  <c r="E21" i="176"/>
  <c r="C31" i="178"/>
  <c r="E10" i="174"/>
  <c r="D9" i="174"/>
  <c r="G34" i="146"/>
  <c r="C22" i="172"/>
  <c r="E11" i="176"/>
  <c r="G25" i="178"/>
  <c r="E23" i="146"/>
  <c r="E18" i="172"/>
  <c r="E32" i="175"/>
  <c r="G20" i="178"/>
  <c r="C29" i="172"/>
  <c r="E27" i="171"/>
  <c r="D26" i="171"/>
  <c r="G11" i="171"/>
  <c r="C29" i="179"/>
  <c r="G12" i="169"/>
  <c r="G21" i="146"/>
  <c r="G13" i="179"/>
  <c r="C12" i="170"/>
  <c r="C25" i="173"/>
  <c r="E14" i="146"/>
  <c r="E28" i="179"/>
  <c r="E31" i="178"/>
  <c r="C33" i="169"/>
  <c r="E21" i="173"/>
  <c r="G10" i="146"/>
  <c r="F9" i="146"/>
  <c r="G23" i="179"/>
  <c r="G29" i="173"/>
  <c r="G32" i="175"/>
  <c r="F27" i="176"/>
  <c r="G28" i="176"/>
  <c r="G14" i="179"/>
  <c r="C13" i="174"/>
  <c r="E10" i="177"/>
  <c r="D9" i="177"/>
  <c r="E10" i="169"/>
  <c r="D9" i="169"/>
  <c r="E23" i="172"/>
  <c r="G12" i="176"/>
  <c r="C29" i="178"/>
  <c r="B27" i="146"/>
  <c r="C28" i="146"/>
  <c r="G19" i="172"/>
  <c r="G33" i="175"/>
  <c r="C22" i="178"/>
  <c r="E27" i="170"/>
  <c r="D26" i="170"/>
  <c r="C34" i="174"/>
  <c r="E22" i="175"/>
  <c r="C34" i="172"/>
  <c r="E18" i="171"/>
  <c r="G10" i="171"/>
  <c r="F9" i="171"/>
  <c r="G17" i="180"/>
  <c r="C11" i="171"/>
  <c r="C24" i="174"/>
  <c r="E13" i="177"/>
  <c r="D26" i="180"/>
  <c r="E27" i="180"/>
  <c r="E28" i="180"/>
  <c r="C32" i="170"/>
  <c r="E20" i="174"/>
  <c r="E35" i="146"/>
  <c r="G22" i="180"/>
  <c r="G11" i="178"/>
  <c r="G17" i="169"/>
  <c r="G30" i="169"/>
  <c r="E19" i="177"/>
  <c r="C12" i="175"/>
  <c r="G32" i="177"/>
  <c r="C21" i="169"/>
  <c r="E10" i="173"/>
  <c r="D9" i="173"/>
  <c r="E23" i="176"/>
  <c r="G12" i="179"/>
  <c r="C25" i="177"/>
  <c r="E17" i="169"/>
  <c r="E32" i="172"/>
  <c r="G19" i="176"/>
  <c r="G34" i="178"/>
  <c r="G29" i="178"/>
  <c r="C13" i="178"/>
  <c r="C32" i="173"/>
  <c r="E16" i="173"/>
  <c r="C33" i="171"/>
  <c r="G31" i="175"/>
  <c r="G21" i="171"/>
  <c r="C11" i="175"/>
  <c r="C24" i="177"/>
  <c r="E21" i="175"/>
  <c r="G16" i="171"/>
  <c r="C32" i="174"/>
  <c r="E20" i="177"/>
  <c r="E34" i="180"/>
  <c r="D8" i="174"/>
  <c r="D7" i="174"/>
  <c r="D8" i="168"/>
  <c r="D7" i="168"/>
  <c r="D8" i="180"/>
  <c r="D7" i="180"/>
  <c r="F7" i="177"/>
  <c r="F8" i="177"/>
  <c r="D8" i="173"/>
  <c r="D7" i="173"/>
  <c r="D7" i="175"/>
  <c r="D8" i="175"/>
  <c r="D8" i="170"/>
  <c r="D7" i="170"/>
  <c r="F7" i="168"/>
  <c r="F8" i="168"/>
  <c r="F7" i="172"/>
  <c r="F8" i="172"/>
  <c r="F7" i="169"/>
  <c r="F8" i="169"/>
  <c r="F8" i="176"/>
  <c r="F7" i="176"/>
  <c r="F7" i="175"/>
  <c r="F8" i="175"/>
  <c r="F7" i="179"/>
  <c r="F8" i="179"/>
  <c r="B8" i="174"/>
  <c r="B7" i="174"/>
  <c r="L6" i="7"/>
  <c r="L18" i="7" s="1"/>
  <c r="B8" i="171"/>
  <c r="C17" i="168"/>
  <c r="G13" i="180"/>
  <c r="G13" i="168"/>
  <c r="C32" i="172"/>
  <c r="G28" i="168"/>
  <c r="C18" i="169"/>
  <c r="G21" i="174"/>
  <c r="E31" i="168"/>
  <c r="G14" i="177"/>
  <c r="E17" i="176"/>
  <c r="C23" i="180"/>
  <c r="G35" i="178"/>
  <c r="G15" i="176"/>
  <c r="G16" i="146"/>
  <c r="G17" i="178"/>
  <c r="E23" i="175"/>
  <c r="C17" i="175"/>
  <c r="G34" i="171"/>
  <c r="C11" i="170"/>
  <c r="G22" i="168"/>
  <c r="E15" i="168"/>
  <c r="C35" i="178"/>
  <c r="G11" i="173"/>
  <c r="G18" i="169"/>
  <c r="E16" i="168"/>
  <c r="C24" i="180"/>
  <c r="C20" i="168"/>
  <c r="C20" i="171"/>
  <c r="E12" i="169"/>
  <c r="C20" i="170"/>
  <c r="E24" i="179"/>
  <c r="G32" i="179"/>
  <c r="G33" i="168"/>
  <c r="C25" i="168"/>
  <c r="E32" i="168"/>
  <c r="E12" i="168"/>
  <c r="E22" i="174"/>
  <c r="E25" i="172"/>
  <c r="G17" i="171"/>
  <c r="E30" i="180"/>
  <c r="G22" i="176"/>
  <c r="G18" i="168"/>
  <c r="G19" i="168"/>
  <c r="F9" i="176"/>
  <c r="G10" i="176"/>
  <c r="C18" i="146"/>
  <c r="C18" i="178"/>
  <c r="E25" i="168"/>
  <c r="F26" i="168"/>
  <c r="G27" i="168"/>
  <c r="G23" i="168"/>
  <c r="E28" i="170"/>
  <c r="C21" i="178"/>
  <c r="G28" i="169"/>
  <c r="E13" i="178"/>
  <c r="G15" i="179"/>
  <c r="C32" i="168"/>
  <c r="C30" i="168"/>
  <c r="C18" i="168"/>
  <c r="C18" i="174"/>
  <c r="G30" i="173"/>
  <c r="E32" i="178"/>
  <c r="G29" i="146"/>
  <c r="C11" i="174"/>
  <c r="C17" i="146"/>
  <c r="C11" i="169"/>
  <c r="C13" i="177"/>
  <c r="E20" i="180"/>
  <c r="G21" i="173"/>
  <c r="C23" i="171"/>
  <c r="E22" i="168"/>
  <c r="C33" i="168"/>
  <c r="E29" i="168"/>
  <c r="C13" i="170"/>
  <c r="G24" i="172"/>
  <c r="E34" i="171"/>
  <c r="G13" i="146"/>
  <c r="G18" i="176"/>
  <c r="C15" i="173"/>
  <c r="C30" i="171"/>
  <c r="C16" i="171"/>
  <c r="E29" i="180"/>
  <c r="G13" i="171"/>
  <c r="F26" i="174"/>
  <c r="G27" i="174"/>
  <c r="C16" i="177"/>
  <c r="C30" i="180"/>
  <c r="G33" i="180"/>
  <c r="G34" i="170"/>
  <c r="C23" i="174"/>
  <c r="E12" i="177"/>
  <c r="E25" i="180"/>
  <c r="C34" i="169"/>
  <c r="C24" i="178"/>
  <c r="C21" i="179"/>
  <c r="E16" i="172"/>
  <c r="G13" i="173"/>
  <c r="E31" i="171"/>
  <c r="C15" i="169"/>
  <c r="E32" i="169"/>
  <c r="E14" i="178"/>
  <c r="E33" i="179"/>
  <c r="E21" i="170"/>
  <c r="G10" i="174"/>
  <c r="F9" i="174"/>
  <c r="G23" i="146"/>
  <c r="C13" i="180"/>
  <c r="C28" i="179"/>
  <c r="G17" i="170"/>
  <c r="G31" i="173"/>
  <c r="C20" i="146"/>
  <c r="C34" i="179"/>
  <c r="C35" i="146"/>
  <c r="E16" i="174"/>
  <c r="E34" i="172"/>
  <c r="G28" i="174"/>
  <c r="C16" i="176"/>
  <c r="E18" i="178"/>
  <c r="G33" i="173"/>
  <c r="C32" i="146"/>
  <c r="G20" i="172"/>
  <c r="B9" i="176"/>
  <c r="C10" i="176"/>
  <c r="E24" i="178"/>
  <c r="G20" i="146"/>
  <c r="C17" i="172"/>
  <c r="C31" i="175"/>
  <c r="E19" i="178"/>
  <c r="E29" i="171"/>
  <c r="E15" i="173"/>
  <c r="E32" i="174"/>
  <c r="G28" i="172"/>
  <c r="F27" i="172"/>
  <c r="G33" i="170"/>
  <c r="E31" i="170"/>
  <c r="C33" i="179"/>
  <c r="G29" i="180"/>
  <c r="C33" i="170"/>
  <c r="E21" i="174"/>
  <c r="G10" i="177"/>
  <c r="F9" i="177"/>
  <c r="G23" i="180"/>
  <c r="C22" i="180"/>
  <c r="E29" i="170"/>
  <c r="G17" i="174"/>
  <c r="G32" i="146"/>
  <c r="C20" i="180"/>
  <c r="G31" i="172"/>
  <c r="E32" i="177"/>
  <c r="C24" i="176"/>
  <c r="G17" i="173"/>
  <c r="G14" i="172"/>
  <c r="G18" i="171"/>
  <c r="G34" i="180"/>
  <c r="C15" i="171"/>
  <c r="C29" i="174"/>
  <c r="E17" i="177"/>
  <c r="E31" i="180"/>
  <c r="C10" i="171"/>
  <c r="B9" i="171"/>
  <c r="E24" i="174"/>
  <c r="G13" i="177"/>
  <c r="F26" i="180"/>
  <c r="G27" i="180"/>
  <c r="G12" i="173"/>
  <c r="C19" i="173"/>
  <c r="C34" i="171"/>
  <c r="E20" i="169"/>
  <c r="G11" i="170"/>
  <c r="G19" i="178"/>
  <c r="B9" i="180"/>
  <c r="C10" i="180"/>
  <c r="G22" i="170"/>
  <c r="C12" i="174"/>
  <c r="C25" i="146"/>
  <c r="E14" i="180"/>
  <c r="E29" i="179"/>
  <c r="C19" i="170"/>
  <c r="C33" i="173"/>
  <c r="E21" i="146"/>
  <c r="F9" i="180"/>
  <c r="G10" i="180"/>
  <c r="C31" i="170"/>
  <c r="E23" i="170"/>
  <c r="G33" i="178"/>
  <c r="E25" i="176"/>
  <c r="C30" i="178"/>
  <c r="E31" i="169"/>
  <c r="G19" i="173"/>
  <c r="G34" i="176"/>
  <c r="C22" i="179"/>
  <c r="E17" i="178"/>
  <c r="F26" i="169"/>
  <c r="G27" i="169"/>
  <c r="C16" i="173"/>
  <c r="C31" i="176"/>
  <c r="E18" i="179"/>
  <c r="C31" i="169"/>
  <c r="G11" i="174"/>
  <c r="G11" i="175"/>
  <c r="E31" i="172"/>
  <c r="C13" i="171"/>
  <c r="C34" i="170"/>
  <c r="E12" i="180"/>
  <c r="E32" i="180"/>
  <c r="E34" i="170"/>
  <c r="G22" i="174"/>
  <c r="C12" i="177"/>
  <c r="C25" i="180"/>
  <c r="G24" i="180"/>
  <c r="G30" i="170"/>
  <c r="C19" i="174"/>
  <c r="C34" i="146"/>
  <c r="E21" i="180"/>
  <c r="G16" i="169"/>
  <c r="E10" i="171"/>
  <c r="D9" i="171"/>
  <c r="C27" i="170"/>
  <c r="B26" i="170"/>
  <c r="C12" i="179"/>
  <c r="G32" i="176"/>
  <c r="G32" i="178"/>
  <c r="G32" i="169"/>
  <c r="C21" i="173"/>
  <c r="E10" i="146"/>
  <c r="D9" i="146"/>
  <c r="E23" i="179"/>
  <c r="E21" i="178"/>
  <c r="C29" i="169"/>
  <c r="E17" i="173"/>
  <c r="E32" i="176"/>
  <c r="G19" i="179"/>
  <c r="C21" i="170"/>
  <c r="E28" i="174"/>
  <c r="E14" i="175"/>
  <c r="C33" i="172"/>
  <c r="E30" i="176"/>
  <c r="E33" i="171"/>
  <c r="G21" i="175"/>
  <c r="C11" i="178"/>
  <c r="C19" i="176"/>
  <c r="E28" i="171"/>
  <c r="G16" i="175"/>
  <c r="C32" i="177"/>
  <c r="G23" i="170"/>
  <c r="E22" i="178"/>
  <c r="C30" i="172"/>
  <c r="C25" i="171"/>
  <c r="G30" i="180"/>
  <c r="B26" i="169"/>
  <c r="C27" i="169"/>
  <c r="E23" i="177"/>
  <c r="G25" i="179"/>
  <c r="G18" i="170"/>
  <c r="G32" i="173"/>
  <c r="C21" i="146"/>
  <c r="D9" i="180"/>
  <c r="E10" i="180"/>
  <c r="E20" i="179"/>
  <c r="C15" i="170"/>
  <c r="C29" i="173"/>
  <c r="E17" i="146"/>
  <c r="E31" i="179"/>
  <c r="C11" i="172"/>
  <c r="E32" i="173"/>
  <c r="E31" i="175"/>
  <c r="C22" i="177"/>
  <c r="E28" i="173"/>
  <c r="G24" i="146"/>
  <c r="C18" i="172"/>
  <c r="E33" i="175"/>
  <c r="G21" i="178"/>
  <c r="E15" i="146"/>
  <c r="E14" i="172"/>
  <c r="E28" i="175"/>
  <c r="G16" i="178"/>
  <c r="H5" i="127" l="1"/>
  <c r="P4" i="130"/>
  <c r="K5" i="127"/>
  <c r="B9" i="178"/>
  <c r="J4" i="57"/>
  <c r="H5" i="129"/>
  <c r="D6" i="181"/>
  <c r="D6" i="7"/>
  <c r="D18" i="7" s="1"/>
  <c r="I6" i="7"/>
  <c r="I18" i="7" s="1"/>
  <c r="C6" i="182"/>
  <c r="C8" i="182"/>
  <c r="I14" i="7"/>
  <c r="I22" i="7" s="1"/>
  <c r="C15" i="182"/>
  <c r="F6" i="7"/>
  <c r="F18" i="7" s="1"/>
  <c r="C15" i="181"/>
  <c r="D15" i="182"/>
  <c r="D15" i="181"/>
  <c r="G6" i="7"/>
  <c r="G18" i="7" s="1"/>
  <c r="C6" i="181"/>
  <c r="C6" i="7"/>
  <c r="C18" i="7" s="1"/>
  <c r="C17" i="182"/>
  <c r="F14" i="7"/>
  <c r="F22" i="7" s="1"/>
  <c r="C17" i="181"/>
  <c r="C14" i="7"/>
  <c r="C22" i="7" s="1"/>
  <c r="C8" i="181"/>
  <c r="J14" i="7"/>
  <c r="J22" i="7" s="1"/>
  <c r="D8" i="182"/>
  <c r="D6" i="182"/>
  <c r="J6" i="7"/>
  <c r="J18" i="7" s="1"/>
  <c r="D17" i="182"/>
  <c r="G14" i="7"/>
  <c r="G22" i="7" s="1"/>
  <c r="D17" i="181"/>
  <c r="D8" i="181"/>
  <c r="D14" i="7"/>
  <c r="D22" i="7" s="1"/>
  <c r="D27" i="163"/>
  <c r="E27" i="163"/>
  <c r="K20" i="163"/>
  <c r="J20" i="163"/>
  <c r="J12" i="163"/>
  <c r="K12" i="163"/>
  <c r="E14" i="163"/>
  <c r="D14" i="163"/>
  <c r="E16" i="163"/>
  <c r="D16" i="163"/>
  <c r="E25" i="163"/>
  <c r="D25" i="163"/>
  <c r="H5" i="53"/>
  <c r="D19" i="163"/>
  <c r="E19" i="163"/>
  <c r="D11" i="163"/>
  <c r="E11" i="163"/>
  <c r="P4" i="132"/>
  <c r="D33" i="163"/>
  <c r="E33" i="163"/>
  <c r="J8" i="163"/>
  <c r="K8" i="163"/>
  <c r="J14" i="163"/>
  <c r="K14" i="163"/>
  <c r="H5" i="131"/>
  <c r="J33" i="163"/>
  <c r="K33" i="163"/>
  <c r="B5" i="131"/>
  <c r="K27" i="163"/>
  <c r="J27" i="163"/>
  <c r="D30" i="163"/>
  <c r="E30" i="163"/>
  <c r="E34" i="163"/>
  <c r="D34" i="163"/>
  <c r="E5" i="163"/>
  <c r="D5" i="163"/>
  <c r="C4" i="163"/>
  <c r="E31" i="163"/>
  <c r="D31" i="163"/>
  <c r="D26" i="163"/>
  <c r="E26" i="163"/>
  <c r="K36" i="163"/>
  <c r="J36" i="163"/>
  <c r="K15" i="163"/>
  <c r="J15" i="163"/>
  <c r="J35" i="163"/>
  <c r="K35" i="163"/>
  <c r="E27" i="147"/>
  <c r="E26" i="147"/>
  <c r="E28" i="147"/>
  <c r="E25" i="147"/>
  <c r="E29" i="147"/>
  <c r="E30" i="147"/>
  <c r="E24" i="147"/>
  <c r="E12" i="163"/>
  <c r="D12" i="163"/>
  <c r="D29" i="163"/>
  <c r="E29" i="163"/>
  <c r="K31" i="163"/>
  <c r="J31" i="163"/>
  <c r="J24" i="163"/>
  <c r="I23" i="163"/>
  <c r="K24" i="163"/>
  <c r="D20" i="163"/>
  <c r="E20" i="163"/>
  <c r="D10" i="163"/>
  <c r="E10" i="163"/>
  <c r="E6" i="163"/>
  <c r="D6" i="163"/>
  <c r="N5" i="131"/>
  <c r="E5" i="127"/>
  <c r="K5" i="53"/>
  <c r="E35" i="163"/>
  <c r="D35" i="163"/>
  <c r="K26" i="163"/>
  <c r="J26" i="163"/>
  <c r="D32" i="163"/>
  <c r="E32" i="163"/>
  <c r="B37" i="147"/>
  <c r="J25" i="163"/>
  <c r="K25" i="163"/>
  <c r="C23" i="163"/>
  <c r="E24" i="163"/>
  <c r="D24" i="163"/>
  <c r="K28" i="163"/>
  <c r="J28" i="163"/>
  <c r="E15" i="163"/>
  <c r="D15" i="163"/>
  <c r="D8" i="163"/>
  <c r="E8" i="163"/>
  <c r="J29" i="163"/>
  <c r="K29" i="163"/>
  <c r="J16" i="163"/>
  <c r="K16" i="163"/>
  <c r="E37" i="163"/>
  <c r="D37" i="163"/>
  <c r="K17" i="163"/>
  <c r="J17" i="163"/>
  <c r="K9" i="163"/>
  <c r="J9" i="163"/>
  <c r="N5" i="128"/>
  <c r="N5" i="127"/>
  <c r="K32" i="163"/>
  <c r="J32" i="163"/>
  <c r="E5" i="129"/>
  <c r="E28" i="163"/>
  <c r="D28" i="163"/>
  <c r="J6" i="163"/>
  <c r="K6" i="163"/>
  <c r="B5" i="53"/>
  <c r="N5" i="53"/>
  <c r="K37" i="163"/>
  <c r="J37" i="163"/>
  <c r="K7" i="163"/>
  <c r="J7" i="163"/>
  <c r="B5" i="129"/>
  <c r="N5" i="129"/>
  <c r="K5" i="129"/>
  <c r="K5" i="163"/>
  <c r="I4" i="163"/>
  <c r="J5" i="163"/>
  <c r="E36" i="163"/>
  <c r="D36" i="163"/>
  <c r="K5" i="128"/>
  <c r="K5" i="131"/>
  <c r="J10" i="163"/>
  <c r="K10" i="163"/>
  <c r="J11" i="163"/>
  <c r="K11" i="163"/>
  <c r="K34" i="163"/>
  <c r="J34" i="163"/>
  <c r="E13" i="163"/>
  <c r="D13" i="163"/>
  <c r="E5" i="128"/>
  <c r="B5" i="128"/>
  <c r="B5" i="127"/>
  <c r="K13" i="163"/>
  <c r="J13" i="163"/>
  <c r="K19" i="163"/>
  <c r="J19" i="163"/>
  <c r="J30" i="163"/>
  <c r="K30" i="163"/>
  <c r="E5" i="53"/>
  <c r="B5" i="147"/>
  <c r="H5" i="128"/>
  <c r="D17" i="163"/>
  <c r="E17" i="163"/>
  <c r="D7" i="163"/>
  <c r="E7" i="163"/>
  <c r="E9" i="163"/>
  <c r="D9" i="163"/>
  <c r="D20" i="161"/>
  <c r="J11" i="161"/>
  <c r="G11" i="161"/>
  <c r="J8" i="161"/>
  <c r="D11" i="161"/>
  <c r="J9" i="161"/>
  <c r="I23" i="169"/>
  <c r="I17" i="170"/>
  <c r="I11" i="171"/>
  <c r="I28" i="171"/>
  <c r="I29" i="171"/>
  <c r="I25" i="171"/>
  <c r="I31" i="171"/>
  <c r="I10" i="171"/>
  <c r="I12" i="171"/>
  <c r="I14" i="171"/>
  <c r="I13" i="171"/>
  <c r="I23" i="171"/>
  <c r="I20" i="171"/>
  <c r="I27" i="171"/>
  <c r="I19" i="171"/>
  <c r="I34" i="171"/>
  <c r="I10" i="173"/>
  <c r="I24" i="171"/>
  <c r="I30" i="171"/>
  <c r="I23" i="172"/>
  <c r="I33" i="171"/>
  <c r="I22" i="171"/>
  <c r="I32" i="171"/>
  <c r="I15" i="171"/>
  <c r="I24" i="173"/>
  <c r="I34" i="180"/>
  <c r="I31" i="180"/>
  <c r="I15" i="169"/>
  <c r="I10" i="170"/>
  <c r="I31" i="175"/>
  <c r="I23" i="180"/>
  <c r="I23" i="173"/>
  <c r="I33" i="176"/>
  <c r="I15" i="180"/>
  <c r="I32" i="175"/>
  <c r="I31" i="173"/>
  <c r="I27" i="180"/>
  <c r="I17" i="180"/>
  <c r="I10" i="180"/>
  <c r="I18" i="175"/>
  <c r="I28" i="174"/>
  <c r="I30" i="174"/>
  <c r="I32" i="180"/>
  <c r="H7" i="169"/>
  <c r="J15" i="161"/>
  <c r="G6" i="161"/>
  <c r="G10" i="161"/>
  <c r="G8" i="161"/>
  <c r="I32" i="168"/>
  <c r="I12" i="168"/>
  <c r="I34" i="168"/>
  <c r="I16" i="168"/>
  <c r="I33" i="169"/>
  <c r="I13" i="169"/>
  <c r="I22" i="169"/>
  <c r="I31" i="169"/>
  <c r="I14" i="170"/>
  <c r="I24" i="170"/>
  <c r="I15" i="170"/>
  <c r="I31" i="170"/>
  <c r="I34" i="172"/>
  <c r="I35" i="172"/>
  <c r="I28" i="172"/>
  <c r="I10" i="172"/>
  <c r="I18" i="172"/>
  <c r="I17" i="172"/>
  <c r="I18" i="173"/>
  <c r="I12" i="173"/>
  <c r="I29" i="173"/>
  <c r="J7" i="161"/>
  <c r="I32" i="174"/>
  <c r="I21" i="174"/>
  <c r="I10" i="174"/>
  <c r="I15" i="174"/>
  <c r="I11" i="175"/>
  <c r="I13" i="175"/>
  <c r="I27" i="175"/>
  <c r="I20" i="175"/>
  <c r="I23" i="175"/>
  <c r="I28" i="176"/>
  <c r="I17" i="176"/>
  <c r="I18" i="176"/>
  <c r="I34" i="176"/>
  <c r="I14" i="146"/>
  <c r="I23" i="146"/>
  <c r="I25" i="146"/>
  <c r="I23" i="170"/>
  <c r="I32" i="169"/>
  <c r="I33" i="146"/>
  <c r="I30" i="170"/>
  <c r="I11" i="146"/>
  <c r="I17" i="173"/>
  <c r="I22" i="168"/>
  <c r="I32" i="146"/>
  <c r="I23" i="174"/>
  <c r="I11" i="174"/>
  <c r="I20" i="174"/>
  <c r="I18" i="170"/>
  <c r="I22" i="177"/>
  <c r="I21" i="177"/>
  <c r="I19" i="177"/>
  <c r="I18" i="177"/>
  <c r="I23" i="177"/>
  <c r="I20" i="177"/>
  <c r="I25" i="178"/>
  <c r="I17" i="178"/>
  <c r="I33" i="178"/>
  <c r="I15" i="178"/>
  <c r="I24" i="178"/>
  <c r="I23" i="178"/>
  <c r="I29" i="179"/>
  <c r="I27" i="179"/>
  <c r="I25" i="179"/>
  <c r="I31" i="179"/>
  <c r="I17" i="179"/>
  <c r="I33" i="179"/>
  <c r="I21" i="180"/>
  <c r="I19" i="180"/>
  <c r="I13" i="170"/>
  <c r="I24" i="180"/>
  <c r="I34" i="175"/>
  <c r="D12" i="161"/>
  <c r="G7" i="161"/>
  <c r="D10" i="161"/>
  <c r="D8" i="161"/>
  <c r="I33" i="168"/>
  <c r="I20" i="168"/>
  <c r="I11" i="168"/>
  <c r="I10" i="168"/>
  <c r="I25" i="169"/>
  <c r="I12" i="169"/>
  <c r="I19" i="170"/>
  <c r="I25" i="170"/>
  <c r="I21" i="170"/>
  <c r="I29" i="172"/>
  <c r="I24" i="172"/>
  <c r="I16" i="172"/>
  <c r="I21" i="172"/>
  <c r="I11" i="172"/>
  <c r="I17" i="168"/>
  <c r="I28" i="173"/>
  <c r="I22" i="173"/>
  <c r="I27" i="173"/>
  <c r="I21" i="173"/>
  <c r="I19" i="174"/>
  <c r="I24" i="174"/>
  <c r="I14" i="174"/>
  <c r="I22" i="174"/>
  <c r="I12" i="175"/>
  <c r="I33" i="175"/>
  <c r="I29" i="175"/>
  <c r="I13" i="176"/>
  <c r="I21" i="176"/>
  <c r="I29" i="176"/>
  <c r="I19" i="176"/>
  <c r="I28" i="146"/>
  <c r="I12" i="146"/>
  <c r="I30" i="146"/>
  <c r="I35" i="146"/>
  <c r="I31" i="146"/>
  <c r="I12" i="176"/>
  <c r="I12" i="172"/>
  <c r="I23" i="176"/>
  <c r="I24" i="146"/>
  <c r="I31" i="176"/>
  <c r="I16" i="176"/>
  <c r="I18" i="174"/>
  <c r="I17" i="175"/>
  <c r="I16" i="175"/>
  <c r="I19" i="168"/>
  <c r="I15" i="177"/>
  <c r="I12" i="177"/>
  <c r="I34" i="177"/>
  <c r="I14" i="177"/>
  <c r="I31" i="177"/>
  <c r="I17" i="177"/>
  <c r="I13" i="178"/>
  <c r="I22" i="178"/>
  <c r="I30" i="178"/>
  <c r="I16" i="178"/>
  <c r="I32" i="178"/>
  <c r="I12" i="178"/>
  <c r="I13" i="179"/>
  <c r="I11" i="179"/>
  <c r="I10" i="179"/>
  <c r="I18" i="179"/>
  <c r="I19" i="179"/>
  <c r="I34" i="179"/>
  <c r="I11" i="180"/>
  <c r="I29" i="180"/>
  <c r="I14" i="180"/>
  <c r="I16" i="180"/>
  <c r="H7" i="168"/>
  <c r="H7" i="177"/>
  <c r="J13" i="161"/>
  <c r="J17" i="161"/>
  <c r="D7" i="161"/>
  <c r="I18" i="168"/>
  <c r="I31" i="168"/>
  <c r="I15" i="168"/>
  <c r="I23" i="168"/>
  <c r="I20" i="169"/>
  <c r="I19" i="169"/>
  <c r="I11" i="169"/>
  <c r="I16" i="170"/>
  <c r="I33" i="170"/>
  <c r="I22" i="170"/>
  <c r="I27" i="170"/>
  <c r="I22" i="172"/>
  <c r="I13" i="172"/>
  <c r="I20" i="172"/>
  <c r="I30" i="172"/>
  <c r="I32" i="173"/>
  <c r="I13" i="173"/>
  <c r="I11" i="173"/>
  <c r="I33" i="173"/>
  <c r="I12" i="174"/>
  <c r="I34" i="174"/>
  <c r="I25" i="174"/>
  <c r="I27" i="174"/>
  <c r="I33" i="174"/>
  <c r="I22" i="175"/>
  <c r="I10" i="175"/>
  <c r="I25" i="175"/>
  <c r="I14" i="175"/>
  <c r="I35" i="176"/>
  <c r="I15" i="176"/>
  <c r="I20" i="176"/>
  <c r="I24" i="176"/>
  <c r="I16" i="146"/>
  <c r="I29" i="146"/>
  <c r="I21" i="146"/>
  <c r="I18" i="146"/>
  <c r="I10" i="146"/>
  <c r="I32" i="176"/>
  <c r="I14" i="172"/>
  <c r="I21" i="175"/>
  <c r="I14" i="169"/>
  <c r="I34" i="173"/>
  <c r="I16" i="173"/>
  <c r="I20" i="146"/>
  <c r="I15" i="173"/>
  <c r="I25" i="168"/>
  <c r="I18" i="169"/>
  <c r="I24" i="175"/>
  <c r="I17" i="169"/>
  <c r="I25" i="177"/>
  <c r="I29" i="177"/>
  <c r="I10" i="177"/>
  <c r="I33" i="177"/>
  <c r="I16" i="177"/>
  <c r="I11" i="177"/>
  <c r="I34" i="178"/>
  <c r="I29" i="178"/>
  <c r="I31" i="178"/>
  <c r="I14" i="178"/>
  <c r="I21" i="178"/>
  <c r="I35" i="178"/>
  <c r="I30" i="179"/>
  <c r="I15" i="179"/>
  <c r="I20" i="179"/>
  <c r="I24" i="179"/>
  <c r="I12" i="179"/>
  <c r="I28" i="179"/>
  <c r="I13" i="180"/>
  <c r="I12" i="180"/>
  <c r="I33" i="180"/>
  <c r="I10" i="169"/>
  <c r="H7" i="180"/>
  <c r="H7" i="178"/>
  <c r="H7" i="179"/>
  <c r="D6" i="161"/>
  <c r="I21" i="168"/>
  <c r="I24" i="168"/>
  <c r="I13" i="168"/>
  <c r="I14" i="168"/>
  <c r="I21" i="169"/>
  <c r="I32" i="170"/>
  <c r="I12" i="170"/>
  <c r="I34" i="170"/>
  <c r="I15" i="172"/>
  <c r="I31" i="172"/>
  <c r="I25" i="172"/>
  <c r="I19" i="172"/>
  <c r="I33" i="172"/>
  <c r="I25" i="173"/>
  <c r="I30" i="173"/>
  <c r="I14" i="173"/>
  <c r="I19" i="173"/>
  <c r="I29" i="174"/>
  <c r="I13" i="174"/>
  <c r="I16" i="174"/>
  <c r="I28" i="175"/>
  <c r="I15" i="175"/>
  <c r="I30" i="175"/>
  <c r="I19" i="175"/>
  <c r="I11" i="176"/>
  <c r="I22" i="176"/>
  <c r="I25" i="176"/>
  <c r="I14" i="176"/>
  <c r="I10" i="176"/>
  <c r="I13" i="146"/>
  <c r="I22" i="146"/>
  <c r="I34" i="146"/>
  <c r="I16" i="169"/>
  <c r="I19" i="146"/>
  <c r="I17" i="174"/>
  <c r="I15" i="146"/>
  <c r="I24" i="169"/>
  <c r="I34" i="169"/>
  <c r="I17" i="146"/>
  <c r="I20" i="170"/>
  <c r="I32" i="172"/>
  <c r="I30" i="176"/>
  <c r="I24" i="177"/>
  <c r="I32" i="177"/>
  <c r="I27" i="177"/>
  <c r="I30" i="177"/>
  <c r="I28" i="177"/>
  <c r="I13" i="177"/>
  <c r="I20" i="178"/>
  <c r="I11" i="178"/>
  <c r="I28" i="178"/>
  <c r="I10" i="178"/>
  <c r="I19" i="178"/>
  <c r="I18" i="178"/>
  <c r="I31" i="174"/>
  <c r="I23" i="179"/>
  <c r="I32" i="179"/>
  <c r="I14" i="179"/>
  <c r="I16" i="179"/>
  <c r="I22" i="179"/>
  <c r="I21" i="179"/>
  <c r="I28" i="180"/>
  <c r="I30" i="180"/>
  <c r="I18" i="180"/>
  <c r="I25" i="180"/>
  <c r="I20" i="173"/>
  <c r="H8" i="180"/>
  <c r="I28" i="169"/>
  <c r="I28" i="170"/>
  <c r="I28" i="168"/>
  <c r="I27" i="168"/>
  <c r="I27" i="169"/>
  <c r="I30" i="169"/>
  <c r="I29" i="169"/>
  <c r="I30" i="168"/>
  <c r="I29" i="170"/>
  <c r="I29" i="168"/>
  <c r="H9" i="180"/>
  <c r="H26" i="180"/>
  <c r="H26" i="179"/>
  <c r="H8" i="179"/>
  <c r="H9" i="179"/>
  <c r="H8" i="178"/>
  <c r="H9" i="178"/>
  <c r="H27" i="178"/>
  <c r="H8" i="177"/>
  <c r="H9" i="177"/>
  <c r="H26" i="177"/>
  <c r="D9" i="161"/>
  <c r="H7" i="146"/>
  <c r="H7" i="171"/>
  <c r="G16" i="161"/>
  <c r="G18" i="161"/>
  <c r="H7" i="176"/>
  <c r="H7" i="174"/>
  <c r="H7" i="172"/>
  <c r="H7" i="173"/>
  <c r="H7" i="175"/>
  <c r="H7" i="170"/>
  <c r="D16" i="161"/>
  <c r="D18" i="161"/>
  <c r="G9" i="161"/>
  <c r="G15" i="161"/>
  <c r="G21" i="161"/>
  <c r="D13" i="161"/>
  <c r="D15" i="161"/>
  <c r="D21" i="161"/>
  <c r="G20" i="161"/>
  <c r="D17" i="161"/>
  <c r="G17" i="161"/>
  <c r="H8" i="146"/>
  <c r="H9" i="146"/>
  <c r="H27" i="146"/>
  <c r="H9" i="176"/>
  <c r="H27" i="176"/>
  <c r="H8" i="176"/>
  <c r="H9" i="175"/>
  <c r="H26" i="175"/>
  <c r="H8" i="175"/>
  <c r="H9" i="174"/>
  <c r="H8" i="174"/>
  <c r="H26" i="174"/>
  <c r="K13" i="161"/>
  <c r="K11" i="161"/>
  <c r="G13" i="161"/>
  <c r="K17" i="161"/>
  <c r="K7" i="161"/>
  <c r="K19" i="161"/>
  <c r="K9" i="161"/>
  <c r="H26" i="173"/>
  <c r="H9" i="173"/>
  <c r="H8" i="173"/>
  <c r="H8" i="172"/>
  <c r="H27" i="172"/>
  <c r="H9" i="172"/>
  <c r="H9" i="171"/>
  <c r="H8" i="171"/>
  <c r="H26" i="171"/>
  <c r="H9" i="170"/>
  <c r="H26" i="170"/>
  <c r="H8" i="170"/>
  <c r="H8" i="169"/>
  <c r="H9" i="169"/>
  <c r="H26" i="169"/>
  <c r="H8" i="168"/>
  <c r="H26" i="168"/>
  <c r="B5" i="161"/>
  <c r="H9" i="168"/>
  <c r="K10" i="161"/>
  <c r="K8" i="161"/>
  <c r="E5" i="161"/>
  <c r="K6" i="161"/>
  <c r="K15" i="161"/>
  <c r="J12" i="161"/>
  <c r="K16" i="161"/>
  <c r="J16" i="161"/>
  <c r="G12" i="161"/>
  <c r="K12" i="161"/>
  <c r="J6" i="161"/>
  <c r="K20" i="161"/>
  <c r="K14" i="161"/>
  <c r="H5" i="161"/>
  <c r="J18" i="161"/>
  <c r="J20" i="161"/>
  <c r="K21" i="161"/>
  <c r="J21" i="161"/>
  <c r="K18" i="161"/>
  <c r="D16" i="7"/>
  <c r="D23" i="7" s="1"/>
  <c r="E8" i="176"/>
  <c r="F16" i="7"/>
  <c r="F23" i="7" s="1"/>
  <c r="E8" i="170"/>
  <c r="E8" i="173"/>
  <c r="E8" i="180"/>
  <c r="E8" i="174"/>
  <c r="M16" i="7"/>
  <c r="M23" i="7" s="1"/>
  <c r="C7" i="177"/>
  <c r="L16" i="7"/>
  <c r="L23" i="7" s="1"/>
  <c r="C7" i="174"/>
  <c r="G8" i="175"/>
  <c r="G8" i="169"/>
  <c r="G8" i="168"/>
  <c r="E8" i="175"/>
  <c r="G8" i="177"/>
  <c r="E7" i="168"/>
  <c r="C7" i="176"/>
  <c r="C7" i="180"/>
  <c r="I16" i="7"/>
  <c r="I23" i="7" s="1"/>
  <c r="G8" i="170"/>
  <c r="E8" i="172"/>
  <c r="E7" i="169"/>
  <c r="C7" i="175"/>
  <c r="E7" i="178"/>
  <c r="E7" i="146"/>
  <c r="E7" i="177"/>
  <c r="C7" i="146"/>
  <c r="C7" i="178"/>
  <c r="C7" i="171"/>
  <c r="E8" i="168"/>
  <c r="E8" i="169"/>
  <c r="C16" i="7"/>
  <c r="C23" i="7" s="1"/>
  <c r="E9" i="173"/>
  <c r="G26" i="177"/>
  <c r="G7" i="146"/>
  <c r="G9" i="169"/>
  <c r="C27" i="172"/>
  <c r="G9" i="179"/>
  <c r="G16" i="7"/>
  <c r="G23" i="7" s="1"/>
  <c r="E9" i="146"/>
  <c r="E9" i="171"/>
  <c r="G9" i="180"/>
  <c r="C9" i="180"/>
  <c r="C8" i="171"/>
  <c r="G8" i="179"/>
  <c r="G7" i="176"/>
  <c r="G8" i="172"/>
  <c r="E7" i="170"/>
  <c r="E7" i="173"/>
  <c r="E7" i="180"/>
  <c r="E7" i="174"/>
  <c r="E26" i="180"/>
  <c r="E9" i="169"/>
  <c r="E9" i="177"/>
  <c r="G27" i="176"/>
  <c r="E9" i="174"/>
  <c r="G9" i="173"/>
  <c r="E9" i="178"/>
  <c r="G9" i="170"/>
  <c r="C9" i="169"/>
  <c r="C27" i="176"/>
  <c r="K14" i="7"/>
  <c r="C7" i="172"/>
  <c r="G7" i="180"/>
  <c r="G7" i="174"/>
  <c r="G9" i="172"/>
  <c r="C27" i="178"/>
  <c r="C26" i="175"/>
  <c r="C9" i="168"/>
  <c r="C9" i="174"/>
  <c r="C9" i="173"/>
  <c r="E9" i="176"/>
  <c r="G26" i="179"/>
  <c r="C8" i="173"/>
  <c r="C7" i="169"/>
  <c r="G7" i="178"/>
  <c r="G8" i="173"/>
  <c r="E8" i="171"/>
  <c r="E8" i="179"/>
  <c r="E9" i="168"/>
  <c r="G9" i="146"/>
  <c r="C9" i="146"/>
  <c r="C8" i="179"/>
  <c r="C26" i="177"/>
  <c r="E9" i="180"/>
  <c r="C26" i="170"/>
  <c r="G26" i="169"/>
  <c r="C9" i="171"/>
  <c r="G26" i="174"/>
  <c r="G26" i="168"/>
  <c r="G7" i="179"/>
  <c r="G8" i="176"/>
  <c r="G7" i="172"/>
  <c r="C27" i="146"/>
  <c r="E26" i="171"/>
  <c r="G26" i="173"/>
  <c r="C26" i="179"/>
  <c r="G26" i="175"/>
  <c r="E26" i="179"/>
  <c r="E9" i="172"/>
  <c r="C8" i="176"/>
  <c r="K6" i="7"/>
  <c r="J16" i="7"/>
  <c r="J23" i="7" s="1"/>
  <c r="G8" i="180"/>
  <c r="G8" i="174"/>
  <c r="E7" i="176"/>
  <c r="E27" i="146"/>
  <c r="C9" i="175"/>
  <c r="G26" i="170"/>
  <c r="E26" i="177"/>
  <c r="G9" i="168"/>
  <c r="E26" i="174"/>
  <c r="C7" i="173"/>
  <c r="C8" i="175"/>
  <c r="G8" i="178"/>
  <c r="G7" i="173"/>
  <c r="E7" i="171"/>
  <c r="E7" i="179"/>
  <c r="C26" i="173"/>
  <c r="E26" i="175"/>
  <c r="C26" i="171"/>
  <c r="E9" i="170"/>
  <c r="G27" i="146"/>
  <c r="C9" i="177"/>
  <c r="C9" i="178"/>
  <c r="E9" i="175"/>
  <c r="C26" i="180"/>
  <c r="E26" i="168"/>
  <c r="C7" i="168"/>
  <c r="C8" i="178"/>
  <c r="G9" i="174"/>
  <c r="G9" i="176"/>
  <c r="E26" i="170"/>
  <c r="G27" i="178"/>
  <c r="E27" i="172"/>
  <c r="E26" i="173"/>
  <c r="G9" i="175"/>
  <c r="G7" i="171"/>
  <c r="G9" i="178"/>
  <c r="C8" i="170"/>
  <c r="C8" i="168"/>
  <c r="C26" i="169"/>
  <c r="G26" i="180"/>
  <c r="G9" i="177"/>
  <c r="G27" i="172"/>
  <c r="C9" i="176"/>
  <c r="C8" i="174"/>
  <c r="G7" i="175"/>
  <c r="G7" i="169"/>
  <c r="G7" i="168"/>
  <c r="E7" i="175"/>
  <c r="G7" i="177"/>
  <c r="G9" i="171"/>
  <c r="C9" i="170"/>
  <c r="E27" i="176"/>
  <c r="E9" i="179"/>
  <c r="C8" i="180"/>
  <c r="C8" i="172"/>
  <c r="G7" i="170"/>
  <c r="G8" i="146"/>
  <c r="E7" i="172"/>
  <c r="C9" i="179"/>
  <c r="C26" i="174"/>
  <c r="C7" i="179"/>
  <c r="C8" i="169"/>
  <c r="G8" i="171"/>
  <c r="E8" i="178"/>
  <c r="E8" i="146"/>
  <c r="E8" i="177"/>
  <c r="E26" i="169"/>
  <c r="E27" i="178"/>
  <c r="G26" i="171"/>
  <c r="C9" i="172"/>
  <c r="C26" i="168"/>
  <c r="C7" i="170"/>
  <c r="C8" i="146"/>
  <c r="C8" i="177"/>
  <c r="B15" i="182" l="1"/>
  <c r="E6" i="7"/>
  <c r="B15" i="181"/>
  <c r="E9" i="147"/>
  <c r="E10" i="147"/>
  <c r="E7" i="147"/>
  <c r="E14" i="147"/>
  <c r="E11" i="147"/>
  <c r="E12" i="147"/>
  <c r="E13" i="147"/>
  <c r="E8" i="147"/>
  <c r="J4" i="163"/>
  <c r="K4" i="163"/>
  <c r="M17" i="182"/>
  <c r="J17" i="182"/>
  <c r="I6" i="182"/>
  <c r="L6" i="182"/>
  <c r="B8" i="181"/>
  <c r="B14" i="7"/>
  <c r="K5" i="7"/>
  <c r="K18" i="7"/>
  <c r="B6" i="182"/>
  <c r="H6" i="7"/>
  <c r="B6" i="7"/>
  <c r="B6" i="181"/>
  <c r="K22" i="7"/>
  <c r="K13" i="7"/>
  <c r="E39" i="147"/>
  <c r="E41" i="147"/>
  <c r="E40" i="147"/>
  <c r="J8" i="181"/>
  <c r="M8" i="181"/>
  <c r="L8" i="181"/>
  <c r="I8" i="181"/>
  <c r="L17" i="182"/>
  <c r="I17" i="182"/>
  <c r="J15" i="181"/>
  <c r="M15" i="181"/>
  <c r="I15" i="182"/>
  <c r="L15" i="182"/>
  <c r="H14" i="7"/>
  <c r="B8" i="182"/>
  <c r="E23" i="163"/>
  <c r="D23" i="163"/>
  <c r="K23" i="163"/>
  <c r="J23" i="163"/>
  <c r="M17" i="181"/>
  <c r="J17" i="181"/>
  <c r="J6" i="182"/>
  <c r="M6" i="182"/>
  <c r="M15" i="182"/>
  <c r="J15" i="182"/>
  <c r="B17" i="182"/>
  <c r="E14" i="7"/>
  <c r="B17" i="181"/>
  <c r="E4" i="163"/>
  <c r="D4" i="163"/>
  <c r="M8" i="182"/>
  <c r="J8" i="182"/>
  <c r="L17" i="181"/>
  <c r="I17" i="181"/>
  <c r="L6" i="181"/>
  <c r="I6" i="181"/>
  <c r="L15" i="181"/>
  <c r="I15" i="181"/>
  <c r="L8" i="182"/>
  <c r="I8" i="182"/>
  <c r="M6" i="181"/>
  <c r="J6" i="181"/>
  <c r="I26" i="171"/>
  <c r="I8" i="171"/>
  <c r="I9" i="171"/>
  <c r="M11" i="161"/>
  <c r="I7" i="169"/>
  <c r="G5" i="161"/>
  <c r="I7" i="177"/>
  <c r="I7" i="179"/>
  <c r="J5" i="161"/>
  <c r="M12" i="161"/>
  <c r="M8" i="161"/>
  <c r="I8" i="169"/>
  <c r="I27" i="172"/>
  <c r="I26" i="173"/>
  <c r="M17" i="161"/>
  <c r="I26" i="174"/>
  <c r="I26" i="175"/>
  <c r="I9" i="176"/>
  <c r="I27" i="178"/>
  <c r="I8" i="179"/>
  <c r="I9" i="175"/>
  <c r="I26" i="177"/>
  <c r="I9" i="178"/>
  <c r="I26" i="179"/>
  <c r="I7" i="178"/>
  <c r="M15" i="161"/>
  <c r="M10" i="161"/>
  <c r="I8" i="168"/>
  <c r="I8" i="170"/>
  <c r="I8" i="172"/>
  <c r="M9" i="161"/>
  <c r="I8" i="174"/>
  <c r="I27" i="146"/>
  <c r="I7" i="172"/>
  <c r="M18" i="161"/>
  <c r="M20" i="161"/>
  <c r="M6" i="161"/>
  <c r="I9" i="168"/>
  <c r="I8" i="173"/>
  <c r="I9" i="174"/>
  <c r="I8" i="176"/>
  <c r="I9" i="146"/>
  <c r="I9" i="177"/>
  <c r="I8" i="178"/>
  <c r="I26" i="180"/>
  <c r="I8" i="180"/>
  <c r="I7" i="180"/>
  <c r="M16" i="161"/>
  <c r="D5" i="161"/>
  <c r="I9" i="169"/>
  <c r="I9" i="170"/>
  <c r="I9" i="172"/>
  <c r="I9" i="173"/>
  <c r="M7" i="161"/>
  <c r="M13" i="161"/>
  <c r="I8" i="175"/>
  <c r="I27" i="176"/>
  <c r="I8" i="146"/>
  <c r="I8" i="177"/>
  <c r="I9" i="179"/>
  <c r="I9" i="180"/>
  <c r="I26" i="168"/>
  <c r="I26" i="169"/>
  <c r="I26" i="170"/>
  <c r="I7" i="171"/>
  <c r="I7" i="173"/>
  <c r="I7" i="176"/>
  <c r="I7" i="170"/>
  <c r="I7" i="175"/>
  <c r="I7" i="174"/>
  <c r="I7" i="146"/>
  <c r="I7" i="168"/>
  <c r="K5" i="161"/>
  <c r="M14" i="161"/>
  <c r="M21" i="161"/>
  <c r="M39" i="175"/>
  <c r="M40" i="146"/>
  <c r="M39" i="177"/>
  <c r="M39" i="169"/>
  <c r="M40" i="172"/>
  <c r="M39" i="180"/>
  <c r="M39" i="171"/>
  <c r="M39" i="179"/>
  <c r="M40" i="178"/>
  <c r="M39" i="174"/>
  <c r="M40" i="176"/>
  <c r="K16" i="7"/>
  <c r="B16" i="7"/>
  <c r="E16" i="7"/>
  <c r="H16" i="7"/>
  <c r="H23" i="7" l="1"/>
  <c r="H15" i="7"/>
  <c r="E23" i="7"/>
  <c r="E15" i="7"/>
  <c r="K23" i="7"/>
  <c r="K15" i="7"/>
  <c r="F5" i="146"/>
  <c r="N9" i="146" s="1"/>
  <c r="N27" i="146" s="1"/>
  <c r="F5" i="168"/>
  <c r="N9" i="168" s="1"/>
  <c r="N26" i="168" s="1"/>
  <c r="F5" i="169"/>
  <c r="N9" i="169" s="1"/>
  <c r="N26" i="169" s="1"/>
  <c r="F5" i="174"/>
  <c r="N9" i="174" s="1"/>
  <c r="N26" i="174" s="1"/>
  <c r="F5" i="178"/>
  <c r="N9" i="178" s="1"/>
  <c r="N27" i="178" s="1"/>
  <c r="F5" i="173"/>
  <c r="N9" i="173" s="1"/>
  <c r="N26" i="173" s="1"/>
  <c r="F5" i="176"/>
  <c r="N9" i="176" s="1"/>
  <c r="N27" i="176" s="1"/>
  <c r="F5" i="179"/>
  <c r="N9" i="179" s="1"/>
  <c r="N26" i="179" s="1"/>
  <c r="F5" i="175"/>
  <c r="N9" i="175" s="1"/>
  <c r="N26" i="175" s="1"/>
  <c r="F5" i="172"/>
  <c r="N9" i="172" s="1"/>
  <c r="N27" i="172" s="1"/>
  <c r="F5" i="171"/>
  <c r="N9" i="171" s="1"/>
  <c r="N26" i="171" s="1"/>
  <c r="F5" i="177"/>
  <c r="N9" i="177" s="1"/>
  <c r="N26" i="177" s="1"/>
  <c r="F5" i="180"/>
  <c r="N9" i="180" s="1"/>
  <c r="N26" i="180" s="1"/>
  <c r="F5" i="170"/>
  <c r="N9" i="170" s="1"/>
  <c r="N26" i="170" s="1"/>
  <c r="D5" i="170"/>
  <c r="M9" i="170" s="1"/>
  <c r="M26" i="170" s="1"/>
  <c r="D5" i="176"/>
  <c r="M9" i="176" s="1"/>
  <c r="M27" i="176" s="1"/>
  <c r="D5" i="174"/>
  <c r="M9" i="174" s="1"/>
  <c r="M26" i="174" s="1"/>
  <c r="D5" i="168"/>
  <c r="M9" i="168" s="1"/>
  <c r="M26" i="168" s="1"/>
  <c r="D5" i="179"/>
  <c r="M9" i="179" s="1"/>
  <c r="M26" i="179" s="1"/>
  <c r="D5" i="169"/>
  <c r="M9" i="169" s="1"/>
  <c r="M26" i="169" s="1"/>
  <c r="D5" i="177"/>
  <c r="M9" i="177" s="1"/>
  <c r="M26" i="177" s="1"/>
  <c r="D5" i="172"/>
  <c r="M9" i="172" s="1"/>
  <c r="M27" i="172" s="1"/>
  <c r="D5" i="146"/>
  <c r="M9" i="146" s="1"/>
  <c r="M27" i="146" s="1"/>
  <c r="D5" i="175"/>
  <c r="M9" i="175" s="1"/>
  <c r="M26" i="175" s="1"/>
  <c r="D5" i="173"/>
  <c r="M9" i="173" s="1"/>
  <c r="M26" i="173" s="1"/>
  <c r="D5" i="180"/>
  <c r="M9" i="180" s="1"/>
  <c r="M26" i="180" s="1"/>
  <c r="D5" i="171"/>
  <c r="M9" i="171" s="1"/>
  <c r="M26" i="171" s="1"/>
  <c r="D5" i="178"/>
  <c r="M9" i="178" s="1"/>
  <c r="M27" i="178" s="1"/>
  <c r="B5" i="7"/>
  <c r="N5" i="7"/>
  <c r="B18" i="7"/>
  <c r="B16" i="181"/>
  <c r="H17" i="181"/>
  <c r="K17" i="181"/>
  <c r="H18" i="7"/>
  <c r="H5" i="7"/>
  <c r="B13" i="7"/>
  <c r="B22" i="7"/>
  <c r="N13" i="7"/>
  <c r="K15" i="181"/>
  <c r="B14" i="181"/>
  <c r="H15" i="181"/>
  <c r="E22" i="7"/>
  <c r="E13" i="7"/>
  <c r="H8" i="182"/>
  <c r="B7" i="182"/>
  <c r="K8" i="182"/>
  <c r="K6" i="182"/>
  <c r="H6" i="182"/>
  <c r="B5" i="182"/>
  <c r="H8" i="181"/>
  <c r="B7" i="181"/>
  <c r="K8" i="181"/>
  <c r="E18" i="7"/>
  <c r="E5" i="7"/>
  <c r="N15" i="7"/>
  <c r="B15" i="7"/>
  <c r="B23" i="7"/>
  <c r="B5" i="178"/>
  <c r="L9" i="178" s="1"/>
  <c r="L27" i="178" s="1"/>
  <c r="B5" i="176"/>
  <c r="L9" i="176" s="1"/>
  <c r="L27" i="176" s="1"/>
  <c r="B5" i="180"/>
  <c r="L9" i="180" s="1"/>
  <c r="L26" i="180" s="1"/>
  <c r="B5" i="171"/>
  <c r="L9" i="171" s="1"/>
  <c r="L26" i="171" s="1"/>
  <c r="B5" i="173"/>
  <c r="L9" i="173" s="1"/>
  <c r="L26" i="173" s="1"/>
  <c r="B5" i="170"/>
  <c r="L9" i="170" s="1"/>
  <c r="L26" i="170" s="1"/>
  <c r="B5" i="177"/>
  <c r="L9" i="177" s="1"/>
  <c r="L26" i="177" s="1"/>
  <c r="B5" i="172"/>
  <c r="L9" i="172" s="1"/>
  <c r="L27" i="172" s="1"/>
  <c r="B5" i="179"/>
  <c r="L9" i="179" s="1"/>
  <c r="L26" i="179" s="1"/>
  <c r="B5" i="175"/>
  <c r="L9" i="175" s="1"/>
  <c r="L26" i="175" s="1"/>
  <c r="B5" i="174"/>
  <c r="L9" i="174" s="1"/>
  <c r="L26" i="174" s="1"/>
  <c r="B5" i="169"/>
  <c r="L9" i="169" s="1"/>
  <c r="L26" i="169" s="1"/>
  <c r="B5" i="168"/>
  <c r="L9" i="168" s="1"/>
  <c r="L26" i="168" s="1"/>
  <c r="B5" i="146"/>
  <c r="L9" i="146" s="1"/>
  <c r="L27" i="146" s="1"/>
  <c r="B16" i="182"/>
  <c r="H17" i="182"/>
  <c r="K17" i="182"/>
  <c r="H22" i="7"/>
  <c r="H13" i="7"/>
  <c r="H6" i="181"/>
  <c r="K6" i="181"/>
  <c r="B5" i="181"/>
  <c r="B14" i="182"/>
  <c r="K15" i="182"/>
  <c r="H15" i="182"/>
  <c r="M40" i="171"/>
  <c r="M41" i="171"/>
  <c r="M5" i="161"/>
  <c r="M41" i="173"/>
  <c r="M41" i="170"/>
  <c r="M40" i="180"/>
  <c r="M41" i="178"/>
  <c r="M40" i="170"/>
  <c r="M41" i="180"/>
  <c r="M40" i="177"/>
  <c r="M42" i="146"/>
  <c r="M41" i="174"/>
  <c r="M41" i="168"/>
  <c r="M40" i="179"/>
  <c r="M42" i="176"/>
  <c r="M40" i="169"/>
  <c r="M39" i="173"/>
  <c r="M40" i="175"/>
  <c r="M42" i="172"/>
  <c r="M41" i="169"/>
  <c r="M41" i="177"/>
  <c r="M40" i="174"/>
  <c r="M41" i="172"/>
  <c r="M40" i="168"/>
  <c r="M42" i="178"/>
  <c r="M41" i="175"/>
  <c r="M41" i="146"/>
  <c r="M39" i="168"/>
  <c r="M39" i="170"/>
  <c r="M41" i="179"/>
  <c r="M41" i="176"/>
  <c r="M40" i="173"/>
  <c r="E3" i="161"/>
  <c r="Q3" i="161" s="1"/>
  <c r="H3" i="161"/>
  <c r="S3" i="161" s="1"/>
  <c r="B3" i="161"/>
  <c r="O3" i="161" s="1"/>
  <c r="K5" i="182" l="1"/>
  <c r="H5" i="182"/>
  <c r="H7" i="182"/>
  <c r="K7" i="182"/>
  <c r="H14" i="182"/>
  <c r="K14" i="182"/>
  <c r="K16" i="182"/>
  <c r="H16" i="182"/>
  <c r="K14" i="181"/>
  <c r="H14" i="181"/>
  <c r="H5" i="181"/>
  <c r="K5" i="181"/>
  <c r="K7" i="181"/>
  <c r="H7" i="181"/>
  <c r="K16" i="181"/>
  <c r="H16" i="181"/>
</calcChain>
</file>

<file path=xl/sharedStrings.xml><?xml version="1.0" encoding="utf-8"?>
<sst xmlns="http://schemas.openxmlformats.org/spreadsheetml/2006/main" count="1409" uniqueCount="312">
  <si>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</si>
  <si>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</si>
  <si>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</si>
  <si>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</si>
  <si>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</si>
  <si>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</si>
  <si>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</si>
  <si>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</si>
  <si>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</si>
  <si>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</si>
  <si>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</si>
  <si>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</si>
  <si>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</si>
  <si>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</si>
  <si>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</si>
  <si>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</si>
  <si>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</si>
  <si>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</si>
  <si>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</si>
  <si>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</si>
  <si>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</si>
  <si>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</si>
  <si>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</si>
  <si>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</si>
  <si>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</si>
  <si>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</si>
  <si>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</si>
  <si>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</si>
  <si>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</si>
  <si>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</si>
  <si>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</si>
  <si>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</si>
  <si>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</si>
  <si>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</si>
  <si>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</si>
  <si>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</si>
  <si>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</si>
  <si>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</si>
  <si>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</si>
  <si>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</si>
  <si>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</si>
  <si>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</si>
  <si>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</si>
  <si>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</si>
  <si>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</si>
  <si>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</si>
  <si>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</si>
  <si>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</si>
  <si>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</si>
  <si>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</si>
  <si>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</si>
  <si>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</si>
  <si>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</si>
  <si>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</si>
  <si>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</si>
  <si>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</si>
  <si>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</si>
  <si>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</si>
  <si>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</si>
  <si>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</si>
  <si>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</si>
  <si>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</si>
  <si>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</si>
  <si>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</si>
  <si>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</si>
  <si>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</si>
  <si>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</si>
  <si>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</si>
  <si>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</si>
  <si>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</si>
  <si>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</si>
  <si>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</si>
  <si>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</si>
  <si>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</si>
  <si>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</si>
  <si>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</si>
  <si>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</si>
  <si>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</si>
  <si>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</si>
  <si>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</si>
  <si>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</si>
  <si>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</si>
  <si>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</si>
  <si>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</si>
  <si>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</si>
  <si>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</si>
  <si>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</si>
  <si>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</si>
  <si>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</si>
  <si>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</si>
  <si>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</si>
  <si>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</si>
  <si>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</si>
  <si>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</si>
  <si>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</si>
  <si>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</si>
  <si>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</si>
  <si>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</si>
  <si>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</si>
  <si>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</si>
  <si>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</si>
  <si>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</si>
  <si>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</si>
  <si>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</si>
  <si>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</si>
  <si>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</si>
  <si>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</si>
  <si>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</si>
  <si>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</si>
  <si>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</si>
  <si>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</si>
  <si>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</si>
  <si>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</si>
  <si>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</si>
  <si>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</si>
  <si>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</si>
  <si>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</si>
  <si>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</si>
  <si>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</si>
  <si>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</si>
  <si>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</si>
  <si>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</si>
  <si>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</si>
  <si>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</si>
  <si>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</si>
  <si>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</si>
  <si>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</si>
  <si>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</si>
  <si>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</si>
  <si>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</si>
  <si>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</si>
  <si>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</si>
  <si>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</si>
  <si>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</si>
  <si>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</si>
  <si>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</si>
  <si>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</si>
  <si>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</si>
  <si>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</si>
  <si>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</si>
  <si>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</si>
  <si>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</si>
  <si>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</si>
  <si>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</si>
  <si>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</si>
  <si>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</si>
  <si>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</si>
  <si>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</si>
  <si>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</si>
  <si>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</si>
  <si>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</si>
  <si>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</si>
  <si>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</si>
  <si>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</si>
  <si>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</si>
  <si>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</si>
  <si>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</si>
  <si>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</si>
  <si>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</si>
  <si>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</si>
  <si>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</si>
  <si>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</si>
  <si>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</si>
  <si>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</si>
  <si>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</si>
  <si>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</si>
  <si>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</si>
  <si>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</si>
  <si>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</si>
  <si>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</si>
  <si>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</si>
  <si>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</si>
  <si>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</si>
  <si>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</si>
  <si>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</si>
  <si>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</si>
  <si>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</si>
  <si>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</si>
  <si>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</si>
  <si>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</si>
  <si>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</si>
  <si>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</si>
  <si>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</si>
  <si>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</si>
  <si>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</si>
  <si>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</si>
  <si>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</si>
  <si>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</si>
  <si>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</si>
  <si>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</si>
  <si>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</si>
  <si>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</si>
  <si>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</si>
  <si>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</si>
  <si>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</si>
  <si>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</si>
  <si>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</si>
  <si>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</si>
  <si>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</si>
  <si>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</si>
  <si>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</si>
  <si>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</si>
  <si>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</si>
  <si>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</si>
  <si>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</si>
  <si>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</si>
  <si>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</si>
  <si>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</si>
  <si>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</si>
  <si>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</si>
  <si>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</si>
  <si>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</si>
  <si>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</si>
  <si>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</si>
  <si>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</si>
  <si>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</si>
  <si>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</si>
  <si>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</si>
  <si>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</si>
  <si>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</si>
  <si>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</si>
  <si>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</si>
  <si>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</si>
  <si>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</si>
  <si>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</si>
  <si>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</si>
  <si>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</si>
  <si>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</si>
  <si>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</si>
  <si>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</si>
  <si>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</si>
  <si>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</si>
  <si>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</si>
  <si>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</si>
  <si>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</si>
  <si>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</si>
  <si>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</si>
  <si>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</si>
  <si>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</si>
  <si>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</si>
  <si>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</si>
  <si>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</si>
  <si>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</si>
  <si>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</si>
  <si>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</si>
  <si>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</si>
  <si>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9</t>
  </si>
  <si>
    <t>str. 30</t>
  </si>
  <si>
    <t>Výroba tepla netto</t>
  </si>
  <si>
    <r>
      <t>Q</t>
    </r>
    <r>
      <rPr>
        <b/>
        <vertAlign val="subscript"/>
        <sz val="9"/>
        <rFont val="Calibri"/>
        <family val="2"/>
        <charset val="238"/>
        <scheme val="minor"/>
      </rPr>
      <t>netto</t>
    </r>
  </si>
  <si>
    <t>Dodávka užitečného tepla z KVET</t>
  </si>
  <si>
    <t>Instalovaný výkon</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</si>
  <si>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</si>
  <si>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</si>
  <si>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</si>
  <si>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</si>
  <si>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</si>
  <si>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</si>
  <si>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</si>
  <si>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</si>
  <si>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Oddělení statistiky a sledování kvality ERÚ, Praha 2019</t>
  </si>
  <si>
    <t>Meziroční změna</t>
  </si>
  <si>
    <t>11. Vývoj výroby tepla brutto a dodávek tepla podle paliv a krajů ČR [TJ]</t>
  </si>
  <si>
    <t>str. 31</t>
  </si>
  <si>
    <t>str. 32</t>
  </si>
  <si>
    <t>11</t>
  </si>
  <si>
    <t>Vývoj výroby tepla brutto a dodávek tepla podle paliv a krajů ČR</t>
  </si>
  <si>
    <t>str. 33</t>
  </si>
  <si>
    <t>12</t>
  </si>
  <si>
    <t xml:space="preserve">Vývoj výroby tepla z KVET </t>
  </si>
  <si>
    <r>
      <t>12. Vývoj výroby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</si>
  <si>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t>Množství tepelné energie dodané do soustav zásobování teplem.</t>
  </si>
  <si>
    <t>Dodávky tepla =</t>
  </si>
  <si>
    <t>Výroba tepla brutto - technologická vlastní spotřeba tepla - ztráty - dodávky do vlastního podniku - dodávky tepla.</t>
  </si>
  <si>
    <t>Vlastní spotřeba tepla =</t>
  </si>
  <si>
    <t>Vlastní spotřeba tepla</t>
  </si>
  <si>
    <t>Čtvrtletní zpráva o provozu teplárenských soustav ČR</t>
  </si>
  <si>
    <t>I. čtvrtletí 2019</t>
  </si>
  <si>
    <t>Kraj</t>
  </si>
  <si>
    <t>Výroba tepla brutto [GJ]</t>
  </si>
  <si>
    <t>Dodávky tepla podle paliv [GJ]</t>
  </si>
  <si>
    <t>Spotřeba tepla podle sektorů národního hospodářství [GJ] *</t>
  </si>
  <si>
    <t>I. čtvrtletí 2018</t>
  </si>
  <si>
    <t>Výroba tepla brutto [TJ]</t>
  </si>
  <si>
    <t>Dodávky tepla cizím subjektům [TJ]</t>
  </si>
  <si>
    <t>Průměrná teplota [°C]</t>
  </si>
  <si>
    <t>II. čtvrtletí 2018</t>
  </si>
  <si>
    <t>10. Meziroční porovnání</t>
  </si>
  <si>
    <t>Rozdíl (2019 - 2018)</t>
  </si>
  <si>
    <t>Rozdíl (2019-2018)</t>
  </si>
  <si>
    <t>5.4 Dodávky tepla z uhlí, biomasy a bioplynu [GJ]</t>
  </si>
  <si>
    <t>Dodávka tepla ze Středočeského kraje [GJ]</t>
  </si>
  <si>
    <t>Dodávka tepla z Pardubického kraje [GJ]</t>
  </si>
  <si>
    <t>Dodávka tepla do Hlavního města Prahy [GJ]</t>
  </si>
  <si>
    <t>Dodávka tepla do Královehradeckého kraje [GJ]</t>
  </si>
  <si>
    <t>II. čtvrtletí 2019</t>
  </si>
  <si>
    <t>I. a II. čtvrtletí 2019</t>
  </si>
  <si>
    <t>2. Úvodní komentář k hodnocenému čtvrtletí</t>
  </si>
  <si>
    <t>Úvodní komentář k hodnocenému čtvrtletí</t>
  </si>
  <si>
    <t>III. čtvrtletí 2019</t>
  </si>
  <si>
    <t>10.1</t>
  </si>
  <si>
    <t>10.2</t>
  </si>
  <si>
    <t>Meziroční porovnání I. - II. čtvrtletí</t>
  </si>
  <si>
    <t>Meziroční porovnání III. - IV. čtvrtletí</t>
  </si>
  <si>
    <t>str. 34</t>
  </si>
  <si>
    <t>III. čtvrtletí 2018</t>
  </si>
  <si>
    <t>IV. čtvrtletí 2019</t>
  </si>
  <si>
    <t>IV. čtvrtletí 2018</t>
  </si>
  <si>
    <t>III. a IV. čtvrtletí 2019</t>
  </si>
  <si>
    <t>3Q2018</t>
  </si>
  <si>
    <t>3Q2019</t>
  </si>
  <si>
    <t xml:space="preserve">Energetický regulační úřad (ERÚ) vydává v souladu s § 17 odst. 7 písm. m) zákona č. 458/2000 Sb., v platném znění, (energetický zákon), čtvrtletní zprávu o provozu teplárenských soustav ČR za III. čtvrtletí 2019.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ve znění vyhlášky č.154/2018 Sb.  Novela statistické vyhlášky je účinná od 1. ledna 2019 a její součástí jsou i vzory výkazů se všemi sledovanými ukazateli. Veškeré detaily týkající se metodiky vykazování údajů pro statistiku ERÚ jsou uvedeny ve výkladovém stanovisku ERÚ k metodice vyplňování výkazů podle statistické vyhlášky pro oblast elektroenergetiky a teplárenství číslo 8/2018 ze dne 14. září 2018, účinném od 1. ledna 2019. Výkladové stanovisko a aktuální výkazy jsou zveřejněny na internetových stránkách ERÚ.
Čtvrtletní zpráva obsahuje kapitoly, které podávají přehled o statistice teplárenských soustav v ČR a doplňuje tak čtvrtletní zprávu o provozu elektrizační soustavy ČR za III. čtvrtletí 2019, která obsahuje údaje o kombinované výrobě elektřiny a tepla (KVET). Tato zpráva obsahuje veškeré vyrobené teplo z licencované činnosti, včetně KVET a dále zpřesněné údaje za předchozí období. Tato zpráva obsahuje i údaje od držitelů licence na rozvod tepelné energie (sk. č. 32), tj. došlo k upřesnění spotřeby tepla v jednotlivých sektorech národního hospodářství.       
Zpráva je tvořena jednotlivými kapitolami, jejichž obsah je uveden na str. 2. Základní kapitolu tvoří bilance tepla, podle které bylo ve třetím čtvrtletí 2019 vyrobeno celkem 24 708,2 TJ tepla brutto a oproti třetímu čtvrtletí roku 2018 (24 320,8 TJ) došlo k nárůstu o 1,6 %. Zhruba 43 %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9 820,7 TJ, což je nárůst o 2,5 % oproti třetímu čtvrtletí roku 2018 (9 580,4 TJ). Dodávky tepla tvořily zhruba 40 %, technologická vlastní spotřeba 8 % a ztráty 10 % z brutto výroby tepla. Nejvíce tepla bylo vyrobeno z hnědého uhlí (35 %), následuje biomasa (17 %) a zemní plyn (16 %). Nejvíce tepla bylo vyrobeno v Ústeckém kraji (23 %), následuje Moravskoslezský kraj (20 %) a Středočeský kraj (16 %). Struktura výroby tepla podle paliv se v jednotlivých krajích liší podle dostupnosti paliv. Nejvíce tepla z černého uhlí se vyrobilo v Moravskoslezském kraji (85 %), z hnědého uhlí v Ústeckém kraji (35 %), ze zemního plynu ve Středočeském kraji (28 %), z biomasy v Ústeckém kraji (44 %) a z bioplynu v kraji Vysočina (17 %).  
Podíly jednotlivých paliv na dodávce tepla korespondují s podíly paliv na výrobě tepla brutto (39 % z hnědého uhlí, 27 % ze zemního plynu, 9 % z biomasy), ale u struktury dodávek tepla podle krajů je na prvním místě Středočeský kraj, následovaný Ústeckým a Moravskoslezským krajem. Celkový instalovaný tepelný výkon výroben tepla ke konci třetího čtvrtletí roku 2019 byl 41 508,1 MW. Sedmá kapitola uvádí rozdělení spotřeby tepla v sektorech národního hospodářství. V domácnostech bylo ve třetím čtvrtletí 2019 spotřebováno 3 010,4 TJ, což je 35 % z celkové spotřeby, v průmyslu bylo spotřebováno 3 750,0 TJ a v sektoru obchodu a služeb 1 317,2 TJ. Osmá kapitola obsahuje shrnutí výroby tepla brutto, dodávek a spotřeb tepla v jednotlivých krajích ČR. 
Celkově bylo vyrobeno z kombinované výroby elektřiny a tepla (KVET) 13 815,9 TJ užitečného tepla, což činí 61 % z výroby tepla netto. Nejvíce se užitečného tepla z KVET vyrobilo z hnědého uhlí (47 %), následuje biomasa (19 %) a zemní plyn (11 %). Nízký podíl užitečného tepla ze zemního plynu na teplu netto (40 %) je způsoben vyšším počtem výtopen na zemní plyn než kogeneračních jednotek. Ve třetím čtvrtletí 2019 bylo vyrobeno o 0,4 % více tepla z kombinované výroby elektřiny a tepla než ve třetím čtvrtletí roku 2018.
Případné dotazy, komentáře či připomínky směřujte výhradně na adresu teplo.statistika@eru.cz.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</si>
</sst>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0"/>
  </numFmts>
  <fonts count="79" x14ac:knownFonts="1">
    <font>
      <sz val="10"/>
      <name val="Arial"/>
      <charset val="238"/>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14"/>
      <color theme="2" tint="-0.499984740745262"/>
      <name val="Calibri"/>
      <family val="2"/>
      <charset val="238"/>
      <scheme val="minor"/>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
      <sz val="9"/>
      <color rgb="FFFF0000"/>
      <name val="Arial"/>
      <family val="2"/>
      <charset val="238"/>
    </font>
    <font>
      <sz val="9"/>
      <color rgb="FFD2CDAE"/>
      <name val="Arial"/>
      <family val="2"/>
      <charset val="238"/>
    </font>
    <font>
      <b/>
      <sz val="9"/>
      <color theme="2"/>
      <name val="Calibri"/>
      <family val="2"/>
      <charset val="238"/>
      <scheme val="minor"/>
    </font>
    <font>
      <b/>
      <i/>
      <sz val="9"/>
      <name val="Calibri"/>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s>
  <borders count="6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right style="thin">
        <color theme="2" tint="-0.499984740745262"/>
      </right>
      <top/>
      <bottom style="thin">
        <color theme="2" tint="-0.499984740745262"/>
      </bottom>
      <diagonal/>
    </border>
    <border>
      <left style="thin">
        <color theme="2" tint="-0.499984740745262"/>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medium">
        <color theme="2" tint="-0.499984740745262"/>
      </bottom>
      <diagonal/>
    </border>
    <border>
      <left style="thick">
        <color theme="2" tint="-9.9948118533890809E-2"/>
      </left>
      <right style="thick">
        <color theme="2" tint="-9.9948118533890809E-2"/>
      </right>
      <top/>
      <bottom style="thin">
        <color theme="0" tint="-0.24994659260841701"/>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thick">
        <color theme="0"/>
      </right>
      <top/>
      <bottom style="thin">
        <color theme="0" tint="-0.24994659260841701"/>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style="thin">
        <color theme="2" tint="-0.499984740745262"/>
      </top>
      <bottom/>
      <diagonal/>
    </border>
    <border>
      <left/>
      <right/>
      <top style="thin">
        <color theme="2" tint="-0.499984740745262"/>
      </top>
      <bottom style="thin">
        <color theme="2" tint="-0.499984740745262"/>
      </bottom>
      <diagonal/>
    </border>
  </borders>
  <cellStyleXfs count="13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1" borderId="0" applyNumberFormat="0" applyBorder="0" applyAlignment="0" applyProtection="0"/>
    <xf numFmtId="0" fontId="7" fillId="12" borderId="1"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3" fillId="4" borderId="5" applyNumberFormat="0" applyFont="0" applyAlignment="0" applyProtection="0"/>
    <xf numFmtId="0" fontId="13" fillId="0" borderId="6" applyNumberFormat="0" applyFill="0" applyAlignment="0" applyProtection="0"/>
    <xf numFmtId="0" fontId="14" fillId="6" borderId="0" applyNumberFormat="0" applyBorder="0" applyAlignment="0" applyProtection="0"/>
    <xf numFmtId="0" fontId="13" fillId="0" borderId="0" applyNumberFormat="0" applyFill="0" applyBorder="0" applyAlignment="0" applyProtection="0"/>
    <xf numFmtId="0" fontId="15" fillId="7" borderId="7" applyNumberFormat="0" applyAlignment="0" applyProtection="0"/>
    <xf numFmtId="0" fontId="16" fillId="13" borderId="7" applyNumberFormat="0" applyAlignment="0" applyProtection="0"/>
    <xf numFmtId="0" fontId="17" fillId="13" borderId="8" applyNumberFormat="0" applyAlignment="0" applyProtection="0"/>
    <xf numFmtId="0" fontId="18" fillId="0" borderId="0" applyNumberFormat="0" applyFill="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9" fontId="22" fillId="0" borderId="0" applyFont="0" applyFill="0" applyBorder="0" applyAlignment="0" applyProtection="0"/>
    <xf numFmtId="0" fontId="55" fillId="0" borderId="0"/>
    <xf numFmtId="0" fontId="2" fillId="0" borderId="0"/>
    <xf numFmtId="9" fontId="2" fillId="0" borderId="0" applyFont="0" applyFill="0" applyBorder="0" applyAlignment="0" applyProtection="0"/>
    <xf numFmtId="0" fontId="59" fillId="0" borderId="0"/>
    <xf numFmtId="4" fontId="61" fillId="21" borderId="61" applyNumberFormat="0" applyProtection="0">
      <alignment horizontal="left" vertical="center" indent="1"/>
    </xf>
    <xf numFmtId="0" fontId="60"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4" fontId="62" fillId="7" borderId="61" applyNumberFormat="0" applyProtection="0">
      <alignment vertical="center"/>
    </xf>
    <xf numFmtId="4" fontId="62" fillId="22" borderId="61" applyNumberFormat="0" applyProtection="0">
      <alignment horizontal="left" vertical="center" indent="1"/>
    </xf>
    <xf numFmtId="4" fontId="62" fillId="23" borderId="0" applyNumberFormat="0" applyProtection="0">
      <alignment horizontal="left" vertical="center" indent="1"/>
    </xf>
    <xf numFmtId="4" fontId="61" fillId="24" borderId="61" applyNumberFormat="0" applyProtection="0">
      <alignment horizontal="right" vertical="center"/>
    </xf>
    <xf numFmtId="0" fontId="2" fillId="0" borderId="0"/>
    <xf numFmtId="0" fontId="1" fillId="0" borderId="0"/>
    <xf numFmtId="0" fontId="2" fillId="0" borderId="0"/>
    <xf numFmtId="2" fontId="2" fillId="0" borderId="0" applyFont="0" applyFill="0" applyBorder="0" applyAlignment="0" applyProtection="0"/>
    <xf numFmtId="0" fontId="1" fillId="0" borderId="0"/>
    <xf numFmtId="0" fontId="2" fillId="0" borderId="0"/>
    <xf numFmtId="0" fontId="2" fillId="0" borderId="0"/>
    <xf numFmtId="4" fontId="64" fillId="22" borderId="61" applyNumberFormat="0" applyProtection="0">
      <alignment vertical="center"/>
    </xf>
    <xf numFmtId="0" fontId="62" fillId="22" borderId="61" applyNumberFormat="0" applyProtection="0">
      <alignment horizontal="left" vertical="top" indent="1"/>
    </xf>
    <xf numFmtId="4" fontId="61" fillId="8" borderId="61" applyNumberFormat="0" applyProtection="0">
      <alignment horizontal="right" vertical="center"/>
    </xf>
    <xf numFmtId="4" fontId="61" fillId="3" borderId="61" applyNumberFormat="0" applyProtection="0">
      <alignment horizontal="right" vertical="center"/>
    </xf>
    <xf numFmtId="4" fontId="61" fillId="17" borderId="61" applyNumberFormat="0" applyProtection="0">
      <alignment horizontal="right" vertical="center"/>
    </xf>
    <xf numFmtId="4" fontId="61" fillId="10" borderId="61" applyNumberFormat="0" applyProtection="0">
      <alignment horizontal="right" vertical="center"/>
    </xf>
    <xf numFmtId="4" fontId="61" fillId="25" borderId="61" applyNumberFormat="0" applyProtection="0">
      <alignment horizontal="right" vertical="center"/>
    </xf>
    <xf numFmtId="4" fontId="61" fillId="9" borderId="61" applyNumberFormat="0" applyProtection="0">
      <alignment horizontal="right" vertical="center"/>
    </xf>
    <xf numFmtId="4" fontId="61" fillId="26" borderId="61" applyNumberFormat="0" applyProtection="0">
      <alignment horizontal="right" vertical="center"/>
    </xf>
    <xf numFmtId="4" fontId="61" fillId="27" borderId="61" applyNumberFormat="0" applyProtection="0">
      <alignment horizontal="right" vertical="center"/>
    </xf>
    <xf numFmtId="4" fontId="61" fillId="28" borderId="61" applyNumberFormat="0" applyProtection="0">
      <alignment horizontal="right" vertical="center"/>
    </xf>
    <xf numFmtId="4" fontId="62" fillId="0" borderId="0" applyNumberFormat="0" applyProtection="0">
      <alignment horizontal="left" vertical="center" indent="1"/>
    </xf>
    <xf numFmtId="4" fontId="61" fillId="24" borderId="0" applyNumberFormat="0" applyProtection="0">
      <alignment horizontal="left" vertical="center" indent="1"/>
    </xf>
    <xf numFmtId="4" fontId="65" fillId="29" borderId="0" applyNumberFormat="0" applyProtection="0">
      <alignment horizontal="left" vertical="center" indent="1"/>
    </xf>
    <xf numFmtId="4" fontId="61" fillId="21" borderId="61" applyNumberFormat="0" applyProtection="0">
      <alignment horizontal="right" vertical="center"/>
    </xf>
    <xf numFmtId="4" fontId="66" fillId="24" borderId="0" applyNumberFormat="0" applyProtection="0">
      <alignment horizontal="left" vertical="center" indent="1"/>
    </xf>
    <xf numFmtId="4" fontId="66" fillId="23" borderId="0" applyNumberFormat="0" applyProtection="0">
      <alignment horizontal="left" vertical="center" indent="1"/>
    </xf>
    <xf numFmtId="0" fontId="2" fillId="29" borderId="61" applyNumberFormat="0" applyProtection="0">
      <alignment horizontal="left" vertical="center" indent="1"/>
    </xf>
    <xf numFmtId="0" fontId="2" fillId="29" borderId="61" applyNumberFormat="0" applyProtection="0">
      <alignment horizontal="left" vertical="top" indent="1"/>
    </xf>
    <xf numFmtId="0" fontId="2" fillId="23" borderId="61" applyNumberFormat="0" applyProtection="0">
      <alignment horizontal="left" vertical="center" indent="1"/>
    </xf>
    <xf numFmtId="0" fontId="2" fillId="23" borderId="61" applyNumberFormat="0" applyProtection="0">
      <alignment horizontal="left" vertical="top" indent="1"/>
    </xf>
    <xf numFmtId="0" fontId="2" fillId="30" borderId="61" applyNumberFormat="0" applyProtection="0">
      <alignment horizontal="left" vertical="center" indent="1"/>
    </xf>
    <xf numFmtId="0" fontId="2" fillId="30" borderId="61" applyNumberFormat="0" applyProtection="0">
      <alignment horizontal="left" vertical="top" indent="1"/>
    </xf>
    <xf numFmtId="0" fontId="2" fillId="31" borderId="61" applyNumberFormat="0" applyProtection="0">
      <alignment horizontal="left" vertical="center" indent="1"/>
    </xf>
    <xf numFmtId="0" fontId="2" fillId="31" borderId="61" applyNumberFormat="0" applyProtection="0">
      <alignment horizontal="left" vertical="top" indent="1"/>
    </xf>
    <xf numFmtId="4" fontId="61" fillId="32" borderId="61" applyNumberFormat="0" applyProtection="0">
      <alignment vertical="center"/>
    </xf>
    <xf numFmtId="4" fontId="67" fillId="32" borderId="61" applyNumberFormat="0" applyProtection="0">
      <alignment vertical="center"/>
    </xf>
    <xf numFmtId="4" fontId="61" fillId="32" borderId="61" applyNumberFormat="0" applyProtection="0">
      <alignment horizontal="left" vertical="center" indent="1"/>
    </xf>
    <xf numFmtId="0" fontId="61" fillId="32" borderId="61" applyNumberFormat="0" applyProtection="0">
      <alignment horizontal="left" vertical="top" indent="1"/>
    </xf>
    <xf numFmtId="4" fontId="67" fillId="24" borderId="61" applyNumberFormat="0" applyProtection="0">
      <alignment horizontal="right" vertical="center"/>
    </xf>
    <xf numFmtId="0" fontId="61" fillId="23" borderId="61" applyNumberFormat="0" applyProtection="0">
      <alignment horizontal="left" vertical="top" indent="1"/>
    </xf>
    <xf numFmtId="4" fontId="68" fillId="0" borderId="0" applyNumberFormat="0" applyProtection="0">
      <alignment horizontal="left" vertical="center" indent="1"/>
    </xf>
    <xf numFmtId="4" fontId="69" fillId="24" borderId="61" applyNumberFormat="0" applyProtection="0">
      <alignment horizontal="right" vertical="center"/>
    </xf>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55" fillId="0" borderId="0"/>
    <xf numFmtId="0" fontId="55" fillId="33" borderId="62" applyNumberFormat="0" applyFont="0" applyFill="0" applyAlignment="0" applyProtection="0"/>
    <xf numFmtId="0"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3"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168" fontId="55" fillId="33" borderId="0" applyFont="0" applyFill="0" applyBorder="0" applyAlignment="0" applyProtection="0"/>
    <xf numFmtId="0" fontId="63" fillId="0" borderId="0" applyNumberFormat="0" applyFill="0" applyBorder="0" applyAlignment="0" applyProtection="0"/>
    <xf numFmtId="2" fontId="55" fillId="33" borderId="0" applyFont="0" applyFill="0" applyBorder="0" applyAlignment="0" applyProtection="0"/>
    <xf numFmtId="0" fontId="71" fillId="33" borderId="0" applyNumberFormat="0" applyFill="0" applyBorder="0" applyAlignment="0" applyProtection="0"/>
    <xf numFmtId="0" fontId="72" fillId="33" borderId="0" applyNumberFormat="0" applyFill="0" applyBorder="0" applyAlignment="0" applyProtection="0"/>
    <xf numFmtId="0" fontId="1" fillId="0" borderId="0"/>
    <xf numFmtId="9" fontId="1" fillId="0" borderId="0" applyFont="0" applyFill="0" applyBorder="0" applyAlignment="0" applyProtection="0"/>
    <xf numFmtId="1" fontId="73" fillId="0" borderId="0">
      <alignment horizontal="left"/>
      <protection hidden="1"/>
    </xf>
    <xf numFmtId="1" fontId="74" fillId="0" borderId="0">
      <protection hidden="1"/>
    </xf>
    <xf numFmtId="0" fontId="1" fillId="0" borderId="0"/>
  </cellStyleXfs>
  <cellXfs count="579">
    <xf numFmtId="0" fontId="0" fillId="0" borderId="0" xfId="0"/>
    <xf numFmtId="0" fontId="21" fillId="0" borderId="0" xfId="0" applyFont="1" applyFill="1" applyBorder="1" applyAlignment="1">
      <alignment horizontal="right" vertical="center"/>
    </xf>
    <xf numFmtId="164" fontId="25" fillId="0" borderId="0" xfId="0" applyNumberFormat="1" applyFont="1" applyFill="1" applyBorder="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164" fontId="23" fillId="0" borderId="10" xfId="0" applyNumberFormat="1" applyFont="1" applyFill="1" applyBorder="1"/>
    <xf numFmtId="164" fontId="23" fillId="0" borderId="14" xfId="0" applyNumberFormat="1" applyFont="1" applyFill="1" applyBorder="1"/>
    <xf numFmtId="164" fontId="23" fillId="0" borderId="15" xfId="0" applyNumberFormat="1" applyFont="1" applyFill="1" applyBorder="1"/>
    <xf numFmtId="0" fontId="25" fillId="0" borderId="0" xfId="0" applyFont="1" applyFill="1" applyBorder="1" applyAlignment="1">
      <alignment vertical="center"/>
    </xf>
    <xf numFmtId="164" fontId="30" fillId="0" borderId="0" xfId="0" applyNumberFormat="1" applyFont="1" applyFill="1" applyBorder="1" applyAlignment="1" applyProtection="1">
      <alignment horizontal="right" vertical="center"/>
    </xf>
    <xf numFmtId="164" fontId="30" fillId="0" borderId="12" xfId="0" applyNumberFormat="1" applyFont="1" applyFill="1" applyBorder="1" applyAlignment="1" applyProtection="1">
      <alignment horizontal="right" vertical="center"/>
    </xf>
    <xf numFmtId="164" fontId="30" fillId="0" borderId="14" xfId="0" applyNumberFormat="1" applyFont="1" applyFill="1" applyBorder="1" applyAlignment="1" applyProtection="1">
      <alignment horizontal="right" vertical="center"/>
    </xf>
    <xf numFmtId="0" fontId="23" fillId="0" borderId="0" xfId="0" applyFont="1" applyFill="1" applyBorder="1"/>
    <xf numFmtId="164" fontId="23" fillId="0" borderId="0" xfId="0" applyNumberFormat="1" applyFont="1" applyFill="1" applyBorder="1"/>
    <xf numFmtId="0" fontId="25" fillId="0" borderId="0" xfId="0" applyFont="1" applyFill="1" applyBorder="1" applyAlignment="1">
      <alignment horizontal="right"/>
    </xf>
    <xf numFmtId="164" fontId="23" fillId="0" borderId="12" xfId="0" applyNumberFormat="1" applyFont="1" applyFill="1" applyBorder="1"/>
    <xf numFmtId="0" fontId="27" fillId="0" borderId="0" xfId="0" applyFont="1" applyFill="1" applyBorder="1"/>
    <xf numFmtId="9" fontId="27" fillId="0" borderId="0" xfId="41" applyFont="1" applyFill="1" applyBorder="1"/>
    <xf numFmtId="164" fontId="23" fillId="0" borderId="9" xfId="0" applyNumberFormat="1" applyFont="1" applyFill="1" applyBorder="1"/>
    <xf numFmtId="0" fontId="36" fillId="0" borderId="0" xfId="0" applyFont="1" applyFill="1" applyBorder="1" applyAlignment="1">
      <alignment horizontal="right" vertical="center"/>
    </xf>
    <xf numFmtId="0" fontId="45" fillId="0" borderId="0" xfId="0" applyFont="1" applyFill="1" applyBorder="1"/>
    <xf numFmtId="0" fontId="23" fillId="0" borderId="0" xfId="0" applyFont="1" applyFill="1" applyBorder="1" applyAlignment="1">
      <alignment vertical="top" wrapText="1"/>
    </xf>
    <xf numFmtId="0" fontId="25" fillId="19" borderId="0" xfId="0" applyFont="1" applyFill="1" applyBorder="1" applyAlignment="1">
      <alignment horizontal="right" vertical="top" wrapText="1"/>
    </xf>
    <xf numFmtId="0" fontId="23" fillId="19" borderId="9" xfId="0" applyFont="1" applyFill="1" applyBorder="1"/>
    <xf numFmtId="0" fontId="23" fillId="0" borderId="15" xfId="0" applyFont="1" applyFill="1" applyBorder="1" applyAlignment="1">
      <alignment horizontal="left" vertical="center" indent="1"/>
    </xf>
    <xf numFmtId="0" fontId="23" fillId="19" borderId="0" xfId="0" applyFont="1" applyFill="1" applyBorder="1"/>
    <xf numFmtId="0" fontId="23" fillId="0" borderId="15" xfId="0" applyFont="1" applyFill="1" applyBorder="1" applyAlignment="1">
      <alignment horizontal="left" indent="1"/>
    </xf>
    <xf numFmtId="0" fontId="23" fillId="0" borderId="0" xfId="0" applyFont="1" applyFill="1" applyBorder="1" applyAlignment="1">
      <alignment horizontal="left" indent="1"/>
    </xf>
    <xf numFmtId="0" fontId="23" fillId="0" borderId="11" xfId="0" applyFont="1" applyFill="1" applyBorder="1" applyAlignment="1">
      <alignment horizontal="left" indent="1"/>
    </xf>
    <xf numFmtId="0" fontId="23" fillId="0" borderId="0" xfId="0" applyFont="1" applyFill="1" applyBorder="1" applyAlignment="1">
      <alignment horizontal="left" vertical="center" indent="1"/>
    </xf>
    <xf numFmtId="164" fontId="23" fillId="0" borderId="16" xfId="0" applyNumberFormat="1" applyFont="1" applyFill="1" applyBorder="1"/>
    <xf numFmtId="0" fontId="23" fillId="0" borderId="0" xfId="0" applyFont="1" applyFill="1" applyBorder="1" applyAlignment="1">
      <alignment horizontal="left" wrapText="1" indent="1"/>
    </xf>
    <xf numFmtId="164" fontId="23" fillId="0" borderId="16" xfId="0" applyNumberFormat="1" applyFont="1" applyFill="1" applyBorder="1" applyAlignment="1"/>
    <xf numFmtId="0" fontId="23" fillId="0" borderId="25" xfId="0" applyFont="1" applyFill="1" applyBorder="1" applyAlignment="1">
      <alignment horizontal="left" indent="1"/>
    </xf>
    <xf numFmtId="164" fontId="23" fillId="0" borderId="0" xfId="0" applyNumberFormat="1" applyFont="1" applyFill="1" applyBorder="1" applyAlignment="1"/>
    <xf numFmtId="0" fontId="23" fillId="0" borderId="9" xfId="0" applyFont="1" applyFill="1" applyBorder="1" applyAlignment="1">
      <alignment horizontal="left" indent="1"/>
    </xf>
    <xf numFmtId="0" fontId="23" fillId="0" borderId="14" xfId="0" applyFont="1" applyFill="1" applyBorder="1" applyAlignment="1">
      <alignment horizontal="left" indent="1"/>
    </xf>
    <xf numFmtId="0" fontId="23" fillId="0" borderId="0" xfId="0" applyNumberFormat="1" applyFont="1" applyFill="1" applyBorder="1" applyAlignment="1"/>
    <xf numFmtId="164" fontId="23" fillId="20" borderId="9" xfId="0" applyNumberFormat="1" applyFont="1" applyFill="1" applyBorder="1" applyAlignment="1">
      <alignment horizontal="right"/>
    </xf>
    <xf numFmtId="164" fontId="23" fillId="20" borderId="16" xfId="0" applyNumberFormat="1" applyFont="1" applyFill="1" applyBorder="1" applyAlignment="1">
      <alignment horizontal="right"/>
    </xf>
    <xf numFmtId="164" fontId="23" fillId="20" borderId="14" xfId="0" applyNumberFormat="1" applyFont="1" applyFill="1" applyBorder="1" applyAlignment="1">
      <alignment horizontal="right"/>
    </xf>
    <xf numFmtId="0" fontId="25" fillId="19" borderId="20" xfId="0" applyFont="1" applyFill="1" applyBorder="1" applyAlignment="1">
      <alignment horizontal="center" vertical="center"/>
    </xf>
    <xf numFmtId="164" fontId="23" fillId="0" borderId="14" xfId="0" applyNumberFormat="1" applyFont="1" applyFill="1" applyBorder="1" applyAlignment="1"/>
    <xf numFmtId="164" fontId="23" fillId="0" borderId="26" xfId="0" applyNumberFormat="1" applyFont="1" applyFill="1" applyBorder="1"/>
    <xf numFmtId="0" fontId="25" fillId="0" borderId="0" xfId="0" applyFont="1" applyFill="1" applyBorder="1"/>
    <xf numFmtId="0" fontId="23" fillId="0" borderId="16" xfId="0" applyFont="1" applyFill="1" applyBorder="1" applyAlignment="1">
      <alignment horizontal="left" wrapText="1" indent="1"/>
    </xf>
    <xf numFmtId="0" fontId="23" fillId="0" borderId="16" xfId="0" applyFont="1" applyFill="1" applyBorder="1" applyAlignment="1">
      <alignment horizontal="left" indent="1"/>
    </xf>
    <xf numFmtId="0" fontId="25" fillId="19" borderId="21" xfId="0" applyFont="1" applyFill="1" applyBorder="1" applyAlignment="1">
      <alignment horizontal="center" vertical="center"/>
    </xf>
    <xf numFmtId="164" fontId="23" fillId="20" borderId="9" xfId="0" applyNumberFormat="1" applyFont="1" applyFill="1" applyBorder="1"/>
    <xf numFmtId="164" fontId="23" fillId="20" borderId="16" xfId="0" applyNumberFormat="1" applyFont="1" applyFill="1" applyBorder="1"/>
    <xf numFmtId="164" fontId="23" fillId="0" borderId="28" xfId="0" applyNumberFormat="1" applyFont="1" applyFill="1" applyBorder="1"/>
    <xf numFmtId="164" fontId="27" fillId="0" borderId="0" xfId="0" applyNumberFormat="1" applyFont="1" applyFill="1" applyBorder="1"/>
    <xf numFmtId="0" fontId="28" fillId="0" borderId="0" xfId="0" applyFont="1" applyFill="1" applyBorder="1" applyAlignment="1"/>
    <xf numFmtId="0" fontId="23" fillId="0" borderId="25" xfId="0" applyFont="1" applyFill="1" applyBorder="1" applyAlignment="1">
      <alignment horizontal="left" vertical="center" indent="1"/>
    </xf>
    <xf numFmtId="0" fontId="23" fillId="19" borderId="0" xfId="0" applyFont="1" applyFill="1"/>
    <xf numFmtId="0" fontId="25" fillId="19" borderId="0" xfId="0" applyFont="1" applyFill="1" applyBorder="1" applyAlignment="1">
      <alignment horizontal="right"/>
    </xf>
    <xf numFmtId="0" fontId="23" fillId="0" borderId="16" xfId="0" applyFont="1" applyFill="1" applyBorder="1" applyAlignment="1">
      <alignment horizontal="left" vertical="center" indent="1"/>
    </xf>
    <xf numFmtId="0" fontId="23" fillId="0" borderId="14" xfId="0" applyFont="1" applyFill="1" applyBorder="1" applyAlignment="1">
      <alignment horizontal="left" vertical="center" indent="1"/>
    </xf>
    <xf numFmtId="0" fontId="25" fillId="19" borderId="21" xfId="0" applyFont="1" applyFill="1" applyBorder="1" applyAlignment="1">
      <alignment horizontal="center" vertical="center"/>
    </xf>
    <xf numFmtId="0" fontId="25" fillId="19" borderId="20" xfId="0" applyFont="1" applyFill="1" applyBorder="1" applyAlignment="1">
      <alignment horizontal="center"/>
    </xf>
    <xf numFmtId="0" fontId="25" fillId="19" borderId="21" xfId="0" applyFont="1" applyFill="1" applyBorder="1" applyAlignment="1">
      <alignment horizontal="center"/>
    </xf>
    <xf numFmtId="164" fontId="25" fillId="18" borderId="28" xfId="0" applyNumberFormat="1" applyFont="1" applyFill="1" applyBorder="1"/>
    <xf numFmtId="164" fontId="25" fillId="18" borderId="9" xfId="0" applyNumberFormat="1" applyFont="1" applyFill="1" applyBorder="1"/>
    <xf numFmtId="0" fontId="23" fillId="0" borderId="13" xfId="0" applyFont="1" applyFill="1" applyBorder="1" applyAlignment="1">
      <alignment horizontal="left" vertical="center" indent="1"/>
    </xf>
    <xf numFmtId="164" fontId="25" fillId="18" borderId="9" xfId="0" applyNumberFormat="1" applyFont="1" applyFill="1" applyBorder="1" applyAlignment="1">
      <alignment horizontal="right"/>
    </xf>
    <xf numFmtId="164" fontId="25" fillId="18" borderId="16" xfId="0" applyNumberFormat="1" applyFont="1" applyFill="1" applyBorder="1"/>
    <xf numFmtId="0" fontId="23" fillId="19" borderId="0" xfId="0" applyFont="1" applyFill="1" applyBorder="1" applyAlignment="1">
      <alignment horizontal="right" vertical="center"/>
    </xf>
    <xf numFmtId="0" fontId="25" fillId="19" borderId="17" xfId="0" applyFont="1" applyFill="1" applyBorder="1" applyAlignment="1">
      <alignment horizontal="center"/>
    </xf>
    <xf numFmtId="0" fontId="23" fillId="0" borderId="0" xfId="0" applyFont="1" applyFill="1" applyBorder="1" applyAlignment="1">
      <alignment horizontal="left" vertical="center"/>
    </xf>
    <xf numFmtId="0" fontId="23" fillId="0" borderId="0" xfId="0" applyFont="1" applyFill="1" applyBorder="1" applyAlignment="1">
      <alignment horizontal="right"/>
    </xf>
    <xf numFmtId="164" fontId="25" fillId="0" borderId="0" xfId="0" applyNumberFormat="1" applyFont="1" applyFill="1" applyBorder="1" applyAlignment="1">
      <alignment horizontal="center"/>
    </xf>
    <xf numFmtId="167" fontId="23" fillId="0" borderId="0" xfId="41" applyNumberFormat="1" applyFont="1" applyFill="1" applyBorder="1"/>
    <xf numFmtId="167" fontId="23" fillId="0" borderId="16" xfId="0" applyNumberFormat="1" applyFont="1" applyFill="1" applyBorder="1" applyAlignment="1">
      <alignment vertical="center"/>
    </xf>
    <xf numFmtId="167" fontId="23" fillId="0" borderId="14" xfId="0" applyNumberFormat="1" applyFont="1" applyFill="1" applyBorder="1" applyAlignment="1">
      <alignment vertical="center"/>
    </xf>
    <xf numFmtId="167" fontId="23" fillId="0" borderId="0" xfId="0" applyNumberFormat="1" applyFont="1" applyFill="1" applyBorder="1"/>
    <xf numFmtId="0" fontId="25" fillId="18" borderId="16" xfId="0" applyFont="1" applyFill="1" applyBorder="1" applyAlignment="1">
      <alignment horizontal="left"/>
    </xf>
    <xf numFmtId="167" fontId="23" fillId="18" borderId="16" xfId="41" applyNumberFormat="1" applyFont="1" applyFill="1" applyBorder="1" applyAlignment="1"/>
    <xf numFmtId="167" fontId="23" fillId="18" borderId="16" xfId="0" applyNumberFormat="1" applyFont="1" applyFill="1" applyBorder="1" applyAlignment="1">
      <alignment vertical="center"/>
    </xf>
    <xf numFmtId="0" fontId="23" fillId="19" borderId="18" xfId="0" applyFont="1" applyFill="1" applyBorder="1"/>
    <xf numFmtId="0" fontId="25" fillId="19" borderId="21" xfId="0" applyFont="1" applyFill="1" applyBorder="1" applyAlignment="1">
      <alignment horizontal="center"/>
    </xf>
    <xf numFmtId="0" fontId="25" fillId="19" borderId="0" xfId="0" applyFont="1" applyFill="1" applyBorder="1" applyAlignment="1">
      <alignment horizontal="right"/>
    </xf>
    <xf numFmtId="0" fontId="27" fillId="0" borderId="0" xfId="41" applyNumberFormat="1" applyFont="1" applyFill="1" applyBorder="1"/>
    <xf numFmtId="0" fontId="26" fillId="0" borderId="0" xfId="0" applyFont="1" applyFill="1" applyBorder="1" applyAlignment="1">
      <alignment horizontal="right"/>
    </xf>
    <xf numFmtId="0" fontId="27" fillId="0" borderId="0" xfId="0" applyFont="1" applyFill="1" applyBorder="1" applyAlignment="1">
      <alignment horizontal="right"/>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26" fillId="0" borderId="0" xfId="0" applyNumberFormat="1" applyFont="1" applyFill="1" applyBorder="1"/>
    <xf numFmtId="164" fontId="23" fillId="0" borderId="27" xfId="0" applyNumberFormat="1" applyFont="1" applyFill="1" applyBorder="1" applyAlignment="1">
      <alignment vertical="center"/>
    </xf>
    <xf numFmtId="164" fontId="23" fillId="0" borderId="29" xfId="0" applyNumberFormat="1" applyFont="1" applyFill="1" applyBorder="1" applyAlignment="1">
      <alignment vertical="center"/>
    </xf>
    <xf numFmtId="0" fontId="25" fillId="0" borderId="0" xfId="0" applyFont="1" applyFill="1" applyBorder="1" applyAlignment="1">
      <alignment horizontal="center"/>
    </xf>
    <xf numFmtId="0" fontId="23" fillId="0" borderId="0" xfId="0" applyFont="1" applyFill="1" applyBorder="1" applyAlignment="1">
      <alignment vertical="center" wrapText="1"/>
    </xf>
    <xf numFmtId="0" fontId="27" fillId="0" borderId="0" xfId="41" applyNumberFormat="1" applyFont="1" applyFill="1" applyBorder="1" applyAlignment="1"/>
    <xf numFmtId="0" fontId="23" fillId="0" borderId="0" xfId="0" applyNumberFormat="1" applyFont="1" applyFill="1" applyBorder="1" applyAlignment="1">
      <alignment wrapText="1"/>
    </xf>
    <xf numFmtId="0" fontId="25" fillId="19" borderId="9" xfId="0" applyFont="1" applyFill="1" applyBorder="1" applyAlignment="1">
      <alignment horizontal="center"/>
    </xf>
    <xf numFmtId="0" fontId="25" fillId="19" borderId="22" xfId="0" applyFont="1" applyFill="1" applyBorder="1" applyAlignment="1">
      <alignment horizontal="center"/>
    </xf>
    <xf numFmtId="0" fontId="2" fillId="0" borderId="0" xfId="0" applyFont="1" applyFill="1"/>
    <xf numFmtId="0" fontId="21" fillId="0" borderId="0" xfId="0" applyFont="1" applyFill="1" applyBorder="1" applyAlignment="1"/>
    <xf numFmtId="0" fontId="39" fillId="0" borderId="0" xfId="0" applyFont="1" applyFill="1" applyBorder="1" applyAlignment="1">
      <alignment horizontal="center" vertical="center"/>
    </xf>
    <xf numFmtId="49" fontId="43" fillId="0" borderId="0" xfId="0" applyNumberFormat="1" applyFont="1" applyFill="1" applyBorder="1" applyAlignment="1">
      <alignment vertical="center"/>
    </xf>
    <xf numFmtId="0" fontId="35" fillId="0" borderId="0" xfId="0" applyFont="1" applyFill="1" applyBorder="1"/>
    <xf numFmtId="0" fontId="38" fillId="0" borderId="0" xfId="0" applyFont="1" applyFill="1" applyBorder="1" applyAlignment="1"/>
    <xf numFmtId="0" fontId="21" fillId="0" borderId="0" xfId="0" applyFont="1" applyFill="1" applyBorder="1" applyAlignment="1">
      <alignment horizontal="left" vertical="center"/>
    </xf>
    <xf numFmtId="0" fontId="38" fillId="0" borderId="0" xfId="0" applyFont="1" applyFill="1" applyBorder="1" applyAlignment="1">
      <alignment horizontal="center"/>
    </xf>
    <xf numFmtId="0" fontId="21" fillId="0" borderId="0" xfId="0" applyFont="1" applyFill="1" applyBorder="1" applyAlignment="1">
      <alignment horizontal="left" vertical="center" indent="1"/>
    </xf>
    <xf numFmtId="0" fontId="36" fillId="0" borderId="0" xfId="0" applyFont="1" applyFill="1" applyBorder="1"/>
    <xf numFmtId="0" fontId="36" fillId="0" borderId="0" xfId="0" applyFont="1" applyFill="1" applyBorder="1" applyAlignment="1">
      <alignment horizontal="left" vertical="center" indent="1"/>
    </xf>
    <xf numFmtId="49" fontId="44" fillId="0" borderId="0" xfId="0" applyNumberFormat="1" applyFont="1" applyFill="1" applyAlignment="1">
      <alignment vertical="center"/>
    </xf>
    <xf numFmtId="0" fontId="0" fillId="0" borderId="0" xfId="0" applyFill="1"/>
    <xf numFmtId="0" fontId="25" fillId="19" borderId="20" xfId="0" applyFont="1" applyFill="1" applyBorder="1" applyAlignment="1">
      <alignment horizontal="center" vertical="center"/>
    </xf>
    <xf numFmtId="0" fontId="23" fillId="0" borderId="0" xfId="0" applyFont="1" applyFill="1" applyBorder="1" applyAlignment="1"/>
    <xf numFmtId="49" fontId="46" fillId="0" borderId="0" xfId="0" applyNumberFormat="1" applyFont="1" applyFill="1" applyBorder="1" applyAlignment="1">
      <alignment horizontal="right"/>
    </xf>
    <xf numFmtId="0" fontId="20" fillId="0" borderId="0" xfId="0" applyFont="1" applyFill="1"/>
    <xf numFmtId="164" fontId="23" fillId="0" borderId="12" xfId="0" applyNumberFormat="1" applyFont="1" applyFill="1" applyBorder="1" applyAlignment="1">
      <alignment horizontal="right"/>
    </xf>
    <xf numFmtId="164" fontId="23" fillId="0" borderId="14" xfId="0" applyNumberFormat="1" applyFont="1" applyFill="1" applyBorder="1" applyAlignment="1">
      <alignment horizontal="right"/>
    </xf>
    <xf numFmtId="0" fontId="37" fillId="0" borderId="0" xfId="0" applyFont="1" applyFill="1" applyBorder="1"/>
    <xf numFmtId="164" fontId="37"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164" fontId="23" fillId="0" borderId="9" xfId="0" applyNumberFormat="1" applyFont="1" applyFill="1" applyBorder="1" applyAlignment="1">
      <alignment horizontal="right"/>
    </xf>
    <xf numFmtId="0" fontId="49" fillId="0" borderId="0" xfId="0" applyFont="1" applyFill="1" applyBorder="1"/>
    <xf numFmtId="0" fontId="53" fillId="0" borderId="0" xfId="0" applyFont="1" applyFill="1" applyBorder="1"/>
    <xf numFmtId="0" fontId="23" fillId="0" borderId="0" xfId="0" applyFont="1" applyFill="1"/>
    <xf numFmtId="0" fontId="24" fillId="0" borderId="0" xfId="0" applyFont="1" applyFill="1"/>
    <xf numFmtId="0" fontId="51" fillId="0" borderId="0" xfId="0" applyFont="1" applyFill="1"/>
    <xf numFmtId="0" fontId="19" fillId="0" borderId="0" xfId="0" applyFont="1" applyFill="1"/>
    <xf numFmtId="164" fontId="23" fillId="0" borderId="0" xfId="0" applyNumberFormat="1" applyFont="1" applyFill="1"/>
    <xf numFmtId="0" fontId="20" fillId="0" borderId="0" xfId="0" applyFont="1" applyFill="1" applyAlignment="1"/>
    <xf numFmtId="49" fontId="46" fillId="0" borderId="0" xfId="0" applyNumberFormat="1" applyFont="1" applyFill="1" applyAlignment="1">
      <alignment horizontal="left" vertical="center"/>
    </xf>
    <xf numFmtId="0" fontId="23" fillId="0" borderId="0" xfId="0" applyFont="1" applyFill="1" applyAlignment="1">
      <alignment horizontal="right"/>
    </xf>
    <xf numFmtId="0" fontId="32" fillId="0" borderId="0" xfId="0" applyFont="1" applyFill="1" applyAlignment="1">
      <alignment horizontal="center" vertical="center"/>
    </xf>
    <xf numFmtId="0" fontId="32" fillId="0" borderId="0" xfId="0" applyFont="1" applyFill="1" applyAlignment="1">
      <alignment horizontal="right" vertical="center"/>
    </xf>
    <xf numFmtId="49" fontId="33" fillId="0" borderId="0" xfId="0" applyNumberFormat="1" applyFont="1" applyFill="1" applyAlignment="1">
      <alignment vertical="center"/>
    </xf>
    <xf numFmtId="0" fontId="34" fillId="0" borderId="0" xfId="0" applyFont="1" applyFill="1"/>
    <xf numFmtId="0" fontId="25" fillId="0" borderId="0" xfId="0" applyFont="1" applyFill="1" applyAlignment="1"/>
    <xf numFmtId="0" fontId="45" fillId="0" borderId="0" xfId="0" applyFont="1" applyFill="1" applyAlignment="1">
      <alignment horizontal="left" vertical="center"/>
    </xf>
    <xf numFmtId="0" fontId="46" fillId="0" borderId="0" xfId="0" applyFont="1" applyFill="1" applyAlignment="1">
      <alignment horizontal="left" vertical="center"/>
    </xf>
    <xf numFmtId="0" fontId="21" fillId="0" borderId="0" xfId="0" applyFont="1" applyFill="1"/>
    <xf numFmtId="0" fontId="21" fillId="0" borderId="0" xfId="0" applyFont="1" applyFill="1" applyAlignment="1">
      <alignment horizontal="right"/>
    </xf>
    <xf numFmtId="0" fontId="38" fillId="0" borderId="0" xfId="0" applyFont="1" applyFill="1" applyAlignment="1"/>
    <xf numFmtId="49" fontId="38" fillId="0" borderId="9" xfId="0" applyNumberFormat="1" applyFont="1" applyFill="1" applyBorder="1" applyAlignment="1">
      <alignment horizontal="left" vertical="center"/>
    </xf>
    <xf numFmtId="0" fontId="21" fillId="0" borderId="9" xfId="0" applyFont="1" applyFill="1" applyBorder="1" applyAlignment="1">
      <alignment horizontal="left" vertical="center"/>
    </xf>
    <xf numFmtId="0" fontId="21" fillId="0" borderId="9" xfId="0" applyFont="1" applyFill="1" applyBorder="1"/>
    <xf numFmtId="0" fontId="21" fillId="0" borderId="9" xfId="0" applyFont="1" applyFill="1" applyBorder="1" applyAlignment="1">
      <alignment horizontal="right"/>
    </xf>
    <xf numFmtId="0" fontId="21" fillId="0" borderId="9" xfId="0" applyFont="1" applyFill="1" applyBorder="1" applyAlignment="1">
      <alignment horizontal="left" vertical="center" indent="1"/>
    </xf>
    <xf numFmtId="0" fontId="38" fillId="0" borderId="9" xfId="0" applyFont="1" applyFill="1" applyBorder="1" applyAlignment="1"/>
    <xf numFmtId="0" fontId="21" fillId="0" borderId="9" xfId="0" applyFont="1" applyFill="1" applyBorder="1" applyAlignment="1">
      <alignment horizontal="right" vertical="center" indent="1"/>
    </xf>
    <xf numFmtId="0" fontId="21" fillId="0" borderId="16" xfId="0" applyFont="1" applyFill="1" applyBorder="1" applyAlignment="1">
      <alignment horizontal="left" vertical="center"/>
    </xf>
    <xf numFmtId="0" fontId="21" fillId="0" borderId="16" xfId="0" applyFont="1" applyFill="1" applyBorder="1"/>
    <xf numFmtId="0" fontId="21" fillId="0" borderId="16" xfId="0" applyFont="1" applyFill="1" applyBorder="1" applyAlignment="1">
      <alignment horizontal="left" vertical="center" indent="1"/>
    </xf>
    <xf numFmtId="0" fontId="52" fillId="0" borderId="16" xfId="0" applyFont="1" applyFill="1" applyBorder="1"/>
    <xf numFmtId="0" fontId="45" fillId="0" borderId="0" xfId="0" applyFont="1" applyFill="1" applyAlignment="1">
      <alignment horizontal="left" vertical="top"/>
    </xf>
    <xf numFmtId="0" fontId="50" fillId="0" borderId="0" xfId="0" applyFont="1" applyFill="1"/>
    <xf numFmtId="0" fontId="25" fillId="0" borderId="0" xfId="0" applyFont="1" applyFill="1"/>
    <xf numFmtId="0" fontId="29" fillId="0" borderId="0" xfId="0" applyFont="1" applyFill="1"/>
    <xf numFmtId="0" fontId="48" fillId="0" borderId="0" xfId="0" applyFont="1" applyFill="1"/>
    <xf numFmtId="0" fontId="47" fillId="0" borderId="0" xfId="0" applyFont="1" applyFill="1" applyAlignment="1"/>
    <xf numFmtId="0" fontId="48" fillId="0" borderId="0" xfId="0" applyFont="1" applyFill="1" applyBorder="1"/>
    <xf numFmtId="0" fontId="29" fillId="0" borderId="0" xfId="0" applyFont="1" applyFill="1" applyAlignment="1">
      <alignment vertical="top"/>
    </xf>
    <xf numFmtId="0" fontId="23" fillId="0" borderId="0" xfId="0" applyFont="1" applyFill="1" applyAlignment="1">
      <alignment vertical="top"/>
    </xf>
    <xf numFmtId="0" fontId="48" fillId="0" borderId="0" xfId="0" applyFont="1" applyFill="1" applyAlignment="1">
      <alignment vertical="top"/>
    </xf>
    <xf numFmtId="0" fontId="23" fillId="0" borderId="0" xfId="0" applyFont="1" applyFill="1" applyAlignment="1"/>
    <xf numFmtId="0" fontId="48" fillId="0" borderId="0" xfId="0" applyFont="1" applyFill="1" applyAlignment="1"/>
    <xf numFmtId="0" fontId="45" fillId="0" borderId="0" xfId="0" applyFont="1" applyFill="1"/>
    <xf numFmtId="0" fontId="46" fillId="0" borderId="0" xfId="0" applyFont="1" applyFill="1" applyAlignment="1">
      <alignment horizontal="right"/>
    </xf>
    <xf numFmtId="164" fontId="23" fillId="0" borderId="27" xfId="0" applyNumberFormat="1" applyFont="1" applyFill="1" applyBorder="1"/>
    <xf numFmtId="167" fontId="23" fillId="0" borderId="16" xfId="41" applyNumberFormat="1" applyFont="1" applyFill="1" applyBorder="1" applyAlignment="1"/>
    <xf numFmtId="164" fontId="27" fillId="0" borderId="0" xfId="0" applyNumberFormat="1" applyFont="1" applyFill="1"/>
    <xf numFmtId="167" fontId="23" fillId="0" borderId="16" xfId="41" applyNumberFormat="1" applyFont="1" applyFill="1" applyBorder="1"/>
    <xf numFmtId="167" fontId="23" fillId="0" borderId="14" xfId="41" applyNumberFormat="1" applyFont="1" applyFill="1" applyBorder="1" applyAlignment="1"/>
    <xf numFmtId="167" fontId="23" fillId="0" borderId="14" xfId="41" applyNumberFormat="1" applyFont="1" applyFill="1" applyBorder="1"/>
    <xf numFmtId="167" fontId="23" fillId="0" borderId="15" xfId="41" applyNumberFormat="1" applyFont="1" applyFill="1" applyBorder="1"/>
    <xf numFmtId="166" fontId="23" fillId="0" borderId="0" xfId="0" applyNumberFormat="1" applyFont="1" applyFill="1" applyBorder="1"/>
    <xf numFmtId="0" fontId="28" fillId="0" borderId="0" xfId="0" applyFont="1" applyFill="1" applyAlignment="1">
      <alignment horizontal="right"/>
    </xf>
    <xf numFmtId="0" fontId="31" fillId="0" borderId="0" xfId="0" applyFont="1" applyFill="1" applyAlignment="1">
      <alignment horizontal="right"/>
    </xf>
    <xf numFmtId="166" fontId="27" fillId="0" borderId="0" xfId="0" applyNumberFormat="1" applyFont="1" applyFill="1" applyBorder="1"/>
    <xf numFmtId="167" fontId="27" fillId="0" borderId="0" xfId="41" applyNumberFormat="1" applyFont="1" applyFill="1" applyBorder="1"/>
    <xf numFmtId="0" fontId="27" fillId="0" borderId="0" xfId="0" applyFont="1" applyFill="1"/>
    <xf numFmtId="167" fontId="27" fillId="0" borderId="0" xfId="41" applyNumberFormat="1" applyFont="1" applyFill="1"/>
    <xf numFmtId="167" fontId="27" fillId="0" borderId="0" xfId="0" applyNumberFormat="1" applyFont="1" applyFill="1"/>
    <xf numFmtId="0" fontId="23" fillId="0" borderId="0" xfId="0" applyNumberFormat="1" applyFont="1" applyFill="1" applyAlignment="1"/>
    <xf numFmtId="0" fontId="27" fillId="0" borderId="0" xfId="41" applyNumberFormat="1" applyFont="1" applyFill="1" applyAlignment="1"/>
    <xf numFmtId="0" fontId="27" fillId="0" borderId="0" xfId="0" applyNumberFormat="1" applyFont="1" applyFill="1" applyAlignment="1"/>
    <xf numFmtId="0" fontId="27" fillId="0" borderId="0" xfId="0" applyNumberFormat="1" applyFont="1" applyFill="1" applyBorder="1" applyAlignment="1"/>
    <xf numFmtId="0" fontId="25" fillId="19" borderId="20" xfId="0" applyFont="1" applyFill="1" applyBorder="1" applyAlignment="1">
      <alignment horizontal="center" vertical="center"/>
    </xf>
    <xf numFmtId="0" fontId="23" fillId="0" borderId="0" xfId="0" applyFont="1" applyFill="1" applyBorder="1" applyAlignment="1"/>
    <xf numFmtId="0" fontId="27" fillId="0" borderId="0" xfId="0" applyNumberFormat="1" applyFont="1" applyFill="1" applyBorder="1"/>
    <xf numFmtId="0" fontId="25" fillId="19" borderId="20" xfId="0" applyFont="1" applyFill="1" applyBorder="1" applyAlignment="1">
      <alignment horizontal="center" vertical="center"/>
    </xf>
    <xf numFmtId="0" fontId="54" fillId="0" borderId="0" xfId="0" applyFont="1" applyFill="1"/>
    <xf numFmtId="164" fontId="54" fillId="0" borderId="0" xfId="0" applyNumberFormat="1" applyFont="1" applyFill="1"/>
    <xf numFmtId="0" fontId="25" fillId="19" borderId="9" xfId="0" applyFont="1" applyFill="1" applyBorder="1" applyAlignment="1">
      <alignment horizontal="center" vertical="center"/>
    </xf>
    <xf numFmtId="9" fontId="27" fillId="0" borderId="0" xfId="41" applyFont="1" applyFill="1"/>
    <xf numFmtId="0" fontId="25" fillId="19" borderId="9" xfId="42" applyFont="1" applyFill="1" applyBorder="1" applyAlignment="1">
      <alignment horizontal="right"/>
    </xf>
    <xf numFmtId="0" fontId="25" fillId="18" borderId="16" xfId="0" applyFont="1" applyFill="1" applyBorder="1" applyAlignment="1">
      <alignment vertical="center" wrapText="1"/>
    </xf>
    <xf numFmtId="0" fontId="26" fillId="0" borderId="0" xfId="42" applyFont="1" applyFill="1" applyBorder="1" applyAlignment="1">
      <alignment horizontal="right"/>
    </xf>
    <xf numFmtId="164" fontId="23" fillId="0" borderId="31" xfId="0" applyNumberFormat="1" applyFont="1" applyFill="1" applyBorder="1" applyAlignment="1">
      <alignment horizontal="right"/>
    </xf>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3" fillId="0" borderId="37" xfId="0" applyNumberFormat="1" applyFont="1" applyFill="1" applyBorder="1"/>
    <xf numFmtId="164" fontId="23" fillId="0" borderId="38" xfId="0" applyNumberFormat="1" applyFont="1" applyFill="1" applyBorder="1" applyAlignment="1">
      <alignment horizontal="right"/>
    </xf>
    <xf numFmtId="164" fontId="23" fillId="0" borderId="39" xfId="0" applyNumberFormat="1" applyFont="1" applyFill="1" applyBorder="1"/>
    <xf numFmtId="164" fontId="23" fillId="0" borderId="40" xfId="0" applyNumberFormat="1" applyFont="1" applyFill="1" applyBorder="1" applyAlignment="1">
      <alignment horizontal="right"/>
    </xf>
    <xf numFmtId="164" fontId="23" fillId="0" borderId="37" xfId="0" applyNumberFormat="1" applyFont="1" applyFill="1" applyBorder="1" applyAlignment="1">
      <alignment horizontal="right"/>
    </xf>
    <xf numFmtId="164" fontId="23" fillId="0" borderId="39" xfId="0" applyNumberFormat="1" applyFont="1" applyFill="1" applyBorder="1" applyAlignment="1">
      <alignment horizontal="right"/>
    </xf>
    <xf numFmtId="164" fontId="23" fillId="0" borderId="41" xfId="0" applyNumberFormat="1" applyFont="1" applyFill="1" applyBorder="1" applyAlignment="1">
      <alignment horizontal="right"/>
    </xf>
    <xf numFmtId="164" fontId="23" fillId="0" borderId="42" xfId="0" applyNumberFormat="1" applyFont="1" applyFill="1" applyBorder="1" applyAlignment="1">
      <alignment horizontal="right"/>
    </xf>
    <xf numFmtId="164" fontId="25" fillId="18" borderId="37" xfId="0" applyNumberFormat="1" applyFont="1" applyFill="1" applyBorder="1"/>
    <xf numFmtId="164" fontId="25" fillId="18" borderId="38" xfId="0" applyNumberFormat="1" applyFont="1" applyFill="1" applyBorder="1"/>
    <xf numFmtId="164" fontId="23" fillId="0" borderId="43" xfId="0" applyNumberFormat="1" applyFont="1" applyFill="1" applyBorder="1" applyAlignment="1"/>
    <xf numFmtId="164" fontId="23" fillId="0" borderId="44" xfId="0" applyNumberFormat="1" applyFont="1" applyFill="1" applyBorder="1" applyAlignment="1"/>
    <xf numFmtId="164" fontId="23" fillId="0" borderId="40" xfId="0" applyNumberFormat="1" applyFont="1" applyFill="1" applyBorder="1"/>
    <xf numFmtId="164" fontId="23" fillId="0" borderId="45" xfId="0" applyNumberFormat="1" applyFont="1" applyFill="1" applyBorder="1"/>
    <xf numFmtId="164" fontId="23" fillId="0" borderId="46" xfId="0" applyNumberFormat="1" applyFont="1" applyFill="1" applyBorder="1"/>
    <xf numFmtId="164" fontId="23" fillId="0" borderId="47" xfId="0" applyNumberFormat="1" applyFont="1" applyFill="1" applyBorder="1" applyAlignment="1">
      <alignment horizontal="right"/>
    </xf>
    <xf numFmtId="164" fontId="23" fillId="0" borderId="48" xfId="0" applyNumberFormat="1" applyFont="1" applyFill="1" applyBorder="1" applyAlignment="1">
      <alignment horizontal="right"/>
    </xf>
    <xf numFmtId="164" fontId="23" fillId="0" borderId="43" xfId="0" applyNumberFormat="1" applyFont="1" applyFill="1" applyBorder="1"/>
    <xf numFmtId="164" fontId="23" fillId="0" borderId="41" xfId="0" applyNumberFormat="1" applyFont="1" applyFill="1" applyBorder="1"/>
    <xf numFmtId="0" fontId="23" fillId="0" borderId="31" xfId="0" applyFont="1" applyFill="1" applyBorder="1" applyAlignment="1">
      <alignment horizontal="left" vertical="center" indent="1"/>
    </xf>
    <xf numFmtId="167" fontId="27" fillId="0" borderId="0" xfId="0" applyNumberFormat="1" applyFont="1" applyFill="1" applyBorder="1"/>
    <xf numFmtId="0" fontId="25" fillId="19" borderId="9" xfId="0" applyFont="1" applyFill="1" applyBorder="1" applyAlignment="1">
      <alignment horizontal="center" vertical="center"/>
    </xf>
    <xf numFmtId="0" fontId="56" fillId="0" borderId="0" xfId="0" applyFont="1" applyFill="1"/>
    <xf numFmtId="9" fontId="20" fillId="0" borderId="0" xfId="41" applyFont="1" applyFill="1"/>
    <xf numFmtId="0" fontId="29" fillId="0" borderId="0" xfId="0" applyFont="1" applyFill="1" applyAlignment="1">
      <alignment vertical="top" wrapText="1"/>
    </xf>
    <xf numFmtId="0" fontId="29" fillId="0" borderId="0" xfId="0" applyFont="1" applyAlignment="1">
      <alignment vertical="top" wrapText="1"/>
    </xf>
    <xf numFmtId="0" fontId="27" fillId="0" borderId="0" xfId="0" applyFont="1" applyFill="1" applyBorder="1" applyAlignment="1">
      <alignment horizontal="left" indent="1"/>
    </xf>
    <xf numFmtId="164" fontId="25" fillId="0" borderId="0" xfId="0" applyNumberFormat="1" applyFont="1" applyFill="1"/>
    <xf numFmtId="167" fontId="20" fillId="0" borderId="0" xfId="41" applyNumberFormat="1" applyFont="1" applyFill="1"/>
    <xf numFmtId="164" fontId="23" fillId="0" borderId="42" xfId="0" applyNumberFormat="1" applyFont="1" applyFill="1" applyBorder="1"/>
    <xf numFmtId="164" fontId="23" fillId="0" borderId="12" xfId="0" applyNumberFormat="1" applyFont="1" applyFill="1" applyBorder="1" applyAlignment="1"/>
    <xf numFmtId="164" fontId="23" fillId="0" borderId="39" xfId="0" applyNumberFormat="1" applyFont="1" applyFill="1" applyBorder="1" applyAlignment="1"/>
    <xf numFmtId="164" fontId="23" fillId="0" borderId="44" xfId="0" applyNumberFormat="1" applyFont="1" applyFill="1" applyBorder="1"/>
    <xf numFmtId="164" fontId="23" fillId="0" borderId="40" xfId="0" applyNumberFormat="1" applyFont="1" applyFill="1" applyBorder="1" applyAlignment="1"/>
    <xf numFmtId="0" fontId="28" fillId="0" borderId="0" xfId="0" applyFont="1" applyFill="1" applyBorder="1"/>
    <xf numFmtId="0" fontId="25" fillId="19" borderId="0" xfId="0" applyFont="1" applyFill="1" applyBorder="1" applyAlignment="1">
      <alignment vertical="center" wrapText="1"/>
    </xf>
    <xf numFmtId="9" fontId="20" fillId="0" borderId="0" xfId="41" applyFont="1" applyFill="1" applyAlignment="1"/>
    <xf numFmtId="9" fontId="23" fillId="0" borderId="0" xfId="41" applyFont="1" applyFill="1" applyBorder="1"/>
    <xf numFmtId="0" fontId="20" fillId="0" borderId="0" xfId="0" applyFont="1" applyFill="1" applyAlignment="1">
      <alignment horizontal="center"/>
    </xf>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18" borderId="53" xfId="0" applyFont="1" applyFill="1" applyBorder="1" applyAlignment="1">
      <alignment vertical="center" wrapText="1"/>
    </xf>
    <xf numFmtId="0" fontId="25" fillId="18" borderId="38" xfId="0" applyFont="1" applyFill="1" applyBorder="1" applyAlignment="1">
      <alignment vertical="center" wrapText="1"/>
    </xf>
    <xf numFmtId="0" fontId="25" fillId="18" borderId="38" xfId="0" applyFont="1" applyFill="1" applyBorder="1" applyAlignment="1">
      <alignment vertical="center"/>
    </xf>
    <xf numFmtId="0" fontId="25" fillId="18" borderId="48" xfId="0" applyFont="1" applyFill="1" applyBorder="1" applyAlignment="1">
      <alignment vertical="center" wrapText="1"/>
    </xf>
    <xf numFmtId="0" fontId="28" fillId="0" borderId="52" xfId="0" applyFont="1" applyFill="1" applyBorder="1" applyAlignment="1">
      <alignment vertical="top"/>
    </xf>
    <xf numFmtId="0" fontId="25" fillId="0" borderId="0" xfId="0" applyFont="1" applyFill="1" applyBorder="1" applyAlignment="1"/>
    <xf numFmtId="167" fontId="23" fillId="0" borderId="0" xfId="41" applyNumberFormat="1" applyFont="1" applyFill="1"/>
    <xf numFmtId="0" fontId="23" fillId="0" borderId="31" xfId="0" applyFont="1" applyFill="1" applyBorder="1" applyAlignment="1">
      <alignment horizontal="left" indent="1"/>
    </xf>
    <xf numFmtId="164" fontId="23" fillId="0" borderId="47" xfId="0" applyNumberFormat="1" applyFont="1" applyFill="1" applyBorder="1"/>
    <xf numFmtId="164" fontId="23" fillId="0" borderId="31" xfId="0" applyNumberFormat="1" applyFont="1" applyFill="1" applyBorder="1"/>
    <xf numFmtId="164" fontId="25" fillId="20" borderId="9" xfId="0" applyNumberFormat="1" applyFont="1" applyFill="1" applyBorder="1" applyAlignment="1">
      <alignment horizontal="right"/>
    </xf>
    <xf numFmtId="164" fontId="23" fillId="0" borderId="54" xfId="0" applyNumberFormat="1" applyFont="1" applyFill="1" applyBorder="1" applyAlignment="1">
      <alignment horizontal="right"/>
    </xf>
    <xf numFmtId="164" fontId="23" fillId="0" borderId="55" xfId="0" applyNumberFormat="1" applyFont="1" applyFill="1" applyBorder="1" applyAlignment="1">
      <alignment horizontal="right"/>
    </xf>
    <xf numFmtId="164" fontId="23" fillId="0" borderId="56" xfId="0" applyNumberFormat="1" applyFont="1" applyFill="1" applyBorder="1" applyAlignment="1">
      <alignment horizontal="right"/>
    </xf>
    <xf numFmtId="164" fontId="23" fillId="0" borderId="57" xfId="0" applyNumberFormat="1" applyFont="1" applyFill="1" applyBorder="1" applyAlignment="1">
      <alignment horizontal="right"/>
    </xf>
    <xf numFmtId="164" fontId="25" fillId="20" borderId="14" xfId="0" applyNumberFormat="1" applyFont="1" applyFill="1" applyBorder="1" applyAlignment="1">
      <alignment horizontal="right"/>
    </xf>
    <xf numFmtId="9" fontId="23" fillId="0" borderId="36" xfId="41" applyFont="1" applyFill="1" applyBorder="1" applyAlignment="1">
      <alignment horizontal="right"/>
    </xf>
    <xf numFmtId="9" fontId="23" fillId="0" borderId="42" xfId="41" applyFont="1" applyFill="1" applyBorder="1" applyAlignment="1">
      <alignment horizontal="right"/>
    </xf>
    <xf numFmtId="9" fontId="23" fillId="20" borderId="9" xfId="41" applyFont="1" applyFill="1" applyBorder="1" applyAlignment="1">
      <alignment horizontal="right"/>
    </xf>
    <xf numFmtId="9" fontId="23" fillId="20" borderId="14" xfId="41" applyFont="1" applyFill="1" applyBorder="1" applyAlignment="1">
      <alignment horizontal="right"/>
    </xf>
    <xf numFmtId="164" fontId="23" fillId="0" borderId="58" xfId="0" applyNumberFormat="1" applyFont="1" applyFill="1" applyBorder="1" applyAlignment="1">
      <alignment horizontal="right"/>
    </xf>
    <xf numFmtId="164" fontId="25" fillId="20" borderId="16" xfId="0" applyNumberFormat="1" applyFont="1" applyFill="1" applyBorder="1" applyAlignment="1">
      <alignment horizontal="right"/>
    </xf>
    <xf numFmtId="9" fontId="23" fillId="20" borderId="16" xfId="41" applyFont="1" applyFill="1" applyBorder="1" applyAlignment="1">
      <alignment horizontal="right"/>
    </xf>
    <xf numFmtId="164" fontId="23" fillId="0" borderId="59" xfId="0" applyNumberFormat="1" applyFont="1" applyFill="1" applyBorder="1" applyAlignment="1">
      <alignment horizontal="right"/>
    </xf>
    <xf numFmtId="164" fontId="23" fillId="0" borderId="35" xfId="0" applyNumberFormat="1" applyFont="1" applyFill="1" applyBorder="1" applyAlignment="1">
      <alignment horizontal="right"/>
    </xf>
    <xf numFmtId="164" fontId="23" fillId="0" borderId="16" xfId="0" applyNumberFormat="1" applyFont="1" applyFill="1" applyBorder="1" applyAlignment="1">
      <alignment horizontal="right"/>
    </xf>
    <xf numFmtId="9" fontId="23" fillId="0" borderId="16" xfId="41" applyFont="1" applyFill="1" applyBorder="1" applyAlignment="1">
      <alignment horizontal="right"/>
    </xf>
    <xf numFmtId="0" fontId="25" fillId="18" borderId="36" xfId="0" applyFont="1" applyFill="1" applyBorder="1" applyAlignment="1">
      <alignment horizontal="center" vertical="center"/>
    </xf>
    <xf numFmtId="164" fontId="25" fillId="18" borderId="16" xfId="0" applyNumberFormat="1" applyFont="1" applyFill="1" applyBorder="1" applyAlignment="1">
      <alignment vertical="center"/>
    </xf>
    <xf numFmtId="9" fontId="25" fillId="18" borderId="16" xfId="41" applyFont="1" applyFill="1" applyBorder="1" applyAlignment="1">
      <alignment vertical="center"/>
    </xf>
    <xf numFmtId="164" fontId="25" fillId="18" borderId="35" xfId="0" applyNumberFormat="1" applyFont="1" applyFill="1" applyBorder="1" applyAlignment="1">
      <alignment vertical="center"/>
    </xf>
    <xf numFmtId="164" fontId="25" fillId="20" borderId="35" xfId="0" applyNumberFormat="1" applyFont="1" applyFill="1" applyBorder="1" applyAlignment="1">
      <alignment vertical="center"/>
    </xf>
    <xf numFmtId="164" fontId="25" fillId="20" borderId="9" xfId="0" applyNumberFormat="1" applyFont="1" applyFill="1" applyBorder="1" applyAlignment="1">
      <alignment vertical="center"/>
    </xf>
    <xf numFmtId="9" fontId="25" fillId="20" borderId="9" xfId="41" applyFont="1" applyFill="1" applyBorder="1" applyAlignment="1">
      <alignment vertical="center"/>
    </xf>
    <xf numFmtId="0" fontId="20" fillId="0" borderId="0" xfId="0" applyFont="1" applyFill="1" applyBorder="1"/>
    <xf numFmtId="164" fontId="25" fillId="20" borderId="60" xfId="0" applyNumberFormat="1" applyFont="1" applyFill="1" applyBorder="1" applyAlignment="1">
      <alignment horizontal="right"/>
    </xf>
    <xf numFmtId="0" fontId="25" fillId="19" borderId="20" xfId="0" applyFont="1" applyFill="1" applyBorder="1" applyAlignment="1">
      <alignment horizontal="center" vertical="center" wrapText="1"/>
    </xf>
    <xf numFmtId="0" fontId="25" fillId="19" borderId="21" xfId="0" applyFont="1" applyFill="1" applyBorder="1" applyAlignment="1">
      <alignment horizontal="center" vertical="center" wrapText="1"/>
    </xf>
    <xf numFmtId="167" fontId="23" fillId="0" borderId="0" xfId="41" applyNumberFormat="1" applyFont="1" applyFill="1" applyBorder="1" applyAlignment="1"/>
    <xf numFmtId="0" fontId="23" fillId="0" borderId="0" xfId="0" applyFont="1" applyFill="1" applyBorder="1"/>
    <xf numFmtId="0" fontId="45" fillId="0" borderId="0" xfId="0" applyFont="1" applyFill="1" applyBorder="1"/>
    <xf numFmtId="0" fontId="20" fillId="0" borderId="0" xfId="0" applyFont="1" applyFill="1"/>
    <xf numFmtId="0" fontId="49" fillId="0" borderId="0" xfId="0" applyFont="1" applyFill="1" applyBorder="1"/>
    <xf numFmtId="0" fontId="20" fillId="0" borderId="0" xfId="0" applyFont="1" applyFill="1" applyAlignment="1"/>
    <xf numFmtId="0" fontId="25" fillId="19" borderId="9"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19" borderId="9" xfId="0" applyFont="1" applyFill="1" applyBorder="1" applyAlignment="1">
      <alignment vertical="center"/>
    </xf>
    <xf numFmtId="0" fontId="25" fillId="19" borderId="9" xfId="0" applyFont="1" applyFill="1" applyBorder="1" applyAlignment="1">
      <alignment horizontal="center" vertical="center" wrapText="1"/>
    </xf>
    <xf numFmtId="167" fontId="23" fillId="0" borderId="9" xfId="41" applyNumberFormat="1" applyFont="1" applyFill="1" applyBorder="1" applyAlignment="1">
      <alignment horizontal="right"/>
    </xf>
    <xf numFmtId="167" fontId="23" fillId="0" borderId="14" xfId="41" applyNumberFormat="1" applyFont="1" applyFill="1" applyBorder="1" applyAlignment="1">
      <alignment horizontal="right"/>
    </xf>
    <xf numFmtId="167" fontId="23" fillId="0" borderId="10" xfId="41" applyNumberFormat="1" applyFont="1" applyFill="1" applyBorder="1" applyAlignment="1">
      <alignment horizontal="right"/>
    </xf>
    <xf numFmtId="0" fontId="23" fillId="0" borderId="63" xfId="0" applyFont="1" applyFill="1" applyBorder="1" applyAlignment="1">
      <alignment horizontal="left" indent="1"/>
    </xf>
    <xf numFmtId="0" fontId="25" fillId="18" borderId="14" xfId="0" applyFont="1" applyFill="1" applyBorder="1" applyAlignment="1">
      <alignment vertical="center" wrapText="1"/>
    </xf>
    <xf numFmtId="164" fontId="25" fillId="18" borderId="14" xfId="0" applyNumberFormat="1" applyFont="1" applyFill="1" applyBorder="1" applyAlignment="1">
      <alignment horizontal="right"/>
    </xf>
    <xf numFmtId="167" fontId="25" fillId="18" borderId="14" xfId="41" applyNumberFormat="1" applyFont="1" applyFill="1" applyBorder="1" applyAlignment="1">
      <alignment horizontal="right"/>
    </xf>
    <xf numFmtId="169" fontId="20" fillId="0" borderId="0" xfId="0" applyNumberFormat="1" applyFont="1" applyFill="1"/>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5" fillId="19" borderId="9" xfId="0" applyFont="1" applyFill="1" applyBorder="1" applyAlignment="1">
      <alignment horizontal="center" vertical="center"/>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8" fillId="0" borderId="52" xfId="43" applyFont="1" applyFill="1" applyBorder="1" applyAlignment="1">
      <alignment vertical="top"/>
    </xf>
    <xf numFmtId="0" fontId="45" fillId="0" borderId="0" xfId="43" applyFont="1" applyFill="1" applyBorder="1"/>
    <xf numFmtId="0" fontId="49" fillId="0" borderId="0" xfId="43" applyFont="1" applyFill="1" applyBorder="1"/>
    <xf numFmtId="49" fontId="46" fillId="0" borderId="0" xfId="43" applyNumberFormat="1" applyFont="1" applyFill="1" applyAlignment="1">
      <alignment horizontal="right"/>
    </xf>
    <xf numFmtId="0" fontId="51" fillId="0" borderId="0" xfId="43" applyFont="1" applyFill="1" applyBorder="1"/>
    <xf numFmtId="0" fontId="51" fillId="0" borderId="0" xfId="43" applyFont="1" applyFill="1"/>
    <xf numFmtId="0" fontId="23" fillId="0" borderId="0" xfId="43" applyFont="1" applyFill="1" applyBorder="1"/>
    <xf numFmtId="0" fontId="20" fillId="0" borderId="0" xfId="43" applyFont="1" applyFill="1"/>
    <xf numFmtId="0" fontId="20" fillId="0" borderId="0" xfId="43" applyFont="1" applyFill="1" applyBorder="1" applyAlignment="1">
      <alignment horizontal="center"/>
    </xf>
    <xf numFmtId="0" fontId="25" fillId="19" borderId="20" xfId="43" applyFont="1" applyFill="1" applyBorder="1" applyAlignment="1">
      <alignment horizontal="center" vertical="center"/>
    </xf>
    <xf numFmtId="0" fontId="25" fillId="19" borderId="21" xfId="43" applyFont="1" applyFill="1" applyBorder="1" applyAlignment="1">
      <alignment horizontal="center" vertical="center"/>
    </xf>
    <xf numFmtId="0" fontId="20" fillId="0" borderId="0" xfId="43" applyFont="1" applyFill="1" applyBorder="1"/>
    <xf numFmtId="9" fontId="20" fillId="0" borderId="0" xfId="44" applyFont="1" applyFill="1" applyBorder="1" applyAlignment="1"/>
    <xf numFmtId="0" fontId="20" fillId="0" borderId="0" xfId="43" applyFont="1" applyFill="1" applyAlignment="1"/>
    <xf numFmtId="164" fontId="23" fillId="0" borderId="47" xfId="43" applyNumberFormat="1" applyFont="1" applyFill="1" applyBorder="1" applyAlignment="1">
      <alignment horizontal="right"/>
    </xf>
    <xf numFmtId="164" fontId="23" fillId="0" borderId="31" xfId="43" applyNumberFormat="1" applyFont="1" applyFill="1" applyBorder="1" applyAlignment="1">
      <alignment horizontal="right"/>
    </xf>
    <xf numFmtId="164" fontId="23" fillId="0" borderId="48" xfId="43" applyNumberFormat="1" applyFont="1" applyFill="1" applyBorder="1" applyAlignment="1">
      <alignment horizontal="right"/>
    </xf>
    <xf numFmtId="167" fontId="23" fillId="0" borderId="47" xfId="44" applyNumberFormat="1" applyFont="1" applyFill="1" applyBorder="1" applyAlignment="1">
      <alignment horizontal="right"/>
    </xf>
    <xf numFmtId="167" fontId="23" fillId="0" borderId="31" xfId="44" applyNumberFormat="1" applyFont="1" applyFill="1" applyBorder="1" applyAlignment="1">
      <alignment horizontal="right"/>
    </xf>
    <xf numFmtId="0" fontId="20" fillId="0" borderId="0" xfId="43" applyFont="1" applyFill="1" applyBorder="1" applyAlignment="1"/>
    <xf numFmtId="9" fontId="23" fillId="0" borderId="0" xfId="44" applyFont="1" applyFill="1" applyBorder="1"/>
    <xf numFmtId="0" fontId="23" fillId="0" borderId="0" xfId="43" applyFont="1" applyFill="1" applyBorder="1" applyAlignment="1"/>
    <xf numFmtId="0" fontId="28" fillId="0" borderId="0" xfId="43" applyFont="1" applyFill="1" applyBorder="1" applyAlignment="1">
      <alignment vertical="top"/>
    </xf>
    <xf numFmtId="0" fontId="24" fillId="0" borderId="0" xfId="43" applyFont="1" applyFill="1" applyBorder="1"/>
    <xf numFmtId="0" fontId="19" fillId="0" borderId="0" xfId="43" applyFont="1" applyFill="1"/>
    <xf numFmtId="0" fontId="28" fillId="0" borderId="0" xfId="43" applyFont="1" applyFill="1" applyBorder="1" applyAlignment="1">
      <alignment horizontal="right" vertical="top"/>
    </xf>
    <xf numFmtId="0" fontId="19" fillId="0" borderId="0" xfId="43" applyFont="1" applyFill="1" applyBorder="1"/>
    <xf numFmtId="0" fontId="54" fillId="0" borderId="0" xfId="43" applyFont="1" applyFill="1"/>
    <xf numFmtId="164" fontId="54" fillId="0" borderId="0" xfId="43" applyNumberFormat="1" applyFont="1" applyFill="1"/>
    <xf numFmtId="0" fontId="54" fillId="0" borderId="0" xfId="43" applyFont="1" applyFill="1" applyBorder="1"/>
    <xf numFmtId="0" fontId="75" fillId="0" borderId="0" xfId="43" applyFont="1" applyFill="1"/>
    <xf numFmtId="0" fontId="27" fillId="0" borderId="0" xfId="43" applyFont="1" applyFill="1" applyBorder="1"/>
    <xf numFmtId="164" fontId="27" fillId="0" borderId="0" xfId="43" applyNumberFormat="1" applyFont="1" applyFill="1" applyBorder="1"/>
    <xf numFmtId="0" fontId="27" fillId="0" borderId="0" xfId="43" applyFont="1" applyFill="1"/>
    <xf numFmtId="164" fontId="27" fillId="0" borderId="0" xfId="43" applyNumberFormat="1" applyFont="1" applyFill="1"/>
    <xf numFmtId="0" fontId="56" fillId="0" borderId="0" xfId="43" applyFont="1" applyFill="1"/>
    <xf numFmtId="167" fontId="20" fillId="0" borderId="0" xfId="44" applyNumberFormat="1" applyFont="1" applyFill="1"/>
    <xf numFmtId="9" fontId="20" fillId="0" borderId="0" xfId="44" applyFont="1" applyFill="1"/>
    <xf numFmtId="164" fontId="27" fillId="0" borderId="31" xfId="0" applyNumberFormat="1" applyFont="1" applyFill="1" applyBorder="1" applyAlignment="1">
      <alignment horizontal="right"/>
    </xf>
    <xf numFmtId="164" fontId="27" fillId="0" borderId="47" xfId="0" applyNumberFormat="1" applyFont="1" applyFill="1" applyBorder="1" applyAlignment="1">
      <alignment horizontal="right"/>
    </xf>
    <xf numFmtId="164" fontId="27" fillId="0" borderId="48" xfId="0" applyNumberFormat="1" applyFont="1" applyFill="1" applyBorder="1" applyAlignment="1">
      <alignment horizontal="right"/>
    </xf>
    <xf numFmtId="164" fontId="27" fillId="0" borderId="14" xfId="0" applyNumberFormat="1" applyFont="1" applyFill="1" applyBorder="1" applyAlignment="1">
      <alignment horizontal="right"/>
    </xf>
    <xf numFmtId="164" fontId="27" fillId="0" borderId="41" xfId="0" applyNumberFormat="1" applyFont="1" applyFill="1" applyBorder="1" applyAlignment="1">
      <alignment horizontal="right"/>
    </xf>
    <xf numFmtId="164" fontId="27" fillId="0" borderId="42" xfId="0" applyNumberFormat="1" applyFont="1" applyFill="1" applyBorder="1" applyAlignment="1">
      <alignment horizontal="right"/>
    </xf>
    <xf numFmtId="164" fontId="27" fillId="0" borderId="9" xfId="0" applyNumberFormat="1" applyFont="1" applyFill="1" applyBorder="1" applyAlignment="1">
      <alignment horizontal="right"/>
    </xf>
    <xf numFmtId="164" fontId="27" fillId="0" borderId="37" xfId="0" applyNumberFormat="1" applyFont="1" applyFill="1" applyBorder="1" applyAlignment="1">
      <alignment horizontal="right"/>
    </xf>
    <xf numFmtId="164" fontId="27" fillId="0" borderId="38" xfId="0" applyNumberFormat="1" applyFont="1" applyFill="1" applyBorder="1" applyAlignment="1">
      <alignment horizontal="right"/>
    </xf>
    <xf numFmtId="164" fontId="27" fillId="0" borderId="12" xfId="0" applyNumberFormat="1" applyFont="1" applyFill="1" applyBorder="1" applyAlignment="1">
      <alignment horizontal="right"/>
    </xf>
    <xf numFmtId="164" fontId="27" fillId="0" borderId="39" xfId="0" applyNumberFormat="1" applyFont="1" applyFill="1" applyBorder="1" applyAlignment="1">
      <alignment horizontal="right"/>
    </xf>
    <xf numFmtId="164" fontId="27" fillId="0" borderId="40" xfId="0" applyNumberFormat="1" applyFont="1" applyFill="1" applyBorder="1" applyAlignment="1">
      <alignment horizontal="right"/>
    </xf>
    <xf numFmtId="0" fontId="76" fillId="0" borderId="0" xfId="0" applyFont="1" applyFill="1"/>
    <xf numFmtId="164" fontId="77" fillId="18" borderId="9" xfId="0" applyNumberFormat="1" applyFont="1" applyFill="1" applyBorder="1" applyAlignment="1">
      <alignment horizontal="right"/>
    </xf>
    <xf numFmtId="164" fontId="77" fillId="18" borderId="37" xfId="0" applyNumberFormat="1" applyFont="1" applyFill="1" applyBorder="1" applyAlignment="1">
      <alignment horizontal="right"/>
    </xf>
    <xf numFmtId="164" fontId="77" fillId="18" borderId="38" xfId="0" applyNumberFormat="1" applyFont="1" applyFill="1" applyBorder="1" applyAlignment="1">
      <alignment horizontal="right"/>
    </xf>
    <xf numFmtId="164" fontId="77" fillId="18" borderId="9" xfId="0" applyNumberFormat="1" applyFont="1" applyFill="1" applyBorder="1"/>
    <xf numFmtId="164" fontId="77" fillId="18" borderId="37" xfId="0" applyNumberFormat="1" applyFont="1" applyFill="1" applyBorder="1"/>
    <xf numFmtId="164" fontId="77" fillId="18" borderId="38" xfId="0" applyNumberFormat="1" applyFont="1" applyFill="1" applyBorder="1"/>
    <xf numFmtId="164" fontId="27" fillId="0" borderId="43" xfId="0" applyNumberFormat="1" applyFont="1" applyFill="1" applyBorder="1"/>
    <xf numFmtId="164" fontId="27" fillId="0" borderId="44" xfId="0" applyNumberFormat="1" applyFont="1" applyFill="1" applyBorder="1"/>
    <xf numFmtId="164" fontId="27" fillId="0" borderId="11" xfId="0" applyNumberFormat="1" applyFont="1" applyFill="1" applyBorder="1" applyAlignment="1"/>
    <xf numFmtId="164" fontId="27" fillId="0" borderId="12" xfId="0" applyNumberFormat="1" applyFont="1" applyFill="1" applyBorder="1" applyAlignment="1"/>
    <xf numFmtId="164" fontId="27" fillId="0" borderId="10" xfId="0" applyNumberFormat="1" applyFont="1" applyFill="1" applyBorder="1" applyAlignment="1"/>
    <xf numFmtId="164" fontId="27" fillId="0" borderId="39" xfId="0" applyNumberFormat="1" applyFont="1" applyFill="1" applyBorder="1" applyAlignment="1"/>
    <xf numFmtId="164" fontId="27" fillId="0" borderId="40" xfId="0" applyNumberFormat="1" applyFont="1" applyFill="1" applyBorder="1" applyAlignment="1"/>
    <xf numFmtId="164" fontId="27" fillId="0" borderId="11" xfId="0" applyNumberFormat="1" applyFont="1" applyFill="1" applyBorder="1"/>
    <xf numFmtId="164" fontId="27" fillId="0" borderId="12" xfId="0" applyNumberFormat="1" applyFont="1" applyFill="1" applyBorder="1"/>
    <xf numFmtId="164" fontId="27" fillId="0" borderId="10" xfId="0" applyNumberFormat="1" applyFont="1" applyFill="1" applyBorder="1"/>
    <xf numFmtId="164" fontId="27" fillId="0" borderId="39" xfId="0" applyNumberFormat="1" applyFont="1" applyFill="1" applyBorder="1"/>
    <xf numFmtId="164" fontId="27" fillId="0" borderId="40" xfId="0" applyNumberFormat="1" applyFont="1" applyFill="1" applyBorder="1"/>
    <xf numFmtId="164" fontId="27" fillId="0" borderId="15" xfId="0" applyNumberFormat="1" applyFont="1" applyFill="1" applyBorder="1"/>
    <xf numFmtId="164" fontId="27" fillId="0" borderId="45" xfId="0" applyNumberFormat="1" applyFont="1" applyFill="1" applyBorder="1"/>
    <xf numFmtId="164" fontId="27" fillId="0" borderId="46" xfId="0" applyNumberFormat="1" applyFont="1" applyFill="1" applyBorder="1"/>
    <xf numFmtId="164" fontId="27" fillId="0" borderId="9" xfId="0" applyNumberFormat="1" applyFont="1" applyFill="1" applyBorder="1"/>
    <xf numFmtId="164" fontId="27" fillId="0" borderId="37" xfId="0" applyNumberFormat="1" applyFont="1" applyFill="1" applyBorder="1"/>
    <xf numFmtId="164" fontId="27" fillId="0" borderId="0" xfId="0" applyNumberFormat="1" applyFont="1" applyFill="1" applyBorder="1" applyAlignment="1"/>
    <xf numFmtId="164" fontId="27" fillId="0" borderId="43" xfId="0" applyNumberFormat="1" applyFont="1" applyFill="1" applyBorder="1" applyAlignment="1"/>
    <xf numFmtId="164" fontId="27" fillId="0" borderId="44" xfId="0" applyNumberFormat="1" applyFont="1" applyFill="1" applyBorder="1" applyAlignment="1"/>
    <xf numFmtId="164" fontId="27" fillId="0" borderId="14" xfId="0" applyNumberFormat="1" applyFont="1" applyFill="1" applyBorder="1"/>
    <xf numFmtId="164" fontId="27" fillId="0" borderId="41" xfId="0" applyNumberFormat="1" applyFont="1" applyFill="1" applyBorder="1"/>
    <xf numFmtId="164" fontId="27" fillId="0" borderId="42" xfId="0" applyNumberFormat="1" applyFont="1" applyFill="1" applyBorder="1"/>
    <xf numFmtId="167" fontId="23" fillId="0" borderId="12" xfId="0" applyNumberFormat="1" applyFont="1" applyFill="1" applyBorder="1" applyAlignment="1">
      <alignment vertical="center"/>
    </xf>
    <xf numFmtId="167" fontId="23" fillId="0" borderId="31" xfId="0" applyNumberFormat="1" applyFont="1" applyFill="1" applyBorder="1" applyAlignment="1">
      <alignment vertical="center"/>
    </xf>
    <xf numFmtId="3" fontId="23" fillId="0" borderId="0" xfId="0" applyNumberFormat="1" applyFont="1" applyFill="1"/>
    <xf numFmtId="3" fontId="25" fillId="0" borderId="0" xfId="0" applyNumberFormat="1" applyFont="1" applyFill="1"/>
    <xf numFmtId="3" fontId="78" fillId="0" borderId="0" xfId="0" applyNumberFormat="1" applyFont="1" applyFill="1"/>
    <xf numFmtId="164" fontId="78" fillId="0" borderId="0" xfId="0" applyNumberFormat="1" applyFont="1" applyFill="1"/>
    <xf numFmtId="0" fontId="25" fillId="18" borderId="64" xfId="0" applyFont="1" applyFill="1" applyBorder="1" applyAlignment="1">
      <alignment vertical="center"/>
    </xf>
    <xf numFmtId="164" fontId="25" fillId="18" borderId="51" xfId="43" applyNumberFormat="1" applyFont="1" applyFill="1" applyBorder="1"/>
    <xf numFmtId="167" fontId="23" fillId="18" borderId="34" xfId="43" applyNumberFormat="1" applyFont="1" applyFill="1" applyBorder="1" applyAlignment="1">
      <alignment vertical="center"/>
    </xf>
    <xf numFmtId="164" fontId="25" fillId="18" borderId="34" xfId="43" applyNumberFormat="1" applyFont="1" applyFill="1" applyBorder="1"/>
    <xf numFmtId="0" fontId="25" fillId="18" borderId="65" xfId="0" applyFont="1" applyFill="1" applyBorder="1" applyAlignment="1">
      <alignment vertical="center"/>
    </xf>
    <xf numFmtId="164" fontId="25" fillId="18" borderId="43" xfId="43" applyNumberFormat="1" applyFont="1" applyFill="1" applyBorder="1"/>
    <xf numFmtId="167" fontId="23" fillId="18" borderId="66" xfId="43" applyNumberFormat="1" applyFont="1" applyFill="1" applyBorder="1" applyAlignment="1">
      <alignment vertical="center"/>
    </xf>
    <xf numFmtId="164" fontId="25" fillId="18" borderId="0" xfId="43" applyNumberFormat="1" applyFont="1" applyFill="1" applyBorder="1"/>
    <xf numFmtId="164" fontId="25" fillId="18" borderId="67" xfId="43" applyNumberFormat="1" applyFont="1" applyFill="1" applyBorder="1"/>
    <xf numFmtId="164" fontId="25" fillId="18" borderId="68" xfId="43" applyNumberFormat="1" applyFont="1" applyFill="1" applyBorder="1"/>
    <xf numFmtId="0" fontId="23" fillId="0" borderId="66" xfId="0" applyFont="1" applyFill="1" applyBorder="1" applyAlignment="1">
      <alignment horizontal="left" indent="1"/>
    </xf>
    <xf numFmtId="167" fontId="54" fillId="0" borderId="0" xfId="41" applyNumberFormat="1" applyFont="1" applyFill="1"/>
    <xf numFmtId="164"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164" fontId="23" fillId="0" borderId="11" xfId="0" applyNumberFormat="1" applyFont="1" applyFill="1" applyBorder="1" applyAlignment="1"/>
    <xf numFmtId="164" fontId="23" fillId="0" borderId="10" xfId="0" applyNumberFormat="1" applyFont="1" applyFill="1" applyBorder="1" applyAlignment="1"/>
    <xf numFmtId="164" fontId="23" fillId="0" borderId="11" xfId="0" applyNumberFormat="1" applyFont="1" applyFill="1" applyBorder="1"/>
    <xf numFmtId="164" fontId="21" fillId="0" borderId="0" xfId="0" applyNumberFormat="1" applyFont="1" applyFill="1" applyBorder="1"/>
    <xf numFmtId="0" fontId="25" fillId="19" borderId="9" xfId="0" applyFont="1" applyFill="1" applyBorder="1" applyAlignment="1">
      <alignment horizontal="center" vertical="center"/>
    </xf>
    <xf numFmtId="0" fontId="40" fillId="0" borderId="0" xfId="0" applyFont="1" applyFill="1" applyBorder="1" applyAlignment="1">
      <alignment horizontal="center" wrapText="1"/>
    </xf>
    <xf numFmtId="0" fontId="40" fillId="0" borderId="0" xfId="0" applyFont="1" applyFill="1" applyBorder="1" applyAlignment="1">
      <alignment horizontal="center"/>
    </xf>
    <xf numFmtId="49" fontId="42" fillId="0" borderId="0" xfId="0" applyNumberFormat="1" applyFont="1" applyFill="1" applyBorder="1" applyAlignment="1">
      <alignment horizontal="center" vertical="center"/>
    </xf>
    <xf numFmtId="49" fontId="41" fillId="0" borderId="0" xfId="0" applyNumberFormat="1" applyFont="1" applyFill="1" applyBorder="1" applyAlignment="1">
      <alignment horizontal="center" vertical="center"/>
    </xf>
    <xf numFmtId="0" fontId="21" fillId="0" borderId="0" xfId="0" applyFont="1" applyFill="1" applyBorder="1" applyAlignment="1">
      <alignment horizontal="justify" vertical="top" wrapText="1"/>
    </xf>
    <xf numFmtId="164" fontId="25" fillId="20" borderId="51" xfId="0" applyNumberFormat="1" applyFont="1" applyFill="1" applyBorder="1" applyAlignment="1">
      <alignment horizontal="right" vertical="center"/>
    </xf>
    <xf numFmtId="164" fontId="25" fillId="20" borderId="41" xfId="0"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37" xfId="0" applyNumberFormat="1" applyFont="1" applyFill="1" applyBorder="1" applyAlignment="1">
      <alignment horizontal="center"/>
    </xf>
    <xf numFmtId="164" fontId="23" fillId="0" borderId="9" xfId="0" applyNumberFormat="1" applyFont="1" applyFill="1" applyBorder="1" applyAlignment="1">
      <alignment horizontal="center"/>
    </xf>
    <xf numFmtId="164" fontId="23" fillId="0" borderId="38" xfId="0" applyNumberFormat="1" applyFont="1" applyFill="1" applyBorder="1" applyAlignment="1">
      <alignment horizontal="center"/>
    </xf>
    <xf numFmtId="164" fontId="27" fillId="0" borderId="37" xfId="0" applyNumberFormat="1" applyFont="1" applyFill="1" applyBorder="1" applyAlignment="1">
      <alignment horizontal="center"/>
    </xf>
    <xf numFmtId="164" fontId="27" fillId="0" borderId="9" xfId="0" applyNumberFormat="1" applyFont="1" applyFill="1" applyBorder="1" applyAlignment="1">
      <alignment horizontal="center"/>
    </xf>
    <xf numFmtId="164" fontId="27" fillId="0" borderId="38" xfId="0" applyNumberFormat="1" applyFont="1" applyFill="1" applyBorder="1" applyAlignment="1">
      <alignment horizontal="center"/>
    </xf>
    <xf numFmtId="164" fontId="25" fillId="20" borderId="9" xfId="0" applyNumberFormat="1" applyFont="1" applyFill="1" applyBorder="1" applyAlignment="1">
      <alignment horizontal="right" vertical="center"/>
    </xf>
    <xf numFmtId="164" fontId="25" fillId="20" borderId="31"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31"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35" xfId="0" applyNumberFormat="1" applyFont="1" applyFill="1" applyBorder="1" applyAlignment="1">
      <alignment horizontal="center"/>
    </xf>
    <xf numFmtId="164" fontId="23" fillId="0" borderId="16" xfId="0" applyNumberFormat="1" applyFont="1" applyFill="1" applyBorder="1" applyAlignment="1">
      <alignment horizontal="center"/>
    </xf>
    <xf numFmtId="164" fontId="23" fillId="0" borderId="36" xfId="0" applyNumberFormat="1" applyFont="1" applyFill="1" applyBorder="1" applyAlignment="1">
      <alignment horizontal="center"/>
    </xf>
    <xf numFmtId="0" fontId="25" fillId="19" borderId="0" xfId="0" applyFont="1" applyFill="1" applyBorder="1" applyAlignment="1">
      <alignment horizontal="center" vertical="center"/>
    </xf>
    <xf numFmtId="0" fontId="25" fillId="19" borderId="9" xfId="0" applyFont="1" applyFill="1" applyBorder="1" applyAlignment="1">
      <alignment horizontal="center" vertical="center"/>
    </xf>
    <xf numFmtId="0" fontId="25" fillId="19" borderId="24" xfId="0" applyFont="1" applyFill="1" applyBorder="1" applyAlignment="1">
      <alignment horizontal="center" vertical="center"/>
    </xf>
    <xf numFmtId="164" fontId="27" fillId="0" borderId="35" xfId="0" applyNumberFormat="1" applyFont="1" applyFill="1" applyBorder="1" applyAlignment="1">
      <alignment horizontal="center"/>
    </xf>
    <xf numFmtId="164" fontId="27" fillId="0" borderId="16" xfId="0" applyNumberFormat="1" applyFont="1" applyFill="1" applyBorder="1" applyAlignment="1">
      <alignment horizontal="center"/>
    </xf>
    <xf numFmtId="164" fontId="27" fillId="0" borderId="36" xfId="0" applyNumberFormat="1" applyFont="1" applyFill="1" applyBorder="1" applyAlignment="1">
      <alignment horizontal="center"/>
    </xf>
    <xf numFmtId="164" fontId="25" fillId="20" borderId="16" xfId="0" applyNumberFormat="1" applyFont="1" applyFill="1" applyBorder="1" applyAlignment="1">
      <alignment horizontal="right" vertical="center"/>
    </xf>
    <xf numFmtId="164" fontId="25" fillId="20" borderId="13" xfId="0" applyNumberFormat="1" applyFont="1" applyFill="1" applyBorder="1" applyAlignment="1">
      <alignment horizontal="right" vertical="center"/>
    </xf>
    <xf numFmtId="0" fontId="25" fillId="18" borderId="13" xfId="0" applyFont="1" applyFill="1" applyBorder="1" applyAlignment="1">
      <alignment horizontal="left" vertical="center" wrapText="1"/>
    </xf>
    <xf numFmtId="0" fontId="25" fillId="18" borderId="9" xfId="0" applyFont="1" applyFill="1" applyBorder="1" applyAlignment="1">
      <alignment horizontal="left" vertical="center" wrapText="1"/>
    </xf>
    <xf numFmtId="164" fontId="25" fillId="18" borderId="35"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6" xfId="0" applyNumberFormat="1" applyFont="1" applyFill="1" applyBorder="1" applyAlignment="1">
      <alignment horizontal="center"/>
    </xf>
    <xf numFmtId="164" fontId="77" fillId="18" borderId="35" xfId="0" applyNumberFormat="1" applyFont="1" applyFill="1" applyBorder="1" applyAlignment="1">
      <alignment horizontal="center"/>
    </xf>
    <xf numFmtId="164" fontId="77" fillId="18" borderId="16" xfId="0" applyNumberFormat="1" applyFont="1" applyFill="1" applyBorder="1" applyAlignment="1">
      <alignment horizontal="center"/>
    </xf>
    <xf numFmtId="164" fontId="77" fillId="18" borderId="36" xfId="0" applyNumberFormat="1" applyFont="1" applyFill="1" applyBorder="1" applyAlignment="1">
      <alignment horizontal="center"/>
    </xf>
    <xf numFmtId="0" fontId="25" fillId="19" borderId="23" xfId="0" applyFont="1" applyFill="1" applyBorder="1" applyAlignment="1">
      <alignment horizontal="center" vertical="center"/>
    </xf>
    <xf numFmtId="0" fontId="25" fillId="19" borderId="19" xfId="0" applyFont="1" applyFill="1" applyBorder="1" applyAlignment="1">
      <alignment horizontal="center" vertical="center"/>
    </xf>
    <xf numFmtId="0" fontId="25" fillId="19" borderId="17" xfId="0" applyFont="1" applyFill="1" applyBorder="1" applyAlignment="1">
      <alignment horizontal="center" vertical="center"/>
    </xf>
    <xf numFmtId="0" fontId="25" fillId="19" borderId="18" xfId="0" applyFont="1" applyFill="1" applyBorder="1" applyAlignment="1">
      <alignment horizontal="center" vertical="center"/>
    </xf>
    <xf numFmtId="0" fontId="25" fillId="18" borderId="0" xfId="0" applyFont="1" applyFill="1" applyBorder="1" applyAlignment="1">
      <alignment horizontal="left" vertical="center" wrapText="1"/>
    </xf>
    <xf numFmtId="0" fontId="25" fillId="18" borderId="50" xfId="0" applyFont="1" applyFill="1" applyBorder="1" applyAlignment="1">
      <alignment horizontal="left" vertical="center" wrapText="1"/>
    </xf>
    <xf numFmtId="0" fontId="25" fillId="18" borderId="38" xfId="0" applyFont="1" applyFill="1" applyBorder="1" applyAlignment="1">
      <alignment horizontal="left" vertical="center" wrapText="1"/>
    </xf>
    <xf numFmtId="0" fontId="25" fillId="18" borderId="13" xfId="0" applyFont="1" applyFill="1" applyBorder="1" applyAlignment="1">
      <alignment horizontal="left" vertical="center"/>
    </xf>
    <xf numFmtId="0" fontId="25" fillId="18" borderId="9" xfId="0" applyFont="1" applyFill="1" applyBorder="1" applyAlignment="1">
      <alignment horizontal="left" vertical="center"/>
    </xf>
    <xf numFmtId="0" fontId="26" fillId="19" borderId="17" xfId="0"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19" borderId="19" xfId="43" applyFont="1" applyFill="1" applyBorder="1" applyAlignment="1">
      <alignment horizontal="center"/>
    </xf>
    <xf numFmtId="0" fontId="25" fillId="19" borderId="18" xfId="43" applyFont="1" applyFill="1" applyBorder="1" applyAlignment="1">
      <alignment horizontal="center"/>
    </xf>
    <xf numFmtId="0" fontId="25" fillId="19" borderId="9" xfId="43" applyFont="1" applyFill="1" applyBorder="1" applyAlignment="1">
      <alignment horizontal="center"/>
    </xf>
    <xf numFmtId="0" fontId="25" fillId="19" borderId="21" xfId="0" applyFont="1" applyFill="1" applyBorder="1" applyAlignment="1">
      <alignment horizontal="center"/>
    </xf>
    <xf numFmtId="0" fontId="25" fillId="19" borderId="16" xfId="0" applyFont="1" applyFill="1" applyBorder="1" applyAlignment="1">
      <alignment horizontal="center"/>
    </xf>
    <xf numFmtId="0" fontId="25" fillId="19" borderId="0" xfId="0" applyFont="1" applyFill="1" applyBorder="1" applyAlignment="1">
      <alignment horizontal="right"/>
    </xf>
    <xf numFmtId="0" fontId="25" fillId="19" borderId="17" xfId="0" applyFont="1" applyFill="1" applyBorder="1" applyAlignment="1">
      <alignment horizontal="right"/>
    </xf>
    <xf numFmtId="0" fontId="25" fillId="19" borderId="23" xfId="0" applyFont="1" applyFill="1" applyBorder="1" applyAlignment="1">
      <alignment horizontal="right"/>
    </xf>
    <xf numFmtId="0" fontId="23" fillId="19" borderId="19" xfId="0" applyFont="1" applyFill="1" applyBorder="1" applyAlignment="1">
      <alignment horizontal="right"/>
    </xf>
    <xf numFmtId="0" fontId="23" fillId="19" borderId="9" xfId="0" applyFont="1" applyFill="1" applyBorder="1" applyAlignment="1">
      <alignment horizontal="right"/>
    </xf>
    <xf numFmtId="0" fontId="23" fillId="19" borderId="18" xfId="0" applyFont="1" applyFill="1" applyBorder="1" applyAlignment="1">
      <alignment horizontal="right"/>
    </xf>
    <xf numFmtId="0" fontId="25" fillId="19" borderId="22" xfId="0" applyFont="1" applyFill="1" applyBorder="1" applyAlignment="1">
      <alignment horizontal="center"/>
    </xf>
    <xf numFmtId="164" fontId="25" fillId="18" borderId="13" xfId="0" applyNumberFormat="1" applyFont="1" applyFill="1" applyBorder="1" applyAlignment="1">
      <alignment horizontal="left" vertical="center"/>
    </xf>
    <xf numFmtId="164" fontId="25" fillId="18" borderId="9" xfId="0" applyNumberFormat="1" applyFont="1" applyFill="1" applyBorder="1" applyAlignment="1">
      <alignment horizontal="left" vertical="center"/>
    </xf>
    <xf numFmtId="164" fontId="25" fillId="18" borderId="30" xfId="0" applyNumberFormat="1" applyFont="1" applyFill="1" applyBorder="1" applyAlignment="1">
      <alignment horizontal="center"/>
    </xf>
    <xf numFmtId="164" fontId="25" fillId="18" borderId="31" xfId="0" applyNumberFormat="1" applyFont="1" applyFill="1" applyBorder="1" applyAlignment="1">
      <alignment horizontal="center"/>
    </xf>
    <xf numFmtId="0" fontId="25" fillId="18" borderId="0" xfId="0" applyFont="1" applyFill="1" applyBorder="1" applyAlignment="1">
      <alignment horizontal="left" vertical="center"/>
    </xf>
    <xf numFmtId="164" fontId="25" fillId="18" borderId="32" xfId="0" applyNumberFormat="1" applyFont="1" applyFill="1" applyBorder="1" applyAlignment="1">
      <alignment horizontal="center"/>
    </xf>
    <xf numFmtId="0" fontId="23" fillId="19" borderId="19" xfId="0" applyFont="1" applyFill="1" applyBorder="1" applyAlignment="1">
      <alignment horizontal="right" vertical="center"/>
    </xf>
    <xf numFmtId="0" fontId="23" fillId="19" borderId="9" xfId="0" applyFont="1" applyFill="1" applyBorder="1" applyAlignment="1">
      <alignment horizontal="right" vertical="center"/>
    </xf>
    <xf numFmtId="0" fontId="54" fillId="0" borderId="0" xfId="0" applyFont="1" applyFill="1" applyAlignment="1">
      <alignment horizontal="center"/>
    </xf>
    <xf numFmtId="0" fontId="23" fillId="0" borderId="16" xfId="43" applyFont="1" applyFill="1" applyBorder="1" applyAlignment="1">
      <alignment horizontal="left" vertical="center" wrapText="1" indent="1"/>
    </xf>
    <xf numFmtId="0" fontId="23" fillId="0" borderId="31" xfId="43" applyFont="1" applyFill="1" applyBorder="1" applyAlignment="1">
      <alignment horizontal="left" vertical="center" wrapText="1" indent="1"/>
    </xf>
    <xf numFmtId="164" fontId="23" fillId="0" borderId="35" xfId="43" applyNumberFormat="1" applyFont="1" applyFill="1" applyBorder="1" applyAlignment="1">
      <alignment horizontal="center"/>
    </xf>
    <xf numFmtId="164" fontId="23" fillId="0" borderId="16" xfId="43" applyNumberFormat="1" applyFont="1" applyFill="1" applyBorder="1" applyAlignment="1">
      <alignment horizontal="center"/>
    </xf>
    <xf numFmtId="164" fontId="23" fillId="0" borderId="36" xfId="43" applyNumberFormat="1" applyFont="1" applyFill="1" applyBorder="1" applyAlignment="1">
      <alignment horizontal="center"/>
    </xf>
    <xf numFmtId="164" fontId="25" fillId="0" borderId="35" xfId="43" applyNumberFormat="1" applyFont="1" applyFill="1" applyBorder="1" applyAlignment="1">
      <alignment horizontal="center"/>
    </xf>
    <xf numFmtId="164" fontId="25" fillId="0" borderId="16" xfId="43" applyNumberFormat="1" applyFont="1" applyFill="1" applyBorder="1" applyAlignment="1">
      <alignment horizontal="center"/>
    </xf>
    <xf numFmtId="164" fontId="25" fillId="0" borderId="36" xfId="43" applyNumberFormat="1" applyFont="1" applyFill="1" applyBorder="1" applyAlignment="1">
      <alignment horizontal="center"/>
    </xf>
    <xf numFmtId="167" fontId="25" fillId="0" borderId="35" xfId="44" applyNumberFormat="1" applyFont="1" applyFill="1" applyBorder="1" applyAlignment="1">
      <alignment horizontal="center"/>
    </xf>
    <xf numFmtId="167" fontId="25" fillId="0" borderId="16" xfId="44" applyNumberFormat="1" applyFont="1" applyFill="1" applyBorder="1" applyAlignment="1">
      <alignment horizontal="center"/>
    </xf>
    <xf numFmtId="0" fontId="25" fillId="19" borderId="0" xfId="43" applyFont="1" applyFill="1" applyBorder="1" applyAlignment="1">
      <alignment horizontal="center" vertical="center"/>
    </xf>
    <xf numFmtId="0" fontId="25" fillId="19" borderId="9" xfId="43" applyFont="1" applyFill="1" applyBorder="1" applyAlignment="1">
      <alignment horizontal="center" vertical="center"/>
    </xf>
    <xf numFmtId="0" fontId="25" fillId="19" borderId="24" xfId="43" applyFont="1" applyFill="1" applyBorder="1" applyAlignment="1">
      <alignment horizontal="center" vertical="center"/>
    </xf>
    <xf numFmtId="0" fontId="25" fillId="19" borderId="19" xfId="43" applyFont="1" applyFill="1" applyBorder="1" applyAlignment="1">
      <alignment horizontal="center" vertical="center"/>
    </xf>
    <xf numFmtId="0" fontId="23" fillId="0" borderId="9" xfId="43" applyFont="1" applyFill="1" applyBorder="1" applyAlignment="1">
      <alignment horizontal="left" vertical="center" wrapText="1" indent="1"/>
    </xf>
    <xf numFmtId="164" fontId="23" fillId="0" borderId="37" xfId="43" applyNumberFormat="1" applyFont="1" applyFill="1" applyBorder="1" applyAlignment="1">
      <alignment horizontal="center"/>
    </xf>
    <xf numFmtId="164" fontId="23" fillId="0" borderId="9" xfId="43" applyNumberFormat="1" applyFont="1" applyFill="1" applyBorder="1" applyAlignment="1">
      <alignment horizontal="center"/>
    </xf>
    <xf numFmtId="164" fontId="23" fillId="0" borderId="38" xfId="43" applyNumberFormat="1" applyFont="1" applyFill="1" applyBorder="1" applyAlignment="1">
      <alignment horizontal="center"/>
    </xf>
    <xf numFmtId="167" fontId="25" fillId="0" borderId="37" xfId="44" applyNumberFormat="1" applyFont="1" applyFill="1" applyBorder="1" applyAlignment="1">
      <alignment horizontal="center"/>
    </xf>
    <xf numFmtId="167" fontId="25" fillId="0" borderId="9" xfId="44" applyNumberFormat="1" applyFont="1" applyFill="1" applyBorder="1" applyAlignment="1">
      <alignment horizontal="center"/>
    </xf>
  </cellXfs>
  <cellStyles count="133">
    <cellStyle name="$l0 Row" xfId="130"/>
    <cellStyle name="$l1 Row" xfId="131"/>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111"/>
    <cellStyle name="Datum" xfId="112"/>
    <cellStyle name="F2" xfId="113"/>
    <cellStyle name="F3" xfId="114"/>
    <cellStyle name="F4" xfId="115"/>
    <cellStyle name="F5" xfId="116"/>
    <cellStyle name="F6" xfId="117"/>
    <cellStyle name="F7" xfId="118"/>
    <cellStyle name="F8" xfId="119"/>
    <cellStyle name="Finanční0" xfId="120"/>
    <cellStyle name="Fixed" xfId="58"/>
    <cellStyle name="HEADING1" xfId="121"/>
    <cellStyle name="HEADING2" xfId="122"/>
    <cellStyle name="Hypertextový odkaz 2" xfId="47"/>
    <cellStyle name="Chybně" xfId="19" builtinId="27" customBuiltin="1"/>
    <cellStyle name="Kontrolní buňka" xfId="20" builtinId="23" customBuiltin="1"/>
    <cellStyle name="Měna0" xfId="123"/>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cellStyle name="Normální" xfId="0" builtinId="0"/>
    <cellStyle name="Normální 10" xfId="100"/>
    <cellStyle name="Normální 11" xfId="110"/>
    <cellStyle name="Normální 12" xfId="128"/>
    <cellStyle name="Normální 13" xfId="132"/>
    <cellStyle name="Normální 2" xfId="43"/>
    <cellStyle name="Normální 2 2" xfId="55"/>
    <cellStyle name="Normální 2 2 2" xfId="57"/>
    <cellStyle name="Normální 2 3" xfId="61"/>
    <cellStyle name="Normální 3" xfId="45"/>
    <cellStyle name="Normální 3 2" xfId="48"/>
    <cellStyle name="Normální 4" xfId="49"/>
    <cellStyle name="Normální 4 2" xfId="101"/>
    <cellStyle name="Normální 5" xfId="56"/>
    <cellStyle name="Normální 5 2" xfId="59"/>
    <cellStyle name="Normální 5 2 2" xfId="104"/>
    <cellStyle name="Normální 5 3" xfId="95"/>
    <cellStyle name="Normální 5 4" xfId="103"/>
    <cellStyle name="Normální 6" xfId="60"/>
    <cellStyle name="Normální 6 2" xfId="106"/>
    <cellStyle name="Normální 7" xfId="96"/>
    <cellStyle name="Normální 7 2" xfId="99"/>
    <cellStyle name="Normální 7 3" xfId="107"/>
    <cellStyle name="Normální 8" xfId="97"/>
    <cellStyle name="Normální 8 2" xfId="108"/>
    <cellStyle name="Normální 9" xfId="98"/>
    <cellStyle name="Normální 9 2" xfId="109"/>
    <cellStyle name="normální_meszpr 12_2011-draft pro úpravy" xfId="42"/>
    <cellStyle name="Pevný" xfId="125"/>
    <cellStyle name="Poznámka" xfId="27" builtinId="10" customBuiltin="1"/>
    <cellStyle name="Procenta" xfId="41" builtinId="5"/>
    <cellStyle name="Procenta 2" xfId="44"/>
    <cellStyle name="Procenta 2 2" xfId="50"/>
    <cellStyle name="Procenta 2 3" xfId="102"/>
    <cellStyle name="Procenta 3" xfId="105"/>
    <cellStyle name="Procenta 3 2" xfId="129"/>
    <cellStyle name="Propojená buňka" xfId="28" builtinId="24" customBuiltin="1"/>
    <cellStyle name="SAPBEXaggData" xfId="51"/>
    <cellStyle name="SAPBEXaggDataEmph" xfId="62"/>
    <cellStyle name="SAPBEXaggItem" xfId="52"/>
    <cellStyle name="SAPBEXaggItemX" xfId="63"/>
    <cellStyle name="SAPBEXexcBad7" xfId="64"/>
    <cellStyle name="SAPBEXexcBad8" xfId="65"/>
    <cellStyle name="SAPBEXexcBad9" xfId="66"/>
    <cellStyle name="SAPBEXexcCritical4" xfId="67"/>
    <cellStyle name="SAPBEXexcCritical5" xfId="68"/>
    <cellStyle name="SAPBEXexcCritical6" xfId="69"/>
    <cellStyle name="SAPBEXexcGood1" xfId="70"/>
    <cellStyle name="SAPBEXexcGood2" xfId="71"/>
    <cellStyle name="SAPBEXexcGood3" xfId="72"/>
    <cellStyle name="SAPBEXfilterDrill" xfId="73"/>
    <cellStyle name="SAPBEXfilterItem" xfId="74"/>
    <cellStyle name="SAPBEXfilterText" xfId="75"/>
    <cellStyle name="SAPBEXformats" xfId="76"/>
    <cellStyle name="SAPBEXheaderItem" xfId="77"/>
    <cellStyle name="SAPBEXheaderText" xfId="78"/>
    <cellStyle name="SAPBEXHLevel0" xfId="79"/>
    <cellStyle name="SAPBEXHLevel0X" xfId="80"/>
    <cellStyle name="SAPBEXHLevel1" xfId="81"/>
    <cellStyle name="SAPBEXHLevel1X" xfId="82"/>
    <cellStyle name="SAPBEXHLevel2" xfId="83"/>
    <cellStyle name="SAPBEXHLevel2X" xfId="84"/>
    <cellStyle name="SAPBEXHLevel3" xfId="85"/>
    <cellStyle name="SAPBEXHLevel3X" xfId="86"/>
    <cellStyle name="SAPBEXchaText" xfId="53"/>
    <cellStyle name="SAPBEXresData" xfId="87"/>
    <cellStyle name="SAPBEXresDataEmph" xfId="88"/>
    <cellStyle name="SAPBEXresItem" xfId="89"/>
    <cellStyle name="SAPBEXresItemX" xfId="90"/>
    <cellStyle name="SAPBEXstdData" xfId="54"/>
    <cellStyle name="SAPBEXstdDataEmph" xfId="91"/>
    <cellStyle name="SAPBEXstdItem" xfId="46"/>
    <cellStyle name="SAPBEXstdItemX" xfId="92"/>
    <cellStyle name="SAPBEXtitle" xfId="93"/>
    <cellStyle name="SAPBEXundefined" xfId="94"/>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cellStyle name="Záhlaví 2" xfId="127"/>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4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2.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8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204620544"/>
        <c:axId val="204622080"/>
      </c:barChart>
      <c:catAx>
        <c:axId val="204620544"/>
        <c:scaling>
          <c:orientation val="minMax"/>
        </c:scaling>
        <c:delete val="1"/>
        <c:axPos val="b"/>
        <c:numFmt formatCode="General" sourceLinked="1"/>
        <c:majorTickMark val="out"/>
        <c:minorTickMark val="none"/>
        <c:tickLblPos val="nextTo"/>
        <c:crossAx val="204622080"/>
        <c:crosses val="autoZero"/>
        <c:auto val="1"/>
        <c:lblAlgn val="ctr"/>
        <c:lblOffset val="100"/>
        <c:noMultiLvlLbl val="0"/>
      </c:catAx>
      <c:valAx>
        <c:axId val="204622080"/>
        <c:scaling>
          <c:orientation val="minMax"/>
        </c:scaling>
        <c:delete val="1"/>
        <c:axPos val="l"/>
        <c:numFmt formatCode="General" sourceLinked="1"/>
        <c:majorTickMark val="out"/>
        <c:minorTickMark val="none"/>
        <c:tickLblPos val="nextTo"/>
        <c:crossAx val="2046205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5395456"/>
        <c:axId val="205396992"/>
      </c:barChart>
      <c:catAx>
        <c:axId val="205395456"/>
        <c:scaling>
          <c:orientation val="minMax"/>
        </c:scaling>
        <c:delete val="1"/>
        <c:axPos val="b"/>
        <c:numFmt formatCode="General" sourceLinked="1"/>
        <c:majorTickMark val="out"/>
        <c:minorTickMark val="none"/>
        <c:tickLblPos val="nextTo"/>
        <c:crossAx val="205396992"/>
        <c:crosses val="autoZero"/>
        <c:auto val="1"/>
        <c:lblAlgn val="ctr"/>
        <c:lblOffset val="100"/>
        <c:noMultiLvlLbl val="0"/>
      </c:catAx>
      <c:valAx>
        <c:axId val="205396992"/>
        <c:scaling>
          <c:orientation val="minMax"/>
        </c:scaling>
        <c:delete val="1"/>
        <c:axPos val="l"/>
        <c:numFmt formatCode="0.0%" sourceLinked="1"/>
        <c:majorTickMark val="out"/>
        <c:minorTickMark val="none"/>
        <c:tickLblPos val="nextTo"/>
        <c:crossAx val="2053954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381829120"/>
        <c:axId val="381830656"/>
      </c:barChart>
      <c:catAx>
        <c:axId val="381829120"/>
        <c:scaling>
          <c:orientation val="minMax"/>
        </c:scaling>
        <c:delete val="0"/>
        <c:axPos val="l"/>
        <c:numFmt formatCode="General" sourceLinked="1"/>
        <c:majorTickMark val="none"/>
        <c:minorTickMark val="none"/>
        <c:tickLblPos val="nextTo"/>
        <c:txPr>
          <a:bodyPr/>
          <a:lstStyle/>
          <a:p>
            <a:pPr>
              <a:defRPr sz="900"/>
            </a:pPr>
            <a:endParaRPr lang="cs-CZ"/>
          </a:p>
        </c:txPr>
        <c:crossAx val="381830656"/>
        <c:crosses val="autoZero"/>
        <c:auto val="1"/>
        <c:lblAlgn val="ctr"/>
        <c:lblOffset val="100"/>
        <c:noMultiLvlLbl val="0"/>
      </c:catAx>
      <c:valAx>
        <c:axId val="38183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182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381876864"/>
        <c:axId val="381882752"/>
      </c:barChart>
      <c:catAx>
        <c:axId val="381876864"/>
        <c:scaling>
          <c:orientation val="minMax"/>
        </c:scaling>
        <c:delete val="0"/>
        <c:axPos val="b"/>
        <c:numFmt formatCode="General" sourceLinked="1"/>
        <c:majorTickMark val="none"/>
        <c:minorTickMark val="none"/>
        <c:tickLblPos val="nextTo"/>
        <c:txPr>
          <a:bodyPr/>
          <a:lstStyle/>
          <a:p>
            <a:pPr>
              <a:defRPr sz="900"/>
            </a:pPr>
            <a:endParaRPr lang="cs-CZ"/>
          </a:p>
        </c:txPr>
        <c:crossAx val="381882752"/>
        <c:crosses val="autoZero"/>
        <c:auto val="1"/>
        <c:lblAlgn val="ctr"/>
        <c:lblOffset val="100"/>
        <c:noMultiLvlLbl val="0"/>
      </c:catAx>
      <c:valAx>
        <c:axId val="381882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18768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381924096"/>
        <c:axId val="381925632"/>
      </c:barChart>
      <c:catAx>
        <c:axId val="381924096"/>
        <c:scaling>
          <c:orientation val="minMax"/>
        </c:scaling>
        <c:delete val="0"/>
        <c:axPos val="l"/>
        <c:numFmt formatCode="General" sourceLinked="1"/>
        <c:majorTickMark val="none"/>
        <c:minorTickMark val="none"/>
        <c:tickLblPos val="nextTo"/>
        <c:txPr>
          <a:bodyPr/>
          <a:lstStyle/>
          <a:p>
            <a:pPr>
              <a:defRPr sz="900"/>
            </a:pPr>
            <a:endParaRPr lang="cs-CZ"/>
          </a:p>
        </c:txPr>
        <c:crossAx val="381925632"/>
        <c:crosses val="autoZero"/>
        <c:auto val="1"/>
        <c:lblAlgn val="ctr"/>
        <c:lblOffset val="100"/>
        <c:noMultiLvlLbl val="0"/>
      </c:catAx>
      <c:valAx>
        <c:axId val="3819256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19240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381982208"/>
        <c:axId val="381983744"/>
      </c:barChart>
      <c:catAx>
        <c:axId val="381982208"/>
        <c:scaling>
          <c:orientation val="maxMin"/>
        </c:scaling>
        <c:delete val="0"/>
        <c:axPos val="l"/>
        <c:numFmt formatCode="0.0" sourceLinked="1"/>
        <c:majorTickMark val="none"/>
        <c:minorTickMark val="none"/>
        <c:tickLblPos val="nextTo"/>
        <c:txPr>
          <a:bodyPr/>
          <a:lstStyle/>
          <a:p>
            <a:pPr>
              <a:defRPr sz="900"/>
            </a:pPr>
            <a:endParaRPr lang="cs-CZ"/>
          </a:p>
        </c:txPr>
        <c:crossAx val="381983744"/>
        <c:crosses val="autoZero"/>
        <c:auto val="1"/>
        <c:lblAlgn val="ctr"/>
        <c:lblOffset val="100"/>
        <c:noMultiLvlLbl val="0"/>
      </c:catAx>
      <c:valAx>
        <c:axId val="3819837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819822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382024320"/>
        <c:axId val="382026112"/>
      </c:barChart>
      <c:catAx>
        <c:axId val="382024320"/>
        <c:scaling>
          <c:orientation val="minMax"/>
        </c:scaling>
        <c:delete val="0"/>
        <c:axPos val="l"/>
        <c:numFmt formatCode="General" sourceLinked="1"/>
        <c:majorTickMark val="none"/>
        <c:minorTickMark val="none"/>
        <c:tickLblPos val="nextTo"/>
        <c:txPr>
          <a:bodyPr/>
          <a:lstStyle/>
          <a:p>
            <a:pPr>
              <a:defRPr sz="900"/>
            </a:pPr>
            <a:endParaRPr lang="cs-CZ"/>
          </a:p>
        </c:txPr>
        <c:crossAx val="382026112"/>
        <c:crosses val="autoZero"/>
        <c:auto val="1"/>
        <c:lblAlgn val="ctr"/>
        <c:lblOffset val="100"/>
        <c:noMultiLvlLbl val="0"/>
      </c:catAx>
      <c:valAx>
        <c:axId val="382026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20243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382072320"/>
        <c:axId val="382073856"/>
      </c:barChart>
      <c:catAx>
        <c:axId val="382072320"/>
        <c:scaling>
          <c:orientation val="minMax"/>
        </c:scaling>
        <c:delete val="0"/>
        <c:axPos val="b"/>
        <c:numFmt formatCode="General" sourceLinked="1"/>
        <c:majorTickMark val="none"/>
        <c:minorTickMark val="none"/>
        <c:tickLblPos val="nextTo"/>
        <c:txPr>
          <a:bodyPr/>
          <a:lstStyle/>
          <a:p>
            <a:pPr>
              <a:defRPr sz="900"/>
            </a:pPr>
            <a:endParaRPr lang="cs-CZ"/>
          </a:p>
        </c:txPr>
        <c:crossAx val="382073856"/>
        <c:crosses val="autoZero"/>
        <c:auto val="1"/>
        <c:lblAlgn val="ctr"/>
        <c:lblOffset val="100"/>
        <c:noMultiLvlLbl val="0"/>
      </c:catAx>
      <c:valAx>
        <c:axId val="382073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20723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382164352"/>
        <c:axId val="382170240"/>
      </c:barChart>
      <c:catAx>
        <c:axId val="382164352"/>
        <c:scaling>
          <c:orientation val="minMax"/>
        </c:scaling>
        <c:delete val="0"/>
        <c:axPos val="l"/>
        <c:numFmt formatCode="General" sourceLinked="1"/>
        <c:majorTickMark val="none"/>
        <c:minorTickMark val="none"/>
        <c:tickLblPos val="nextTo"/>
        <c:txPr>
          <a:bodyPr/>
          <a:lstStyle/>
          <a:p>
            <a:pPr>
              <a:defRPr sz="900"/>
            </a:pPr>
            <a:endParaRPr lang="cs-CZ"/>
          </a:p>
        </c:txPr>
        <c:crossAx val="382170240"/>
        <c:crosses val="autoZero"/>
        <c:auto val="1"/>
        <c:lblAlgn val="ctr"/>
        <c:lblOffset val="100"/>
        <c:noMultiLvlLbl val="0"/>
      </c:catAx>
      <c:valAx>
        <c:axId val="3821702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21643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381493632"/>
        <c:axId val="381495168"/>
      </c:barChart>
      <c:catAx>
        <c:axId val="381493632"/>
        <c:scaling>
          <c:orientation val="maxMin"/>
        </c:scaling>
        <c:delete val="0"/>
        <c:axPos val="l"/>
        <c:numFmt formatCode="0.0" sourceLinked="1"/>
        <c:majorTickMark val="none"/>
        <c:minorTickMark val="none"/>
        <c:tickLblPos val="nextTo"/>
        <c:txPr>
          <a:bodyPr/>
          <a:lstStyle/>
          <a:p>
            <a:pPr>
              <a:defRPr sz="900"/>
            </a:pPr>
            <a:endParaRPr lang="cs-CZ"/>
          </a:p>
        </c:txPr>
        <c:crossAx val="381495168"/>
        <c:crosses val="autoZero"/>
        <c:auto val="1"/>
        <c:lblAlgn val="ctr"/>
        <c:lblOffset val="100"/>
        <c:noMultiLvlLbl val="0"/>
      </c:catAx>
      <c:valAx>
        <c:axId val="3814951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814936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spPr>
            <a:solidFill>
              <a:schemeClr val="accent3">
                <a:lumMod val="75000"/>
              </a:schemeClr>
            </a:solidFill>
          </c:spPr>
          <c:invertIfNegative val="0"/>
          <c:val>
            <c:numRef>
              <c:f>'5.1'!$B$7:$M$7</c:f>
              <c:numCache>
                <c:formatCode>#,##0.0</c:formatCode>
                <c:ptCount val="12"/>
                <c:pt idx="0">
                  <c:v>819.814258</c:v>
                </c:pt>
                <c:pt idx="1">
                  <c:v>650.7919459999996</c:v>
                </c:pt>
                <c:pt idx="2">
                  <c:v>668.82089699999983</c:v>
                </c:pt>
                <c:pt idx="3">
                  <c:v>529.11232099999995</c:v>
                </c:pt>
                <c:pt idx="4">
                  <c:v>502.58146499999992</c:v>
                </c:pt>
                <c:pt idx="5">
                  <c:v>268.318038</c:v>
                </c:pt>
                <c:pt idx="6">
                  <c:v>261.63980899999996</c:v>
                </c:pt>
                <c:pt idx="7">
                  <c:v>290.97088500000001</c:v>
                </c:pt>
                <c:pt idx="8">
                  <c:v>360.757385</c:v>
                </c:pt>
                <c:pt idx="9">
                  <c:v>0</c:v>
                </c:pt>
                <c:pt idx="10">
                  <c:v>0</c:v>
                </c:pt>
                <c:pt idx="11">
                  <c:v>0</c:v>
                </c:pt>
              </c:numCache>
            </c:numRef>
          </c:val>
        </c:ser>
        <c:ser>
          <c:idx val="1"/>
          <c:order val="1"/>
          <c:tx>
            <c:strRef>
              <c:f>'5.1'!$A$8</c:f>
              <c:strCache>
                <c:ptCount val="1"/>
                <c:pt idx="0">
                  <c:v>Bioplyn</c:v>
                </c:pt>
              </c:strCache>
            </c:strRef>
          </c:tx>
          <c:spPr>
            <a:solidFill>
              <a:schemeClr val="bg2">
                <a:lumMod val="50000"/>
              </a:schemeClr>
            </a:solidFill>
          </c:spPr>
          <c:invertIfNegative val="0"/>
          <c:val>
            <c:numRef>
              <c:f>'5.1'!$B$8:$M$8</c:f>
              <c:numCache>
                <c:formatCode>#,##0.0</c:formatCode>
                <c:ptCount val="12"/>
                <c:pt idx="0">
                  <c:v>66.885102999999987</c:v>
                </c:pt>
                <c:pt idx="1">
                  <c:v>57.573044000000003</c:v>
                </c:pt>
                <c:pt idx="2">
                  <c:v>56.767586999999985</c:v>
                </c:pt>
                <c:pt idx="3">
                  <c:v>46.317766000000006</c:v>
                </c:pt>
                <c:pt idx="4">
                  <c:v>41.603532000000001</c:v>
                </c:pt>
                <c:pt idx="5">
                  <c:v>26.361570000000007</c:v>
                </c:pt>
                <c:pt idx="6">
                  <c:v>26.122696999999992</c:v>
                </c:pt>
                <c:pt idx="7">
                  <c:v>25.744942999999999</c:v>
                </c:pt>
                <c:pt idx="8">
                  <c:v>31.837548999999999</c:v>
                </c:pt>
                <c:pt idx="9">
                  <c:v>0</c:v>
                </c:pt>
                <c:pt idx="10">
                  <c:v>0</c:v>
                </c:pt>
                <c:pt idx="11">
                  <c:v>0</c:v>
                </c:pt>
              </c:numCache>
            </c:numRef>
          </c:val>
        </c:ser>
        <c:ser>
          <c:idx val="2"/>
          <c:order val="2"/>
          <c:tx>
            <c:strRef>
              <c:f>'5.1'!$A$9</c:f>
              <c:strCache>
                <c:ptCount val="1"/>
                <c:pt idx="0">
                  <c:v>Černé uhlí</c:v>
                </c:pt>
              </c:strCache>
            </c:strRef>
          </c:tx>
          <c:spPr>
            <a:solidFill>
              <a:schemeClr val="tx1"/>
            </a:solidFill>
          </c:spPr>
          <c:invertIfNegative val="0"/>
          <c:val>
            <c:numRef>
              <c:f>'5.1'!$B$9:$M$9</c:f>
              <c:numCache>
                <c:formatCode>#,##0.0</c:formatCode>
                <c:ptCount val="12"/>
                <c:pt idx="0">
                  <c:v>2006.9866100000002</c:v>
                </c:pt>
                <c:pt idx="1">
                  <c:v>1375.7340489999999</c:v>
                </c:pt>
                <c:pt idx="2">
                  <c:v>1118.9345230000001</c:v>
                </c:pt>
                <c:pt idx="3">
                  <c:v>677.61285199999998</c:v>
                </c:pt>
                <c:pt idx="4">
                  <c:v>523.7819669999999</c:v>
                </c:pt>
                <c:pt idx="5">
                  <c:v>265.768236</c:v>
                </c:pt>
                <c:pt idx="6">
                  <c:v>246.51630900000001</c:v>
                </c:pt>
                <c:pt idx="7">
                  <c:v>244.41480799999997</c:v>
                </c:pt>
                <c:pt idx="8">
                  <c:v>323.93334500000003</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0.76602400000000004</c:v>
                </c:pt>
                <c:pt idx="1">
                  <c:v>0.72767599999999999</c:v>
                </c:pt>
                <c:pt idx="2">
                  <c:v>1.218818</c:v>
                </c:pt>
                <c:pt idx="3">
                  <c:v>1.1775899999999999</c:v>
                </c:pt>
                <c:pt idx="4">
                  <c:v>0.95315899999999998</c:v>
                </c:pt>
                <c:pt idx="5">
                  <c:v>1.1530560000000001</c:v>
                </c:pt>
                <c:pt idx="6">
                  <c:v>0.81083400000000005</c:v>
                </c:pt>
                <c:pt idx="7">
                  <c:v>1.893424</c:v>
                </c:pt>
                <c:pt idx="8">
                  <c:v>0.94592900000000002</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1.515936</c:v>
                </c:pt>
                <c:pt idx="1">
                  <c:v>1.120344</c:v>
                </c:pt>
                <c:pt idx="2">
                  <c:v>1.152612</c:v>
                </c:pt>
                <c:pt idx="3">
                  <c:v>0.74166500000000013</c:v>
                </c:pt>
                <c:pt idx="4">
                  <c:v>0.76666499999999993</c:v>
                </c:pt>
                <c:pt idx="5">
                  <c:v>0.89588000000000001</c:v>
                </c:pt>
                <c:pt idx="6">
                  <c:v>1.15673</c:v>
                </c:pt>
                <c:pt idx="7">
                  <c:v>0.68067</c:v>
                </c:pt>
                <c:pt idx="8">
                  <c:v>1.1045099999999999</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5.1999999999999998E-3</c:v>
                </c:pt>
                <c:pt idx="1">
                  <c:v>1.6300000000000002E-2</c:v>
                </c:pt>
                <c:pt idx="2">
                  <c:v>2.8079999999999997E-2</c:v>
                </c:pt>
                <c:pt idx="3">
                  <c:v>5.7146000000000002E-2</c:v>
                </c:pt>
                <c:pt idx="4">
                  <c:v>4.4698999999999996E-2</c:v>
                </c:pt>
                <c:pt idx="5">
                  <c:v>8.0467999999999998E-2</c:v>
                </c:pt>
                <c:pt idx="6">
                  <c:v>6.8652000000000005E-2</c:v>
                </c:pt>
                <c:pt idx="7">
                  <c:v>6.1426000000000001E-2</c:v>
                </c:pt>
                <c:pt idx="8">
                  <c:v>4.9225999999999999E-2</c:v>
                </c:pt>
                <c:pt idx="9">
                  <c:v>0</c:v>
                </c:pt>
                <c:pt idx="10">
                  <c:v>0</c:v>
                </c:pt>
                <c:pt idx="11">
                  <c:v>0</c:v>
                </c:pt>
              </c:numCache>
            </c:numRef>
          </c:val>
        </c:ser>
        <c:ser>
          <c:idx val="6"/>
          <c:order val="6"/>
          <c:tx>
            <c:strRef>
              <c:f>'5.1'!$A$13</c:f>
              <c:strCache>
                <c:ptCount val="1"/>
                <c:pt idx="0">
                  <c:v>Hnědé uhlí</c:v>
                </c:pt>
              </c:strCache>
            </c:strRef>
          </c:tx>
          <c:spPr>
            <a:solidFill>
              <a:srgbClr val="6E4932"/>
            </a:solidFill>
          </c:spPr>
          <c:invertIfNegative val="0"/>
          <c:val>
            <c:numRef>
              <c:f>'5.1'!$B$13:$M$13</c:f>
              <c:numCache>
                <c:formatCode>#,##0.0</c:formatCode>
                <c:ptCount val="12"/>
                <c:pt idx="0">
                  <c:v>6707.2352700000019</c:v>
                </c:pt>
                <c:pt idx="1">
                  <c:v>5324.0563550000006</c:v>
                </c:pt>
                <c:pt idx="2">
                  <c:v>4408.4952400000002</c:v>
                </c:pt>
                <c:pt idx="3">
                  <c:v>3120.4066200000002</c:v>
                </c:pt>
                <c:pt idx="4">
                  <c:v>2746.6942900000004</c:v>
                </c:pt>
                <c:pt idx="5">
                  <c:v>1142.2297439999998</c:v>
                </c:pt>
                <c:pt idx="6">
                  <c:v>1016.2566399999999</c:v>
                </c:pt>
                <c:pt idx="7">
                  <c:v>1116.088831</c:v>
                </c:pt>
                <c:pt idx="8">
                  <c:v>1733.7546139999999</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37.952019999999997</c:v>
                </c:pt>
                <c:pt idx="1">
                  <c:v>30.353149999999999</c:v>
                </c:pt>
                <c:pt idx="2">
                  <c:v>26.839400000000001</c:v>
                </c:pt>
                <c:pt idx="3">
                  <c:v>18.68778</c:v>
                </c:pt>
                <c:pt idx="4">
                  <c:v>14.33745</c:v>
                </c:pt>
                <c:pt idx="5">
                  <c:v>6.4776900000000008</c:v>
                </c:pt>
                <c:pt idx="6">
                  <c:v>6.1265999999999998</c:v>
                </c:pt>
                <c:pt idx="7">
                  <c:v>6.6922899999999998</c:v>
                </c:pt>
                <c:pt idx="8">
                  <c:v>9.7302499999999998</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51.898458000000005</c:v>
                </c:pt>
                <c:pt idx="1">
                  <c:v>45.619341999999996</c:v>
                </c:pt>
                <c:pt idx="2">
                  <c:v>43.047150999999999</c:v>
                </c:pt>
                <c:pt idx="3">
                  <c:v>57.251500999999998</c:v>
                </c:pt>
                <c:pt idx="4">
                  <c:v>50.428268000000003</c:v>
                </c:pt>
                <c:pt idx="5">
                  <c:v>26.899425000000001</c:v>
                </c:pt>
                <c:pt idx="6">
                  <c:v>24.817616000000001</c:v>
                </c:pt>
                <c:pt idx="7">
                  <c:v>25.908954999999999</c:v>
                </c:pt>
                <c:pt idx="8">
                  <c:v>39.745685999999999</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14.732609999999999</c:v>
                </c:pt>
                <c:pt idx="1">
                  <c:v>12.266512000000001</c:v>
                </c:pt>
                <c:pt idx="2">
                  <c:v>12.883028999999999</c:v>
                </c:pt>
                <c:pt idx="3">
                  <c:v>7.1941369999999996</c:v>
                </c:pt>
                <c:pt idx="4">
                  <c:v>5.7064560000000002</c:v>
                </c:pt>
                <c:pt idx="5">
                  <c:v>8.8580000000000005</c:v>
                </c:pt>
                <c:pt idx="6">
                  <c:v>0.66</c:v>
                </c:pt>
                <c:pt idx="7">
                  <c:v>0.66400000000000003</c:v>
                </c:pt>
                <c:pt idx="8">
                  <c:v>1.1360969999999999</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288.13502370939852</c:v>
                </c:pt>
                <c:pt idx="1">
                  <c:v>241.71855208014904</c:v>
                </c:pt>
                <c:pt idx="2">
                  <c:v>260.07788596146895</c:v>
                </c:pt>
                <c:pt idx="3">
                  <c:v>268.098941023799</c:v>
                </c:pt>
                <c:pt idx="4">
                  <c:v>235.21546033824069</c:v>
                </c:pt>
                <c:pt idx="5">
                  <c:v>190.87439915633391</c:v>
                </c:pt>
                <c:pt idx="6">
                  <c:v>204.29744308155466</c:v>
                </c:pt>
                <c:pt idx="7">
                  <c:v>202.86678599999999</c:v>
                </c:pt>
                <c:pt idx="8">
                  <c:v>188.177763</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458.25521299999997</c:v>
                </c:pt>
                <c:pt idx="1">
                  <c:v>369.03512600000005</c:v>
                </c:pt>
                <c:pt idx="2">
                  <c:v>386.42858399999989</c:v>
                </c:pt>
                <c:pt idx="3">
                  <c:v>342.25201700000002</c:v>
                </c:pt>
                <c:pt idx="4">
                  <c:v>323.29195400000003</c:v>
                </c:pt>
                <c:pt idx="5">
                  <c:v>226.888462</c:v>
                </c:pt>
                <c:pt idx="6">
                  <c:v>263.17893299999997</c:v>
                </c:pt>
                <c:pt idx="7">
                  <c:v>264.32206400000001</c:v>
                </c:pt>
                <c:pt idx="8">
                  <c:v>258.51712800000001</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6.3592850000000025</c:v>
                </c:pt>
                <c:pt idx="1">
                  <c:v>5.0382990000000003</c:v>
                </c:pt>
                <c:pt idx="2">
                  <c:v>4.7823649999999978</c:v>
                </c:pt>
                <c:pt idx="3">
                  <c:v>2.7260300000000002</c:v>
                </c:pt>
                <c:pt idx="4">
                  <c:v>4.8564379999999989</c:v>
                </c:pt>
                <c:pt idx="5">
                  <c:v>26.355740000000004</c:v>
                </c:pt>
                <c:pt idx="6">
                  <c:v>5.4130380000000002</c:v>
                </c:pt>
                <c:pt idx="7">
                  <c:v>6.5513950000000003</c:v>
                </c:pt>
                <c:pt idx="8">
                  <c:v>10.469786000000001</c:v>
                </c:pt>
                <c:pt idx="9">
                  <c:v>0</c:v>
                </c:pt>
                <c:pt idx="10">
                  <c:v>0</c:v>
                </c:pt>
                <c:pt idx="11">
                  <c:v>0</c:v>
                </c:pt>
              </c:numCache>
            </c:numRef>
          </c:val>
        </c:ser>
        <c:ser>
          <c:idx val="15"/>
          <c:order val="15"/>
          <c:tx>
            <c:strRef>
              <c:f>'5.1'!$A$22</c:f>
              <c:strCache>
                <c:ptCount val="1"/>
                <c:pt idx="0">
                  <c:v>Zemní plyn</c:v>
                </c:pt>
              </c:strCache>
            </c:strRef>
          </c:tx>
          <c:spPr>
            <a:solidFill>
              <a:srgbClr val="EBE600"/>
            </a:solidFill>
          </c:spPr>
          <c:invertIfNegative val="0"/>
          <c:val>
            <c:numRef>
              <c:f>'5.1'!$B$22:$M$22</c:f>
              <c:numCache>
                <c:formatCode>#,##0.0</c:formatCode>
                <c:ptCount val="12"/>
                <c:pt idx="0">
                  <c:v>3501.9135568237684</c:v>
                </c:pt>
                <c:pt idx="1">
                  <c:v>2732.5769373528879</c:v>
                </c:pt>
                <c:pt idx="2">
                  <c:v>2319.442008668128</c:v>
                </c:pt>
                <c:pt idx="3">
                  <c:v>1514.2934040589869</c:v>
                </c:pt>
                <c:pt idx="4">
                  <c:v>1503.0263847563915</c:v>
                </c:pt>
                <c:pt idx="5">
                  <c:v>843.92886994129117</c:v>
                </c:pt>
                <c:pt idx="6">
                  <c:v>869.36130637441454</c:v>
                </c:pt>
                <c:pt idx="7">
                  <c:v>741.58631572741376</c:v>
                </c:pt>
                <c:pt idx="8">
                  <c:v>1005.6943788517326</c:v>
                </c:pt>
                <c:pt idx="9">
                  <c:v>0</c:v>
                </c:pt>
                <c:pt idx="10">
                  <c:v>0</c:v>
                </c:pt>
                <c:pt idx="11">
                  <c:v>0</c:v>
                </c:pt>
              </c:numCache>
            </c:numRef>
          </c:val>
        </c:ser>
        <c:dLbls>
          <c:showLegendKey val="0"/>
          <c:showVal val="0"/>
          <c:showCatName val="0"/>
          <c:showSerName val="0"/>
          <c:showPercent val="0"/>
          <c:showBubbleSize val="0"/>
        </c:dLbls>
        <c:gapWidth val="104"/>
        <c:overlap val="100"/>
        <c:axId val="205487104"/>
        <c:axId val="205488896"/>
      </c:barChart>
      <c:catAx>
        <c:axId val="205487104"/>
        <c:scaling>
          <c:orientation val="minMax"/>
        </c:scaling>
        <c:delete val="0"/>
        <c:axPos val="b"/>
        <c:majorTickMark val="none"/>
        <c:minorTickMark val="none"/>
        <c:tickLblPos val="low"/>
        <c:txPr>
          <a:bodyPr/>
          <a:lstStyle/>
          <a:p>
            <a:pPr>
              <a:defRPr sz="900"/>
            </a:pPr>
            <a:endParaRPr lang="cs-CZ"/>
          </a:p>
        </c:txPr>
        <c:crossAx val="205488896"/>
        <c:crosses val="autoZero"/>
        <c:auto val="1"/>
        <c:lblAlgn val="ctr"/>
        <c:lblOffset val="100"/>
        <c:noMultiLvlLbl val="0"/>
      </c:catAx>
      <c:valAx>
        <c:axId val="205488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4871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381523456"/>
        <c:axId val="381524992"/>
      </c:barChart>
      <c:catAx>
        <c:axId val="381523456"/>
        <c:scaling>
          <c:orientation val="minMax"/>
        </c:scaling>
        <c:delete val="0"/>
        <c:axPos val="l"/>
        <c:numFmt formatCode="General" sourceLinked="1"/>
        <c:majorTickMark val="none"/>
        <c:minorTickMark val="none"/>
        <c:tickLblPos val="nextTo"/>
        <c:txPr>
          <a:bodyPr/>
          <a:lstStyle/>
          <a:p>
            <a:pPr>
              <a:defRPr sz="900"/>
            </a:pPr>
            <a:endParaRPr lang="cs-CZ"/>
          </a:p>
        </c:txPr>
        <c:crossAx val="381524992"/>
        <c:crosses val="autoZero"/>
        <c:auto val="1"/>
        <c:lblAlgn val="ctr"/>
        <c:lblOffset val="100"/>
        <c:noMultiLvlLbl val="0"/>
      </c:catAx>
      <c:valAx>
        <c:axId val="3815249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15234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382202240"/>
        <c:axId val="382203776"/>
      </c:barChart>
      <c:catAx>
        <c:axId val="382202240"/>
        <c:scaling>
          <c:orientation val="minMax"/>
        </c:scaling>
        <c:delete val="0"/>
        <c:axPos val="b"/>
        <c:numFmt formatCode="General" sourceLinked="1"/>
        <c:majorTickMark val="none"/>
        <c:minorTickMark val="none"/>
        <c:tickLblPos val="nextTo"/>
        <c:txPr>
          <a:bodyPr/>
          <a:lstStyle/>
          <a:p>
            <a:pPr>
              <a:defRPr sz="900"/>
            </a:pPr>
            <a:endParaRPr lang="cs-CZ"/>
          </a:p>
        </c:txPr>
        <c:crossAx val="382203776"/>
        <c:crosses val="autoZero"/>
        <c:auto val="1"/>
        <c:lblAlgn val="ctr"/>
        <c:lblOffset val="100"/>
        <c:noMultiLvlLbl val="0"/>
      </c:catAx>
      <c:valAx>
        <c:axId val="3822037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22022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381647104"/>
        <c:axId val="381657088"/>
      </c:barChart>
      <c:catAx>
        <c:axId val="381647104"/>
        <c:scaling>
          <c:orientation val="minMax"/>
        </c:scaling>
        <c:delete val="0"/>
        <c:axPos val="l"/>
        <c:numFmt formatCode="General" sourceLinked="1"/>
        <c:majorTickMark val="none"/>
        <c:minorTickMark val="none"/>
        <c:tickLblPos val="nextTo"/>
        <c:txPr>
          <a:bodyPr/>
          <a:lstStyle/>
          <a:p>
            <a:pPr>
              <a:defRPr sz="900"/>
            </a:pPr>
            <a:endParaRPr lang="cs-CZ"/>
          </a:p>
        </c:txPr>
        <c:crossAx val="381657088"/>
        <c:crosses val="autoZero"/>
        <c:auto val="1"/>
        <c:lblAlgn val="ctr"/>
        <c:lblOffset val="100"/>
        <c:noMultiLvlLbl val="0"/>
      </c:catAx>
      <c:valAx>
        <c:axId val="3816570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16471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Červenec</c:v>
                </c:pt>
                <c:pt idx="1">
                  <c:v>Srpen</c:v>
                </c:pt>
                <c:pt idx="2">
                  <c:v>Září</c:v>
                </c:pt>
              </c:strCache>
            </c:strRef>
          </c:cat>
          <c:val>
            <c:numRef>
              <c:f>'8.3'!$L$27:$N$27</c:f>
              <c:numCache>
                <c:formatCode>#,##0.0</c:formatCode>
                <c:ptCount val="3"/>
                <c:pt idx="0">
                  <c:v>13838</c:v>
                </c:pt>
                <c:pt idx="1">
                  <c:v>9780.9</c:v>
                </c:pt>
                <c:pt idx="2">
                  <c:v>11583.826000000001</c:v>
                </c:pt>
              </c:numCache>
            </c:numRef>
          </c:val>
        </c:ser>
        <c:ser>
          <c:idx val="1"/>
          <c:order val="1"/>
          <c:tx>
            <c:strRef>
              <c:f>'8.3'!$K$28</c:f>
              <c:strCache>
                <c:ptCount val="1"/>
                <c:pt idx="0">
                  <c:v>Energetika</c:v>
                </c:pt>
              </c:strCache>
            </c:strRef>
          </c:tx>
          <c:invertIfNegative val="0"/>
          <c:cat>
            <c:strRef>
              <c:f>'8.3'!$L$26:$N$26</c:f>
              <c:strCache>
                <c:ptCount val="3"/>
                <c:pt idx="0">
                  <c:v>Červenec</c:v>
                </c:pt>
                <c:pt idx="1">
                  <c:v>Srpen</c:v>
                </c:pt>
                <c:pt idx="2">
                  <c:v>Září</c:v>
                </c:pt>
              </c:strCache>
            </c:strRef>
          </c:cat>
          <c:val>
            <c:numRef>
              <c:f>'8.3'!$L$28:$N$28</c:f>
              <c:numCache>
                <c:formatCode>#,##0.0</c:formatCode>
                <c:ptCount val="3"/>
                <c:pt idx="0">
                  <c:v>146.47</c:v>
                </c:pt>
                <c:pt idx="1">
                  <c:v>152.91999999999999</c:v>
                </c:pt>
                <c:pt idx="2">
                  <c:v>176.61</c:v>
                </c:pt>
              </c:numCache>
            </c:numRef>
          </c:val>
        </c:ser>
        <c:ser>
          <c:idx val="2"/>
          <c:order val="2"/>
          <c:tx>
            <c:strRef>
              <c:f>'8.3'!$K$29</c:f>
              <c:strCache>
                <c:ptCount val="1"/>
                <c:pt idx="0">
                  <c:v>Doprava</c:v>
                </c:pt>
              </c:strCache>
            </c:strRef>
          </c:tx>
          <c:invertIfNegative val="0"/>
          <c:cat>
            <c:strRef>
              <c:f>'8.3'!$L$26:$N$26</c:f>
              <c:strCache>
                <c:ptCount val="3"/>
                <c:pt idx="0">
                  <c:v>Červenec</c:v>
                </c:pt>
                <c:pt idx="1">
                  <c:v>Srpen</c:v>
                </c:pt>
                <c:pt idx="2">
                  <c:v>Září</c:v>
                </c:pt>
              </c:strCache>
            </c:strRef>
          </c:cat>
          <c:val>
            <c:numRef>
              <c:f>'8.3'!$L$29:$N$29</c:f>
              <c:numCache>
                <c:formatCode>#,##0.0</c:formatCode>
                <c:ptCount val="3"/>
                <c:pt idx="0">
                  <c:v>3</c:v>
                </c:pt>
                <c:pt idx="1">
                  <c:v>3</c:v>
                </c:pt>
                <c:pt idx="2">
                  <c:v>3</c:v>
                </c:pt>
              </c:numCache>
            </c:numRef>
          </c:val>
        </c:ser>
        <c:ser>
          <c:idx val="3"/>
          <c:order val="3"/>
          <c:tx>
            <c:strRef>
              <c:f>'8.3'!$K$30</c:f>
              <c:strCache>
                <c:ptCount val="1"/>
                <c:pt idx="0">
                  <c:v>Stavebnictví</c:v>
                </c:pt>
              </c:strCache>
            </c:strRef>
          </c:tx>
          <c:invertIfNegative val="0"/>
          <c:cat>
            <c:strRef>
              <c:f>'8.3'!$L$26:$N$26</c:f>
              <c:strCache>
                <c:ptCount val="3"/>
                <c:pt idx="0">
                  <c:v>Červenec</c:v>
                </c:pt>
                <c:pt idx="1">
                  <c:v>Srpen</c:v>
                </c:pt>
                <c:pt idx="2">
                  <c:v>Září</c:v>
                </c:pt>
              </c:strCache>
            </c:strRef>
          </c:cat>
          <c:val>
            <c:numRef>
              <c:f>'8.3'!$L$30:$N$30</c:f>
              <c:numCache>
                <c:formatCode>#,##0.0</c:formatCode>
                <c:ptCount val="3"/>
                <c:pt idx="0">
                  <c:v>46</c:v>
                </c:pt>
                <c:pt idx="1">
                  <c:v>32</c:v>
                </c:pt>
                <c:pt idx="2">
                  <c:v>26</c:v>
                </c:pt>
              </c:numCache>
            </c:numRef>
          </c:val>
        </c:ser>
        <c:ser>
          <c:idx val="4"/>
          <c:order val="4"/>
          <c:tx>
            <c:strRef>
              <c:f>'8.3'!$K$31</c:f>
              <c:strCache>
                <c:ptCount val="1"/>
                <c:pt idx="0">
                  <c:v>Zemědělství a lesnictví</c:v>
                </c:pt>
              </c:strCache>
            </c:strRef>
          </c:tx>
          <c:invertIfNegative val="0"/>
          <c:cat>
            <c:strRef>
              <c:f>'8.3'!$L$26:$N$26</c:f>
              <c:strCache>
                <c:ptCount val="3"/>
                <c:pt idx="0">
                  <c:v>Červenec</c:v>
                </c:pt>
                <c:pt idx="1">
                  <c:v>Srpen</c:v>
                </c:pt>
                <c:pt idx="2">
                  <c:v>Září</c:v>
                </c:pt>
              </c:strCache>
            </c:strRef>
          </c:cat>
          <c:val>
            <c:numRef>
              <c:f>'8.3'!$L$31:$N$31</c:f>
              <c:numCache>
                <c:formatCode>#,##0.0</c:formatCode>
                <c:ptCount val="3"/>
                <c:pt idx="0">
                  <c:v>807.99600000000009</c:v>
                </c:pt>
                <c:pt idx="1">
                  <c:v>978.99199999999996</c:v>
                </c:pt>
                <c:pt idx="2">
                  <c:v>1434.008</c:v>
                </c:pt>
              </c:numCache>
            </c:numRef>
          </c:val>
        </c:ser>
        <c:ser>
          <c:idx val="5"/>
          <c:order val="5"/>
          <c:tx>
            <c:strRef>
              <c:f>'8.3'!$K$32</c:f>
              <c:strCache>
                <c:ptCount val="1"/>
                <c:pt idx="0">
                  <c:v>Domácnosti</c:v>
                </c:pt>
              </c:strCache>
            </c:strRef>
          </c:tx>
          <c:invertIfNegative val="0"/>
          <c:cat>
            <c:strRef>
              <c:f>'8.3'!$L$26:$N$26</c:f>
              <c:strCache>
                <c:ptCount val="3"/>
                <c:pt idx="0">
                  <c:v>Červenec</c:v>
                </c:pt>
                <c:pt idx="1">
                  <c:v>Srpen</c:v>
                </c:pt>
                <c:pt idx="2">
                  <c:v>Září</c:v>
                </c:pt>
              </c:strCache>
            </c:strRef>
          </c:cat>
          <c:val>
            <c:numRef>
              <c:f>'8.3'!$L$32:$N$32</c:f>
              <c:numCache>
                <c:formatCode>#,##0.0</c:formatCode>
                <c:ptCount val="3"/>
                <c:pt idx="0">
                  <c:v>75418.764999999999</c:v>
                </c:pt>
                <c:pt idx="1">
                  <c:v>73132.426000000007</c:v>
                </c:pt>
                <c:pt idx="2">
                  <c:v>103605.23099999999</c:v>
                </c:pt>
              </c:numCache>
            </c:numRef>
          </c:val>
        </c:ser>
        <c:ser>
          <c:idx val="6"/>
          <c:order val="6"/>
          <c:tx>
            <c:strRef>
              <c:f>'8.3'!$K$33</c:f>
              <c:strCache>
                <c:ptCount val="1"/>
                <c:pt idx="0">
                  <c:v>Obchod, služby, školství, zdravotnictví</c:v>
                </c:pt>
              </c:strCache>
            </c:strRef>
          </c:tx>
          <c:invertIfNegative val="0"/>
          <c:cat>
            <c:strRef>
              <c:f>'8.3'!$L$26:$N$26</c:f>
              <c:strCache>
                <c:ptCount val="3"/>
                <c:pt idx="0">
                  <c:v>Červenec</c:v>
                </c:pt>
                <c:pt idx="1">
                  <c:v>Srpen</c:v>
                </c:pt>
                <c:pt idx="2">
                  <c:v>Září</c:v>
                </c:pt>
              </c:strCache>
            </c:strRef>
          </c:cat>
          <c:val>
            <c:numRef>
              <c:f>'8.3'!$L$33:$N$33</c:f>
              <c:numCache>
                <c:formatCode>#,##0.0</c:formatCode>
                <c:ptCount val="3"/>
                <c:pt idx="0">
                  <c:v>13683.628999999999</c:v>
                </c:pt>
                <c:pt idx="1">
                  <c:v>13509.030999999999</c:v>
                </c:pt>
                <c:pt idx="2">
                  <c:v>22356.035</c:v>
                </c:pt>
              </c:numCache>
            </c:numRef>
          </c:val>
        </c:ser>
        <c:ser>
          <c:idx val="7"/>
          <c:order val="7"/>
          <c:tx>
            <c:strRef>
              <c:f>'8.3'!$K$34</c:f>
              <c:strCache>
                <c:ptCount val="1"/>
                <c:pt idx="0">
                  <c:v>Ostatní</c:v>
                </c:pt>
              </c:strCache>
            </c:strRef>
          </c:tx>
          <c:invertIfNegative val="0"/>
          <c:cat>
            <c:strRef>
              <c:f>'8.3'!$L$26:$N$26</c:f>
              <c:strCache>
                <c:ptCount val="3"/>
                <c:pt idx="0">
                  <c:v>Červenec</c:v>
                </c:pt>
                <c:pt idx="1">
                  <c:v>Srpen</c:v>
                </c:pt>
                <c:pt idx="2">
                  <c:v>Září</c:v>
                </c:pt>
              </c:strCache>
            </c:strRef>
          </c:cat>
          <c:val>
            <c:numRef>
              <c:f>'8.3'!$L$34:$N$34</c:f>
              <c:numCache>
                <c:formatCode>#,##0.0</c:formatCode>
                <c:ptCount val="3"/>
                <c:pt idx="0">
                  <c:v>9956.1579999999994</c:v>
                </c:pt>
                <c:pt idx="1">
                  <c:v>10172.408000000001</c:v>
                </c:pt>
                <c:pt idx="2">
                  <c:v>21281.606</c:v>
                </c:pt>
              </c:numCache>
            </c:numRef>
          </c:val>
        </c:ser>
        <c:dLbls>
          <c:showLegendKey val="0"/>
          <c:showVal val="0"/>
          <c:showCatName val="0"/>
          <c:showSerName val="0"/>
          <c:showPercent val="0"/>
          <c:showBubbleSize val="0"/>
        </c:dLbls>
        <c:gapWidth val="150"/>
        <c:overlap val="100"/>
        <c:axId val="381699584"/>
        <c:axId val="381701120"/>
      </c:barChart>
      <c:catAx>
        <c:axId val="381699584"/>
        <c:scaling>
          <c:orientation val="minMax"/>
        </c:scaling>
        <c:delete val="0"/>
        <c:axPos val="b"/>
        <c:numFmt formatCode="General" sourceLinked="1"/>
        <c:majorTickMark val="none"/>
        <c:minorTickMark val="none"/>
        <c:tickLblPos val="nextTo"/>
        <c:txPr>
          <a:bodyPr/>
          <a:lstStyle/>
          <a:p>
            <a:pPr>
              <a:defRPr sz="900"/>
            </a:pPr>
            <a:endParaRPr lang="cs-CZ"/>
          </a:p>
        </c:txPr>
        <c:crossAx val="381701120"/>
        <c:crosses val="autoZero"/>
        <c:auto val="1"/>
        <c:lblAlgn val="ctr"/>
        <c:lblOffset val="100"/>
        <c:noMultiLvlLbl val="0"/>
      </c:catAx>
      <c:valAx>
        <c:axId val="38170112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3816995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4.5984906639771998E-2</c:v>
                </c:pt>
              </c:numCache>
            </c:numRef>
          </c:val>
        </c:ser>
        <c:ser>
          <c:idx val="1"/>
          <c:order val="1"/>
          <c:tx>
            <c:strRef>
              <c:f>'8.3'!$L$40</c:f>
              <c:strCache>
                <c:ptCount val="1"/>
                <c:pt idx="0">
                  <c:v>Výroba tepla brutto</c:v>
                </c:pt>
              </c:strCache>
            </c:strRef>
          </c:tx>
          <c:invertIfNegative val="0"/>
          <c:val>
            <c:numRef>
              <c:f>'8.3'!$M$40</c:f>
              <c:numCache>
                <c:formatCode>0.0%</c:formatCode>
                <c:ptCount val="1"/>
                <c:pt idx="0">
                  <c:v>3.5924596912309183E-2</c:v>
                </c:pt>
              </c:numCache>
            </c:numRef>
          </c:val>
        </c:ser>
        <c:ser>
          <c:idx val="2"/>
          <c:order val="2"/>
          <c:tx>
            <c:strRef>
              <c:f>'8.3'!$L$41</c:f>
              <c:strCache>
                <c:ptCount val="1"/>
                <c:pt idx="0">
                  <c:v>Dodávky tepla</c:v>
                </c:pt>
              </c:strCache>
            </c:strRef>
          </c:tx>
          <c:invertIfNegative val="0"/>
          <c:val>
            <c:numRef>
              <c:f>'8.3'!$M$41</c:f>
              <c:numCache>
                <c:formatCode>0.0%</c:formatCode>
                <c:ptCount val="1"/>
                <c:pt idx="0">
                  <c:v>5.8734752309707212E-2</c:v>
                </c:pt>
              </c:numCache>
            </c:numRef>
          </c:val>
        </c:ser>
        <c:dLbls>
          <c:showLegendKey val="0"/>
          <c:showVal val="0"/>
          <c:showCatName val="0"/>
          <c:showSerName val="0"/>
          <c:showPercent val="0"/>
          <c:showBubbleSize val="0"/>
        </c:dLbls>
        <c:gapWidth val="150"/>
        <c:axId val="381731200"/>
        <c:axId val="381732736"/>
      </c:barChart>
      <c:catAx>
        <c:axId val="381731200"/>
        <c:scaling>
          <c:orientation val="maxMin"/>
        </c:scaling>
        <c:delete val="0"/>
        <c:axPos val="l"/>
        <c:numFmt formatCode="General" sourceLinked="1"/>
        <c:majorTickMark val="none"/>
        <c:minorTickMark val="none"/>
        <c:tickLblPos val="none"/>
        <c:crossAx val="381732736"/>
        <c:crosses val="autoZero"/>
        <c:auto val="1"/>
        <c:lblAlgn val="ctr"/>
        <c:lblOffset val="100"/>
        <c:noMultiLvlLbl val="0"/>
      </c:catAx>
      <c:valAx>
        <c:axId val="381732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17312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Červenec</c:v>
                </c:pt>
                <c:pt idx="1">
                  <c:v>Srpen</c:v>
                </c:pt>
                <c:pt idx="2">
                  <c:v>Září</c:v>
                </c:pt>
              </c:strCache>
            </c:strRef>
          </c:cat>
          <c:val>
            <c:numRef>
              <c:f>'8.3'!$L$10:$N$10</c:f>
              <c:numCache>
                <c:formatCode>#,##0.0</c:formatCode>
                <c:ptCount val="3"/>
                <c:pt idx="0">
                  <c:v>17859.93</c:v>
                </c:pt>
                <c:pt idx="1">
                  <c:v>17445</c:v>
                </c:pt>
                <c:pt idx="2">
                  <c:v>21531.73</c:v>
                </c:pt>
              </c:numCache>
            </c:numRef>
          </c:val>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Červenec</c:v>
                </c:pt>
                <c:pt idx="1">
                  <c:v>Srpen</c:v>
                </c:pt>
                <c:pt idx="2">
                  <c:v>Září</c:v>
                </c:pt>
              </c:strCache>
            </c:strRef>
          </c:cat>
          <c:val>
            <c:numRef>
              <c:f>'8.3'!$L$11:$N$11</c:f>
              <c:numCache>
                <c:formatCode>#,##0.0</c:formatCode>
                <c:ptCount val="3"/>
                <c:pt idx="0">
                  <c:v>2802.0140000000001</c:v>
                </c:pt>
                <c:pt idx="1">
                  <c:v>2497.96</c:v>
                </c:pt>
                <c:pt idx="2">
                  <c:v>4410.6499999999996</c:v>
                </c:pt>
              </c:numCache>
            </c:numRef>
          </c:val>
        </c:ser>
        <c:ser>
          <c:idx val="2"/>
          <c:order val="2"/>
          <c:tx>
            <c:strRef>
              <c:f>'8.3'!$K$12</c:f>
              <c:strCache>
                <c:ptCount val="1"/>
                <c:pt idx="0">
                  <c:v>Černé uhlí</c:v>
                </c:pt>
              </c:strCache>
            </c:strRef>
          </c:tx>
          <c:spPr>
            <a:solidFill>
              <a:schemeClr val="tx1"/>
            </a:solidFill>
          </c:spPr>
          <c:invertIfNegative val="0"/>
          <c:cat>
            <c:strRef>
              <c:f>'8.3'!$L$9:$N$9</c:f>
              <c:strCache>
                <c:ptCount val="3"/>
                <c:pt idx="0">
                  <c:v>Červenec</c:v>
                </c:pt>
                <c:pt idx="1">
                  <c:v>Srpen</c:v>
                </c:pt>
                <c:pt idx="2">
                  <c:v>Září</c:v>
                </c:pt>
              </c:strCache>
            </c:strRef>
          </c:cat>
          <c:val>
            <c:numRef>
              <c:f>'8.3'!$L$12:$N$12</c:f>
              <c:numCache>
                <c:formatCode>#,##0.0</c:formatCode>
                <c:ptCount val="3"/>
                <c:pt idx="0">
                  <c:v>0</c:v>
                </c:pt>
                <c:pt idx="1">
                  <c:v>0</c:v>
                </c:pt>
                <c:pt idx="2">
                  <c:v>0</c:v>
                </c:pt>
              </c:numCache>
            </c:numRef>
          </c:val>
        </c:ser>
        <c:ser>
          <c:idx val="3"/>
          <c:order val="3"/>
          <c:tx>
            <c:strRef>
              <c:f>'8.3'!$K$13</c:f>
              <c:strCache>
                <c:ptCount val="1"/>
                <c:pt idx="0">
                  <c:v>Elektrická energie</c:v>
                </c:pt>
              </c:strCache>
            </c:strRef>
          </c:tx>
          <c:invertIfNegative val="0"/>
          <c:cat>
            <c:strRef>
              <c:f>'8.3'!$L$9:$N$9</c:f>
              <c:strCache>
                <c:ptCount val="3"/>
                <c:pt idx="0">
                  <c:v>Červenec</c:v>
                </c:pt>
                <c:pt idx="1">
                  <c:v>Srpen</c:v>
                </c:pt>
                <c:pt idx="2">
                  <c:v>Září</c:v>
                </c:pt>
              </c:strCache>
            </c:strRef>
          </c:cat>
          <c:val>
            <c:numRef>
              <c:f>'8.3'!$L$13:$N$13</c:f>
              <c:numCache>
                <c:formatCode>#,##0.0</c:formatCode>
                <c:ptCount val="3"/>
                <c:pt idx="0">
                  <c:v>201</c:v>
                </c:pt>
                <c:pt idx="1">
                  <c:v>755</c:v>
                </c:pt>
                <c:pt idx="2">
                  <c:v>610</c:v>
                </c:pt>
              </c:numCache>
            </c:numRef>
          </c:val>
        </c:ser>
        <c:ser>
          <c:idx val="4"/>
          <c:order val="4"/>
          <c:tx>
            <c:strRef>
              <c:f>'8.3'!$K$14</c:f>
              <c:strCache>
                <c:ptCount val="1"/>
                <c:pt idx="0">
                  <c:v>Energie prostředí (tepelné čerpadlo)</c:v>
                </c:pt>
              </c:strCache>
            </c:strRef>
          </c:tx>
          <c:invertIfNegative val="0"/>
          <c:cat>
            <c:strRef>
              <c:f>'8.3'!$L$9:$N$9</c:f>
              <c:strCache>
                <c:ptCount val="3"/>
                <c:pt idx="0">
                  <c:v>Červenec</c:v>
                </c:pt>
                <c:pt idx="1">
                  <c:v>Srpen</c:v>
                </c:pt>
                <c:pt idx="2">
                  <c:v>Září</c:v>
                </c:pt>
              </c:strCache>
            </c:strRef>
          </c:cat>
          <c:val>
            <c:numRef>
              <c:f>'8.3'!$L$14:$N$14</c:f>
              <c:numCache>
                <c:formatCode>#,##0.0</c:formatCode>
                <c:ptCount val="3"/>
                <c:pt idx="0">
                  <c:v>16</c:v>
                </c:pt>
                <c:pt idx="1">
                  <c:v>17</c:v>
                </c:pt>
                <c:pt idx="2">
                  <c:v>25</c:v>
                </c:pt>
              </c:numCache>
            </c:numRef>
          </c:val>
        </c:ser>
        <c:ser>
          <c:idx val="5"/>
          <c:order val="5"/>
          <c:tx>
            <c:strRef>
              <c:f>'8.3'!$K$15</c:f>
              <c:strCache>
                <c:ptCount val="1"/>
                <c:pt idx="0">
                  <c:v>Energie Slunce (solární kolektor)</c:v>
                </c:pt>
              </c:strCache>
            </c:strRef>
          </c:tx>
          <c:invertIfNegative val="0"/>
          <c:cat>
            <c:strRef>
              <c:f>'8.3'!$L$9:$N$9</c:f>
              <c:strCache>
                <c:ptCount val="3"/>
                <c:pt idx="0">
                  <c:v>Červenec</c:v>
                </c:pt>
                <c:pt idx="1">
                  <c:v>Srpen</c:v>
                </c:pt>
                <c:pt idx="2">
                  <c:v>Září</c:v>
                </c:pt>
              </c:strCache>
            </c:strRef>
          </c:cat>
          <c:val>
            <c:numRef>
              <c:f>'8.3'!$L$15:$N$15</c:f>
              <c:numCache>
                <c:formatCode>#,##0.0</c:formatCode>
                <c:ptCount val="3"/>
                <c:pt idx="0">
                  <c:v>13</c:v>
                </c:pt>
                <c:pt idx="1">
                  <c:v>11</c:v>
                </c:pt>
                <c:pt idx="2">
                  <c:v>8</c:v>
                </c:pt>
              </c:numCache>
            </c:numRef>
          </c:val>
        </c:ser>
        <c:ser>
          <c:idx val="6"/>
          <c:order val="6"/>
          <c:tx>
            <c:strRef>
              <c:f>'8.3'!$K$16</c:f>
              <c:strCache>
                <c:ptCount val="1"/>
                <c:pt idx="0">
                  <c:v>Hnědé uhlí</c:v>
                </c:pt>
              </c:strCache>
            </c:strRef>
          </c:tx>
          <c:spPr>
            <a:solidFill>
              <a:srgbClr val="6E4932"/>
            </a:solidFill>
          </c:spPr>
          <c:invertIfNegative val="0"/>
          <c:cat>
            <c:strRef>
              <c:f>'8.3'!$L$9:$N$9</c:f>
              <c:strCache>
                <c:ptCount val="3"/>
                <c:pt idx="0">
                  <c:v>Červenec</c:v>
                </c:pt>
                <c:pt idx="1">
                  <c:v>Srpen</c:v>
                </c:pt>
                <c:pt idx="2">
                  <c:v>Září</c:v>
                </c:pt>
              </c:strCache>
            </c:strRef>
          </c:cat>
          <c:val>
            <c:numRef>
              <c:f>'8.3'!$L$16:$N$16</c:f>
              <c:numCache>
                <c:formatCode>#,##0.0</c:formatCode>
                <c:ptCount val="3"/>
                <c:pt idx="0">
                  <c:v>196</c:v>
                </c:pt>
                <c:pt idx="1">
                  <c:v>194</c:v>
                </c:pt>
                <c:pt idx="2">
                  <c:v>191</c:v>
                </c:pt>
              </c:numCache>
            </c:numRef>
          </c:val>
        </c:ser>
        <c:ser>
          <c:idx val="7"/>
          <c:order val="7"/>
          <c:tx>
            <c:strRef>
              <c:f>'8.3'!$K$17</c:f>
              <c:strCache>
                <c:ptCount val="1"/>
                <c:pt idx="0">
                  <c:v>Jaderné palivo</c:v>
                </c:pt>
              </c:strCache>
            </c:strRef>
          </c:tx>
          <c:invertIfNegative val="0"/>
          <c:cat>
            <c:strRef>
              <c:f>'8.3'!$L$9:$N$9</c:f>
              <c:strCache>
                <c:ptCount val="3"/>
                <c:pt idx="0">
                  <c:v>Červenec</c:v>
                </c:pt>
                <c:pt idx="1">
                  <c:v>Srpen</c:v>
                </c:pt>
                <c:pt idx="2">
                  <c:v>Září</c:v>
                </c:pt>
              </c:strCache>
            </c:strRef>
          </c:cat>
          <c:val>
            <c:numRef>
              <c:f>'8.3'!$L$17:$N$17</c:f>
              <c:numCache>
                <c:formatCode>#,##0.0</c:formatCode>
                <c:ptCount val="3"/>
                <c:pt idx="0">
                  <c:v>0</c:v>
                </c:pt>
                <c:pt idx="1">
                  <c:v>0</c:v>
                </c:pt>
                <c:pt idx="2">
                  <c:v>0</c:v>
                </c:pt>
              </c:numCache>
            </c:numRef>
          </c:val>
        </c:ser>
        <c:ser>
          <c:idx val="8"/>
          <c:order val="8"/>
          <c:tx>
            <c:strRef>
              <c:f>'8.3'!$K$18</c:f>
              <c:strCache>
                <c:ptCount val="1"/>
                <c:pt idx="0">
                  <c:v>Koks</c:v>
                </c:pt>
              </c:strCache>
            </c:strRef>
          </c:tx>
          <c:invertIfNegative val="0"/>
          <c:cat>
            <c:strRef>
              <c:f>'8.3'!$L$9:$N$9</c:f>
              <c:strCache>
                <c:ptCount val="3"/>
                <c:pt idx="0">
                  <c:v>Červenec</c:v>
                </c:pt>
                <c:pt idx="1">
                  <c:v>Srpen</c:v>
                </c:pt>
                <c:pt idx="2">
                  <c:v>Září</c:v>
                </c:pt>
              </c:strCache>
            </c:strRef>
          </c:cat>
          <c:val>
            <c:numRef>
              <c:f>'8.3'!$L$18:$N$18</c:f>
              <c:numCache>
                <c:formatCode>#,##0.0</c:formatCode>
                <c:ptCount val="3"/>
                <c:pt idx="0">
                  <c:v>0</c:v>
                </c:pt>
                <c:pt idx="1">
                  <c:v>0</c:v>
                </c:pt>
                <c:pt idx="2">
                  <c:v>0</c:v>
                </c:pt>
              </c:numCache>
            </c:numRef>
          </c:val>
        </c:ser>
        <c:ser>
          <c:idx val="9"/>
          <c:order val="9"/>
          <c:tx>
            <c:strRef>
              <c:f>'8.3'!$K$19</c:f>
              <c:strCache>
                <c:ptCount val="1"/>
                <c:pt idx="0">
                  <c:v>Odpadní teplo</c:v>
                </c:pt>
              </c:strCache>
            </c:strRef>
          </c:tx>
          <c:invertIfNegative val="0"/>
          <c:cat>
            <c:strRef>
              <c:f>'8.3'!$L$9:$N$9</c:f>
              <c:strCache>
                <c:ptCount val="3"/>
                <c:pt idx="0">
                  <c:v>Červenec</c:v>
                </c:pt>
                <c:pt idx="1">
                  <c:v>Srpen</c:v>
                </c:pt>
                <c:pt idx="2">
                  <c:v>Září</c:v>
                </c:pt>
              </c:strCache>
            </c:strRef>
          </c:cat>
          <c:val>
            <c:numRef>
              <c:f>'8.3'!$L$19:$N$19</c:f>
              <c:numCache>
                <c:formatCode>#,##0.0</c:formatCode>
                <c:ptCount val="3"/>
                <c:pt idx="0">
                  <c:v>1804.4</c:v>
                </c:pt>
                <c:pt idx="1">
                  <c:v>1773.81</c:v>
                </c:pt>
                <c:pt idx="2">
                  <c:v>2338.14</c:v>
                </c:pt>
              </c:numCache>
            </c:numRef>
          </c:val>
        </c:ser>
        <c:ser>
          <c:idx val="10"/>
          <c:order val="10"/>
          <c:tx>
            <c:strRef>
              <c:f>'8.3'!$K$20</c:f>
              <c:strCache>
                <c:ptCount val="1"/>
                <c:pt idx="0">
                  <c:v>Ostatní kapalná paliva</c:v>
                </c:pt>
              </c:strCache>
            </c:strRef>
          </c:tx>
          <c:invertIfNegative val="0"/>
          <c:cat>
            <c:strRef>
              <c:f>'8.3'!$L$9:$N$9</c:f>
              <c:strCache>
                <c:ptCount val="3"/>
                <c:pt idx="0">
                  <c:v>Červenec</c:v>
                </c:pt>
                <c:pt idx="1">
                  <c:v>Srpen</c:v>
                </c:pt>
                <c:pt idx="2">
                  <c:v>Září</c:v>
                </c:pt>
              </c:strCache>
            </c:strRef>
          </c:cat>
          <c:val>
            <c:numRef>
              <c:f>'8.3'!$L$20:$N$20</c:f>
              <c:numCache>
                <c:formatCode>#,##0.0</c:formatCode>
                <c:ptCount val="3"/>
                <c:pt idx="0">
                  <c:v>0</c:v>
                </c:pt>
                <c:pt idx="1">
                  <c:v>0</c:v>
                </c:pt>
                <c:pt idx="2">
                  <c:v>0</c:v>
                </c:pt>
              </c:numCache>
            </c:numRef>
          </c:val>
        </c:ser>
        <c:ser>
          <c:idx val="11"/>
          <c:order val="11"/>
          <c:tx>
            <c:strRef>
              <c:f>'8.3'!$K$21</c:f>
              <c:strCache>
                <c:ptCount val="1"/>
                <c:pt idx="0">
                  <c:v>Ostatní pevná paliva</c:v>
                </c:pt>
              </c:strCache>
            </c:strRef>
          </c:tx>
          <c:invertIfNegative val="0"/>
          <c:cat>
            <c:strRef>
              <c:f>'8.3'!$L$9:$N$9</c:f>
              <c:strCache>
                <c:ptCount val="3"/>
                <c:pt idx="0">
                  <c:v>Červenec</c:v>
                </c:pt>
                <c:pt idx="1">
                  <c:v>Srpen</c:v>
                </c:pt>
                <c:pt idx="2">
                  <c:v>Září</c:v>
                </c:pt>
              </c:strCache>
            </c:strRef>
          </c:cat>
          <c:val>
            <c:numRef>
              <c:f>'8.3'!$L$21:$N$21</c:f>
              <c:numCache>
                <c:formatCode>#,##0.0</c:formatCode>
                <c:ptCount val="3"/>
                <c:pt idx="0">
                  <c:v>98609</c:v>
                </c:pt>
                <c:pt idx="1">
                  <c:v>99617</c:v>
                </c:pt>
                <c:pt idx="2">
                  <c:v>104062</c:v>
                </c:pt>
              </c:numCache>
            </c:numRef>
          </c:val>
        </c:ser>
        <c:ser>
          <c:idx val="12"/>
          <c:order val="12"/>
          <c:tx>
            <c:strRef>
              <c:f>'8.3'!$K$22</c:f>
              <c:strCache>
                <c:ptCount val="1"/>
                <c:pt idx="0">
                  <c:v>Ostatní plyny</c:v>
                </c:pt>
              </c:strCache>
            </c:strRef>
          </c:tx>
          <c:invertIfNegative val="0"/>
          <c:cat>
            <c:strRef>
              <c:f>'8.3'!$L$9:$N$9</c:f>
              <c:strCache>
                <c:ptCount val="3"/>
                <c:pt idx="0">
                  <c:v>Červenec</c:v>
                </c:pt>
                <c:pt idx="1">
                  <c:v>Srpen</c:v>
                </c:pt>
                <c:pt idx="2">
                  <c:v>Září</c:v>
                </c:pt>
              </c:strCache>
            </c:strRef>
          </c:cat>
          <c:val>
            <c:numRef>
              <c:f>'8.3'!$L$22:$N$22</c:f>
              <c:numCache>
                <c:formatCode>#,##0.0</c:formatCode>
                <c:ptCount val="3"/>
                <c:pt idx="0">
                  <c:v>0</c:v>
                </c:pt>
                <c:pt idx="1">
                  <c:v>0</c:v>
                </c:pt>
                <c:pt idx="2">
                  <c:v>0</c:v>
                </c:pt>
              </c:numCache>
            </c:numRef>
          </c:val>
        </c:ser>
        <c:ser>
          <c:idx val="13"/>
          <c:order val="13"/>
          <c:tx>
            <c:strRef>
              <c:f>'8.3'!$K$23</c:f>
              <c:strCache>
                <c:ptCount val="1"/>
                <c:pt idx="0">
                  <c:v>Ostatní</c:v>
                </c:pt>
              </c:strCache>
            </c:strRef>
          </c:tx>
          <c:invertIfNegative val="0"/>
          <c:cat>
            <c:strRef>
              <c:f>'8.3'!$L$9:$N$9</c:f>
              <c:strCache>
                <c:ptCount val="3"/>
                <c:pt idx="0">
                  <c:v>Červenec</c:v>
                </c:pt>
                <c:pt idx="1">
                  <c:v>Srpen</c:v>
                </c:pt>
                <c:pt idx="2">
                  <c:v>Září</c:v>
                </c:pt>
              </c:strCache>
            </c:strRef>
          </c:cat>
          <c:val>
            <c:numRef>
              <c:f>'8.3'!$L$23:$N$23</c:f>
              <c:numCache>
                <c:formatCode>#,##0.0</c:formatCode>
                <c:ptCount val="3"/>
                <c:pt idx="0">
                  <c:v>0</c:v>
                </c:pt>
                <c:pt idx="1">
                  <c:v>0</c:v>
                </c:pt>
                <c:pt idx="2">
                  <c:v>0</c:v>
                </c:pt>
              </c:numCache>
            </c:numRef>
          </c:val>
        </c:ser>
        <c:ser>
          <c:idx val="14"/>
          <c:order val="14"/>
          <c:tx>
            <c:strRef>
              <c:f>'8.3'!$K$24</c:f>
              <c:strCache>
                <c:ptCount val="1"/>
                <c:pt idx="0">
                  <c:v>Topné oleje</c:v>
                </c:pt>
              </c:strCache>
            </c:strRef>
          </c:tx>
          <c:invertIfNegative val="0"/>
          <c:cat>
            <c:strRef>
              <c:f>'8.3'!$L$9:$N$9</c:f>
              <c:strCache>
                <c:ptCount val="3"/>
                <c:pt idx="0">
                  <c:v>Červenec</c:v>
                </c:pt>
                <c:pt idx="1">
                  <c:v>Srpen</c:v>
                </c:pt>
                <c:pt idx="2">
                  <c:v>Září</c:v>
                </c:pt>
              </c:strCache>
            </c:strRef>
          </c:cat>
          <c:val>
            <c:numRef>
              <c:f>'8.3'!$L$24:$N$24</c:f>
              <c:numCache>
                <c:formatCode>#,##0.0</c:formatCode>
                <c:ptCount val="3"/>
                <c:pt idx="0">
                  <c:v>0</c:v>
                </c:pt>
                <c:pt idx="1">
                  <c:v>0</c:v>
                </c:pt>
                <c:pt idx="2">
                  <c:v>0</c:v>
                </c:pt>
              </c:numCache>
            </c:numRef>
          </c:val>
        </c:ser>
        <c:ser>
          <c:idx val="15"/>
          <c:order val="15"/>
          <c:tx>
            <c:strRef>
              <c:f>'8.3'!$K$25</c:f>
              <c:strCache>
                <c:ptCount val="1"/>
                <c:pt idx="0">
                  <c:v>Zemní plyn</c:v>
                </c:pt>
              </c:strCache>
            </c:strRef>
          </c:tx>
          <c:spPr>
            <a:solidFill>
              <a:srgbClr val="EBE600"/>
            </a:solidFill>
          </c:spPr>
          <c:invertIfNegative val="0"/>
          <c:cat>
            <c:strRef>
              <c:f>'8.3'!$L$9:$N$9</c:f>
              <c:strCache>
                <c:ptCount val="3"/>
                <c:pt idx="0">
                  <c:v>Červenec</c:v>
                </c:pt>
                <c:pt idx="1">
                  <c:v>Srpen</c:v>
                </c:pt>
                <c:pt idx="2">
                  <c:v>Září</c:v>
                </c:pt>
              </c:strCache>
            </c:strRef>
          </c:cat>
          <c:val>
            <c:numRef>
              <c:f>'8.3'!$L$25:$N$25</c:f>
              <c:numCache>
                <c:formatCode>#,##0.0</c:formatCode>
                <c:ptCount val="3"/>
                <c:pt idx="0">
                  <c:v>57556.753999999994</c:v>
                </c:pt>
                <c:pt idx="1">
                  <c:v>52761.379000000008</c:v>
                </c:pt>
                <c:pt idx="2">
                  <c:v>89511.334000000017</c:v>
                </c:pt>
              </c:numCache>
            </c:numRef>
          </c:val>
        </c:ser>
        <c:dLbls>
          <c:showLegendKey val="0"/>
          <c:showVal val="0"/>
          <c:showCatName val="0"/>
          <c:showSerName val="0"/>
          <c:showPercent val="0"/>
          <c:showBubbleSize val="0"/>
        </c:dLbls>
        <c:gapWidth val="150"/>
        <c:overlap val="100"/>
        <c:axId val="381355904"/>
        <c:axId val="381357440"/>
      </c:barChart>
      <c:catAx>
        <c:axId val="381355904"/>
        <c:scaling>
          <c:orientation val="minMax"/>
        </c:scaling>
        <c:delete val="0"/>
        <c:axPos val="b"/>
        <c:numFmt formatCode="General" sourceLinked="1"/>
        <c:majorTickMark val="none"/>
        <c:minorTickMark val="none"/>
        <c:tickLblPos val="nextTo"/>
        <c:txPr>
          <a:bodyPr/>
          <a:lstStyle/>
          <a:p>
            <a:pPr>
              <a:defRPr sz="900"/>
            </a:pPr>
            <a:endParaRPr lang="cs-CZ"/>
          </a:p>
        </c:txPr>
        <c:crossAx val="381357440"/>
        <c:crosses val="autoZero"/>
        <c:auto val="1"/>
        <c:lblAlgn val="ctr"/>
        <c:lblOffset val="100"/>
        <c:noMultiLvlLbl val="0"/>
      </c:catAx>
      <c:valAx>
        <c:axId val="381357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13559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'8.3'!$O$10:$O$25</c:f>
              <c:numCache>
                <c:formatCode>0.0%</c:formatCode>
                <c:ptCount val="16"/>
              </c:numCache>
            </c:numRef>
          </c:cat>
          <c:val>
            <c:numRef>
              <c:f>'8.3'!$J$10:$J$25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'8.3'!$O$27:$O$34</c:f>
              <c:numCache>
                <c:formatCode>#,##0.0</c:formatCode>
                <c:ptCount val="8"/>
              </c:numCache>
            </c:numRef>
          </c:cat>
          <c:val>
            <c:numRef>
              <c:f>'8.3'!$J$27:$J$34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3036416"/>
        <c:axId val="383050496"/>
      </c:barChart>
      <c:catAx>
        <c:axId val="383036416"/>
        <c:scaling>
          <c:orientation val="minMax"/>
        </c:scaling>
        <c:delete val="1"/>
        <c:axPos val="b"/>
        <c:numFmt formatCode="General" sourceLinked="1"/>
        <c:majorTickMark val="out"/>
        <c:minorTickMark val="none"/>
        <c:tickLblPos val="nextTo"/>
        <c:crossAx val="383050496"/>
        <c:crosses val="autoZero"/>
        <c:auto val="1"/>
        <c:lblAlgn val="ctr"/>
        <c:lblOffset val="100"/>
        <c:noMultiLvlLbl val="0"/>
      </c:catAx>
      <c:valAx>
        <c:axId val="383050496"/>
        <c:scaling>
          <c:orientation val="minMax"/>
        </c:scaling>
        <c:delete val="1"/>
        <c:axPos val="l"/>
        <c:numFmt formatCode="0%" sourceLinked="1"/>
        <c:majorTickMark val="out"/>
        <c:minorTickMark val="none"/>
        <c:tickLblPos val="nextTo"/>
        <c:crossAx val="383036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Červenec</c:v>
                </c:pt>
                <c:pt idx="1">
                  <c:v>Srpen</c:v>
                </c:pt>
                <c:pt idx="2">
                  <c:v>Září</c:v>
                </c:pt>
              </c:strCache>
            </c:strRef>
          </c:cat>
          <c:val>
            <c:numRef>
              <c:f>'8.4'!$L$27:$N$27</c:f>
              <c:numCache>
                <c:formatCode>#,##0.0</c:formatCode>
                <c:ptCount val="3"/>
                <c:pt idx="0">
                  <c:v>4832.424</c:v>
                </c:pt>
                <c:pt idx="1">
                  <c:v>4621.3099999999995</c:v>
                </c:pt>
                <c:pt idx="2">
                  <c:v>8630.0550000000003</c:v>
                </c:pt>
              </c:numCache>
            </c:numRef>
          </c:val>
        </c:ser>
        <c:ser>
          <c:idx val="1"/>
          <c:order val="1"/>
          <c:tx>
            <c:strRef>
              <c:f>'8.4'!$K$28</c:f>
              <c:strCache>
                <c:ptCount val="1"/>
                <c:pt idx="0">
                  <c:v>Energetika</c:v>
                </c:pt>
              </c:strCache>
            </c:strRef>
          </c:tx>
          <c:invertIfNegative val="0"/>
          <c:cat>
            <c:strRef>
              <c:f>'8.4'!$L$26:$N$26</c:f>
              <c:strCache>
                <c:ptCount val="3"/>
                <c:pt idx="0">
                  <c:v>Červenec</c:v>
                </c:pt>
                <c:pt idx="1">
                  <c:v>Srpen</c:v>
                </c:pt>
                <c:pt idx="2">
                  <c:v>Září</c:v>
                </c:pt>
              </c:strCache>
            </c:strRef>
          </c:cat>
          <c:val>
            <c:numRef>
              <c:f>'8.4'!$L$28:$N$28</c:f>
              <c:numCache>
                <c:formatCode>#,##0.0</c:formatCode>
                <c:ptCount val="3"/>
                <c:pt idx="0">
                  <c:v>533.16</c:v>
                </c:pt>
                <c:pt idx="1">
                  <c:v>11315.22</c:v>
                </c:pt>
                <c:pt idx="2">
                  <c:v>17860.530000000002</c:v>
                </c:pt>
              </c:numCache>
            </c:numRef>
          </c:val>
        </c:ser>
        <c:ser>
          <c:idx val="2"/>
          <c:order val="2"/>
          <c:tx>
            <c:strRef>
              <c:f>'8.4'!$K$29</c:f>
              <c:strCache>
                <c:ptCount val="1"/>
                <c:pt idx="0">
                  <c:v>Doprava</c:v>
                </c:pt>
              </c:strCache>
            </c:strRef>
          </c:tx>
          <c:invertIfNegative val="0"/>
          <c:cat>
            <c:strRef>
              <c:f>'8.4'!$L$26:$N$26</c:f>
              <c:strCache>
                <c:ptCount val="3"/>
                <c:pt idx="0">
                  <c:v>Červenec</c:v>
                </c:pt>
                <c:pt idx="1">
                  <c:v>Srpen</c:v>
                </c:pt>
                <c:pt idx="2">
                  <c:v>Září</c:v>
                </c:pt>
              </c:strCache>
            </c:strRef>
          </c:cat>
          <c:val>
            <c:numRef>
              <c:f>'8.4'!$L$29:$N$29</c:f>
              <c:numCache>
                <c:formatCode>#,##0.0</c:formatCode>
                <c:ptCount val="3"/>
                <c:pt idx="0">
                  <c:v>342.60799999999995</c:v>
                </c:pt>
                <c:pt idx="1">
                  <c:v>341.70299999999997</c:v>
                </c:pt>
                <c:pt idx="2">
                  <c:v>725.351</c:v>
                </c:pt>
              </c:numCache>
            </c:numRef>
          </c:val>
        </c:ser>
        <c:ser>
          <c:idx val="3"/>
          <c:order val="3"/>
          <c:tx>
            <c:strRef>
              <c:f>'8.4'!$K$30</c:f>
              <c:strCache>
                <c:ptCount val="1"/>
                <c:pt idx="0">
                  <c:v>Stavebnictví</c:v>
                </c:pt>
              </c:strCache>
            </c:strRef>
          </c:tx>
          <c:invertIfNegative val="0"/>
          <c:cat>
            <c:strRef>
              <c:f>'8.4'!$L$26:$N$26</c:f>
              <c:strCache>
                <c:ptCount val="3"/>
                <c:pt idx="0">
                  <c:v>Červenec</c:v>
                </c:pt>
                <c:pt idx="1">
                  <c:v>Srpen</c:v>
                </c:pt>
                <c:pt idx="2">
                  <c:v>Září</c:v>
                </c:pt>
              </c:strCache>
            </c:strRef>
          </c:cat>
          <c:val>
            <c:numRef>
              <c:f>'8.4'!$L$30:$N$30</c:f>
              <c:numCache>
                <c:formatCode>#,##0.0</c:formatCode>
                <c:ptCount val="3"/>
                <c:pt idx="0">
                  <c:v>279.64</c:v>
                </c:pt>
                <c:pt idx="1">
                  <c:v>260.21000000000004</c:v>
                </c:pt>
                <c:pt idx="2">
                  <c:v>752.03</c:v>
                </c:pt>
              </c:numCache>
            </c:numRef>
          </c:val>
        </c:ser>
        <c:ser>
          <c:idx val="4"/>
          <c:order val="4"/>
          <c:tx>
            <c:strRef>
              <c:f>'8.4'!$K$31</c:f>
              <c:strCache>
                <c:ptCount val="1"/>
                <c:pt idx="0">
                  <c:v>Zemědělství a lesnictví</c:v>
                </c:pt>
              </c:strCache>
            </c:strRef>
          </c:tx>
          <c:invertIfNegative val="0"/>
          <c:cat>
            <c:strRef>
              <c:f>'8.4'!$L$26:$N$26</c:f>
              <c:strCache>
                <c:ptCount val="3"/>
                <c:pt idx="0">
                  <c:v>Červenec</c:v>
                </c:pt>
                <c:pt idx="1">
                  <c:v>Srpen</c:v>
                </c:pt>
                <c:pt idx="2">
                  <c:v>Září</c:v>
                </c:pt>
              </c:strCache>
            </c:strRef>
          </c:cat>
          <c:val>
            <c:numRef>
              <c:f>'8.4'!$L$31:$N$31</c:f>
              <c:numCache>
                <c:formatCode>#,##0.0</c:formatCode>
                <c:ptCount val="3"/>
                <c:pt idx="0">
                  <c:v>177.29</c:v>
                </c:pt>
                <c:pt idx="1">
                  <c:v>116.04</c:v>
                </c:pt>
                <c:pt idx="2">
                  <c:v>383.54</c:v>
                </c:pt>
              </c:numCache>
            </c:numRef>
          </c:val>
        </c:ser>
        <c:ser>
          <c:idx val="5"/>
          <c:order val="5"/>
          <c:tx>
            <c:strRef>
              <c:f>'8.4'!$K$32</c:f>
              <c:strCache>
                <c:ptCount val="1"/>
                <c:pt idx="0">
                  <c:v>Domácnosti</c:v>
                </c:pt>
              </c:strCache>
            </c:strRef>
          </c:tx>
          <c:invertIfNegative val="0"/>
          <c:cat>
            <c:strRef>
              <c:f>'8.4'!$L$26:$N$26</c:f>
              <c:strCache>
                <c:ptCount val="3"/>
                <c:pt idx="0">
                  <c:v>Červenec</c:v>
                </c:pt>
                <c:pt idx="1">
                  <c:v>Srpen</c:v>
                </c:pt>
                <c:pt idx="2">
                  <c:v>Září</c:v>
                </c:pt>
              </c:strCache>
            </c:strRef>
          </c:cat>
          <c:val>
            <c:numRef>
              <c:f>'8.4'!$L$32:$N$32</c:f>
              <c:numCache>
                <c:formatCode>#,##0.0</c:formatCode>
                <c:ptCount val="3"/>
                <c:pt idx="0">
                  <c:v>40941.767999999996</c:v>
                </c:pt>
                <c:pt idx="1">
                  <c:v>41705.613000000005</c:v>
                </c:pt>
                <c:pt idx="2">
                  <c:v>78735.622000000003</c:v>
                </c:pt>
              </c:numCache>
            </c:numRef>
          </c:val>
        </c:ser>
        <c:ser>
          <c:idx val="6"/>
          <c:order val="6"/>
          <c:tx>
            <c:strRef>
              <c:f>'8.4'!$K$33</c:f>
              <c:strCache>
                <c:ptCount val="1"/>
                <c:pt idx="0">
                  <c:v>Obchod, služby, školství, zdravotnictví</c:v>
                </c:pt>
              </c:strCache>
            </c:strRef>
          </c:tx>
          <c:invertIfNegative val="0"/>
          <c:cat>
            <c:strRef>
              <c:f>'8.4'!$L$26:$N$26</c:f>
              <c:strCache>
                <c:ptCount val="3"/>
                <c:pt idx="0">
                  <c:v>Červenec</c:v>
                </c:pt>
                <c:pt idx="1">
                  <c:v>Srpen</c:v>
                </c:pt>
                <c:pt idx="2">
                  <c:v>Září</c:v>
                </c:pt>
              </c:strCache>
            </c:strRef>
          </c:cat>
          <c:val>
            <c:numRef>
              <c:f>'8.4'!$L$33:$N$33</c:f>
              <c:numCache>
                <c:formatCode>#,##0.0</c:formatCode>
                <c:ptCount val="3"/>
                <c:pt idx="0">
                  <c:v>17367.625</c:v>
                </c:pt>
                <c:pt idx="1">
                  <c:v>17498.901000000002</c:v>
                </c:pt>
                <c:pt idx="2">
                  <c:v>32979.813999999998</c:v>
                </c:pt>
              </c:numCache>
            </c:numRef>
          </c:val>
        </c:ser>
        <c:ser>
          <c:idx val="7"/>
          <c:order val="7"/>
          <c:tx>
            <c:strRef>
              <c:f>'8.4'!$K$34</c:f>
              <c:strCache>
                <c:ptCount val="1"/>
                <c:pt idx="0">
                  <c:v>Ostatní</c:v>
                </c:pt>
              </c:strCache>
            </c:strRef>
          </c:tx>
          <c:invertIfNegative val="0"/>
          <c:cat>
            <c:strRef>
              <c:f>'8.4'!$L$26:$N$26</c:f>
              <c:strCache>
                <c:ptCount val="3"/>
                <c:pt idx="0">
                  <c:v>Červenec</c:v>
                </c:pt>
                <c:pt idx="1">
                  <c:v>Srpen</c:v>
                </c:pt>
                <c:pt idx="2">
                  <c:v>Září</c:v>
                </c:pt>
              </c:strCache>
            </c:strRef>
          </c:cat>
          <c:val>
            <c:numRef>
              <c:f>'8.4'!$L$34:$N$34</c:f>
              <c:numCache>
                <c:formatCode>#,##0.0</c:formatCode>
                <c:ptCount val="3"/>
                <c:pt idx="0">
                  <c:v>3779.88</c:v>
                </c:pt>
                <c:pt idx="1">
                  <c:v>3682.8399999999997</c:v>
                </c:pt>
                <c:pt idx="2">
                  <c:v>7017.92</c:v>
                </c:pt>
              </c:numCache>
            </c:numRef>
          </c:val>
        </c:ser>
        <c:dLbls>
          <c:showLegendKey val="0"/>
          <c:showVal val="0"/>
          <c:showCatName val="0"/>
          <c:showSerName val="0"/>
          <c:showPercent val="0"/>
          <c:showBubbleSize val="0"/>
        </c:dLbls>
        <c:gapWidth val="150"/>
        <c:overlap val="100"/>
        <c:axId val="379152256"/>
        <c:axId val="379153792"/>
      </c:barChart>
      <c:catAx>
        <c:axId val="379152256"/>
        <c:scaling>
          <c:orientation val="minMax"/>
        </c:scaling>
        <c:delete val="0"/>
        <c:axPos val="b"/>
        <c:numFmt formatCode="General" sourceLinked="1"/>
        <c:majorTickMark val="none"/>
        <c:minorTickMark val="none"/>
        <c:tickLblPos val="nextTo"/>
        <c:txPr>
          <a:bodyPr/>
          <a:lstStyle/>
          <a:p>
            <a:pPr>
              <a:defRPr sz="900"/>
            </a:pPr>
            <a:endParaRPr lang="cs-CZ"/>
          </a:p>
        </c:txPr>
        <c:crossAx val="379153792"/>
        <c:crosses val="autoZero"/>
        <c:auto val="1"/>
        <c:lblAlgn val="ctr"/>
        <c:lblOffset val="100"/>
        <c:noMultiLvlLbl val="0"/>
      </c:catAx>
      <c:valAx>
        <c:axId val="379153792"/>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37915225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7925632"/>
        <c:axId val="207927168"/>
      </c:barChart>
      <c:catAx>
        <c:axId val="207925632"/>
        <c:scaling>
          <c:orientation val="minMax"/>
        </c:scaling>
        <c:delete val="1"/>
        <c:axPos val="b"/>
        <c:numFmt formatCode="General" sourceLinked="1"/>
        <c:majorTickMark val="out"/>
        <c:minorTickMark val="none"/>
        <c:tickLblPos val="nextTo"/>
        <c:crossAx val="207927168"/>
        <c:crosses val="autoZero"/>
        <c:auto val="1"/>
        <c:lblAlgn val="ctr"/>
        <c:lblOffset val="100"/>
        <c:noMultiLvlLbl val="0"/>
      </c:catAx>
      <c:valAx>
        <c:axId val="207927168"/>
        <c:scaling>
          <c:orientation val="minMax"/>
        </c:scaling>
        <c:delete val="1"/>
        <c:axPos val="l"/>
        <c:numFmt formatCode="0.0%" sourceLinked="1"/>
        <c:majorTickMark val="out"/>
        <c:minorTickMark val="none"/>
        <c:tickLblPos val="nextTo"/>
        <c:crossAx val="2079256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6.9994642855357489E-2</c:v>
                </c:pt>
              </c:numCache>
            </c:numRef>
          </c:val>
        </c:ser>
        <c:ser>
          <c:idx val="1"/>
          <c:order val="1"/>
          <c:tx>
            <c:strRef>
              <c:f>'8.4'!$L$40</c:f>
              <c:strCache>
                <c:ptCount val="1"/>
                <c:pt idx="0">
                  <c:v>Výroba tepla brutto</c:v>
                </c:pt>
              </c:strCache>
            </c:strRef>
          </c:tx>
          <c:invertIfNegative val="0"/>
          <c:val>
            <c:numRef>
              <c:f>'8.4'!$M$40</c:f>
              <c:numCache>
                <c:formatCode>0.0%</c:formatCode>
                <c:ptCount val="1"/>
                <c:pt idx="0">
                  <c:v>9.5918403697798721E-2</c:v>
                </c:pt>
              </c:numCache>
            </c:numRef>
          </c:val>
        </c:ser>
        <c:ser>
          <c:idx val="2"/>
          <c:order val="2"/>
          <c:tx>
            <c:strRef>
              <c:f>'8.4'!$L$41</c:f>
              <c:strCache>
                <c:ptCount val="1"/>
                <c:pt idx="0">
                  <c:v>Dodávky tepla</c:v>
                </c:pt>
              </c:strCache>
            </c:strRef>
          </c:tx>
          <c:invertIfNegative val="0"/>
          <c:val>
            <c:numRef>
              <c:f>'8.4'!$M$41</c:f>
              <c:numCache>
                <c:formatCode>0.0%</c:formatCode>
                <c:ptCount val="1"/>
                <c:pt idx="0">
                  <c:v>3.8388635583864114E-2</c:v>
                </c:pt>
              </c:numCache>
            </c:numRef>
          </c:val>
        </c:ser>
        <c:dLbls>
          <c:showLegendKey val="0"/>
          <c:showVal val="0"/>
          <c:showCatName val="0"/>
          <c:showSerName val="0"/>
          <c:showPercent val="0"/>
          <c:showBubbleSize val="0"/>
        </c:dLbls>
        <c:gapWidth val="150"/>
        <c:axId val="381240064"/>
        <c:axId val="381241600"/>
      </c:barChart>
      <c:catAx>
        <c:axId val="381240064"/>
        <c:scaling>
          <c:orientation val="maxMin"/>
        </c:scaling>
        <c:delete val="0"/>
        <c:axPos val="l"/>
        <c:numFmt formatCode="General" sourceLinked="1"/>
        <c:majorTickMark val="none"/>
        <c:minorTickMark val="none"/>
        <c:tickLblPos val="none"/>
        <c:crossAx val="381241600"/>
        <c:crosses val="autoZero"/>
        <c:auto val="1"/>
        <c:lblAlgn val="ctr"/>
        <c:lblOffset val="100"/>
        <c:noMultiLvlLbl val="0"/>
      </c:catAx>
      <c:valAx>
        <c:axId val="381241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12400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Červenec</c:v>
                </c:pt>
                <c:pt idx="1">
                  <c:v>Srpen</c:v>
                </c:pt>
                <c:pt idx="2">
                  <c:v>Září</c:v>
                </c:pt>
              </c:strCache>
            </c:strRef>
          </c:cat>
          <c:val>
            <c:numRef>
              <c:f>'8.4'!$L$10:$N$10</c:f>
              <c:numCache>
                <c:formatCode>#,##0.0</c:formatCode>
                <c:ptCount val="3"/>
                <c:pt idx="0">
                  <c:v>12387.632</c:v>
                </c:pt>
                <c:pt idx="1">
                  <c:v>9570.8449999999993</c:v>
                </c:pt>
                <c:pt idx="2">
                  <c:v>18716.991000000002</c:v>
                </c:pt>
              </c:numCache>
            </c:numRef>
          </c:val>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Červenec</c:v>
                </c:pt>
                <c:pt idx="1">
                  <c:v>Srpen</c:v>
                </c:pt>
                <c:pt idx="2">
                  <c:v>Září</c:v>
                </c:pt>
              </c:strCache>
            </c:strRef>
          </c:cat>
          <c:val>
            <c:numRef>
              <c:f>'8.4'!$L$11:$N$11</c:f>
              <c:numCache>
                <c:formatCode>#,##0.0</c:formatCode>
                <c:ptCount val="3"/>
                <c:pt idx="0">
                  <c:v>171</c:v>
                </c:pt>
                <c:pt idx="1">
                  <c:v>110</c:v>
                </c:pt>
                <c:pt idx="2">
                  <c:v>425</c:v>
                </c:pt>
              </c:numCache>
            </c:numRef>
          </c:val>
        </c:ser>
        <c:ser>
          <c:idx val="2"/>
          <c:order val="2"/>
          <c:tx>
            <c:strRef>
              <c:f>'8.4'!$K$12</c:f>
              <c:strCache>
                <c:ptCount val="1"/>
                <c:pt idx="0">
                  <c:v>Černé uhlí</c:v>
                </c:pt>
              </c:strCache>
            </c:strRef>
          </c:tx>
          <c:spPr>
            <a:solidFill>
              <a:schemeClr val="tx1"/>
            </a:solidFill>
          </c:spPr>
          <c:invertIfNegative val="0"/>
          <c:cat>
            <c:strRef>
              <c:f>'8.4'!$L$9:$N$9</c:f>
              <c:strCache>
                <c:ptCount val="3"/>
                <c:pt idx="0">
                  <c:v>Červenec</c:v>
                </c:pt>
                <c:pt idx="1">
                  <c:v>Srpen</c:v>
                </c:pt>
                <c:pt idx="2">
                  <c:v>Září</c:v>
                </c:pt>
              </c:strCache>
            </c:strRef>
          </c:cat>
          <c:val>
            <c:numRef>
              <c:f>'8.4'!$L$12:$N$12</c:f>
              <c:numCache>
                <c:formatCode>#,##0.0</c:formatCode>
                <c:ptCount val="3"/>
                <c:pt idx="0">
                  <c:v>0</c:v>
                </c:pt>
                <c:pt idx="1">
                  <c:v>0</c:v>
                </c:pt>
                <c:pt idx="2">
                  <c:v>0</c:v>
                </c:pt>
              </c:numCache>
            </c:numRef>
          </c:val>
        </c:ser>
        <c:ser>
          <c:idx val="3"/>
          <c:order val="3"/>
          <c:tx>
            <c:strRef>
              <c:f>'8.4'!$K$13</c:f>
              <c:strCache>
                <c:ptCount val="1"/>
                <c:pt idx="0">
                  <c:v>Elektrická energie</c:v>
                </c:pt>
              </c:strCache>
            </c:strRef>
          </c:tx>
          <c:invertIfNegative val="0"/>
          <c:cat>
            <c:strRef>
              <c:f>'8.4'!$L$9:$N$9</c:f>
              <c:strCache>
                <c:ptCount val="3"/>
                <c:pt idx="0">
                  <c:v>Červenec</c:v>
                </c:pt>
                <c:pt idx="1">
                  <c:v>Srpen</c:v>
                </c:pt>
                <c:pt idx="2">
                  <c:v>Září</c:v>
                </c:pt>
              </c:strCache>
            </c:strRef>
          </c:cat>
          <c:val>
            <c:numRef>
              <c:f>'8.4'!$L$13:$N$13</c:f>
              <c:numCache>
                <c:formatCode>#,##0.0</c:formatCode>
                <c:ptCount val="3"/>
                <c:pt idx="0">
                  <c:v>8.3780000000000001</c:v>
                </c:pt>
                <c:pt idx="1">
                  <c:v>8.3780000000000001</c:v>
                </c:pt>
                <c:pt idx="2">
                  <c:v>4.9169999999999998</c:v>
                </c:pt>
              </c:numCache>
            </c:numRef>
          </c:val>
        </c:ser>
        <c:ser>
          <c:idx val="4"/>
          <c:order val="4"/>
          <c:tx>
            <c:strRef>
              <c:f>'8.4'!$K$14</c:f>
              <c:strCache>
                <c:ptCount val="1"/>
                <c:pt idx="0">
                  <c:v>Energie prostředí (tepelné čerpadlo)</c:v>
                </c:pt>
              </c:strCache>
            </c:strRef>
          </c:tx>
          <c:invertIfNegative val="0"/>
          <c:cat>
            <c:strRef>
              <c:f>'8.4'!$L$9:$N$9</c:f>
              <c:strCache>
                <c:ptCount val="3"/>
                <c:pt idx="0">
                  <c:v>Červenec</c:v>
                </c:pt>
                <c:pt idx="1">
                  <c:v>Srpen</c:v>
                </c:pt>
                <c:pt idx="2">
                  <c:v>Září</c:v>
                </c:pt>
              </c:strCache>
            </c:strRef>
          </c:cat>
          <c:val>
            <c:numRef>
              <c:f>'8.4'!$L$14:$N$14</c:f>
              <c:numCache>
                <c:formatCode>#,##0.0</c:formatCode>
                <c:ptCount val="3"/>
                <c:pt idx="0">
                  <c:v>345.31</c:v>
                </c:pt>
                <c:pt idx="1">
                  <c:v>378.64</c:v>
                </c:pt>
                <c:pt idx="2">
                  <c:v>441.9</c:v>
                </c:pt>
              </c:numCache>
            </c:numRef>
          </c:val>
        </c:ser>
        <c:ser>
          <c:idx val="5"/>
          <c:order val="5"/>
          <c:tx>
            <c:strRef>
              <c:f>'8.4'!$K$15</c:f>
              <c:strCache>
                <c:ptCount val="1"/>
                <c:pt idx="0">
                  <c:v>Energie Slunce (solární kolektor)</c:v>
                </c:pt>
              </c:strCache>
            </c:strRef>
          </c:tx>
          <c:invertIfNegative val="0"/>
          <c:cat>
            <c:strRef>
              <c:f>'8.4'!$L$9:$N$9</c:f>
              <c:strCache>
                <c:ptCount val="3"/>
                <c:pt idx="0">
                  <c:v>Červenec</c:v>
                </c:pt>
                <c:pt idx="1">
                  <c:v>Srpen</c:v>
                </c:pt>
                <c:pt idx="2">
                  <c:v>Září</c:v>
                </c:pt>
              </c:strCache>
            </c:strRef>
          </c:cat>
          <c:val>
            <c:numRef>
              <c:f>'8.4'!$L$15:$N$15</c:f>
              <c:numCache>
                <c:formatCode>#,##0.0</c:formatCode>
                <c:ptCount val="3"/>
                <c:pt idx="0">
                  <c:v>22.292000000000002</c:v>
                </c:pt>
                <c:pt idx="1">
                  <c:v>21.576000000000001</c:v>
                </c:pt>
                <c:pt idx="2">
                  <c:v>19.216000000000001</c:v>
                </c:pt>
              </c:numCache>
            </c:numRef>
          </c:val>
        </c:ser>
        <c:ser>
          <c:idx val="6"/>
          <c:order val="6"/>
          <c:tx>
            <c:strRef>
              <c:f>'8.4'!$K$16</c:f>
              <c:strCache>
                <c:ptCount val="1"/>
                <c:pt idx="0">
                  <c:v>Hnědé uhlí</c:v>
                </c:pt>
              </c:strCache>
            </c:strRef>
          </c:tx>
          <c:spPr>
            <a:solidFill>
              <a:srgbClr val="6E4932"/>
            </a:solidFill>
          </c:spPr>
          <c:invertIfNegative val="0"/>
          <c:cat>
            <c:strRef>
              <c:f>'8.4'!$L$9:$N$9</c:f>
              <c:strCache>
                <c:ptCount val="3"/>
                <c:pt idx="0">
                  <c:v>Červenec</c:v>
                </c:pt>
                <c:pt idx="1">
                  <c:v>Srpen</c:v>
                </c:pt>
                <c:pt idx="2">
                  <c:v>Září</c:v>
                </c:pt>
              </c:strCache>
            </c:strRef>
          </c:cat>
          <c:val>
            <c:numRef>
              <c:f>'8.4'!$L$16:$N$16</c:f>
              <c:numCache>
                <c:formatCode>#,##0.0</c:formatCode>
                <c:ptCount val="3"/>
                <c:pt idx="0">
                  <c:v>48116.775000000009</c:v>
                </c:pt>
                <c:pt idx="1">
                  <c:v>84521.23000000001</c:v>
                </c:pt>
                <c:pt idx="2">
                  <c:v>123385.51000000001</c:v>
                </c:pt>
              </c:numCache>
            </c:numRef>
          </c:val>
        </c:ser>
        <c:ser>
          <c:idx val="7"/>
          <c:order val="7"/>
          <c:tx>
            <c:strRef>
              <c:f>'8.4'!$K$17</c:f>
              <c:strCache>
                <c:ptCount val="1"/>
                <c:pt idx="0">
                  <c:v>Jaderné palivo</c:v>
                </c:pt>
              </c:strCache>
            </c:strRef>
          </c:tx>
          <c:invertIfNegative val="0"/>
          <c:cat>
            <c:strRef>
              <c:f>'8.4'!$L$9:$N$9</c:f>
              <c:strCache>
                <c:ptCount val="3"/>
                <c:pt idx="0">
                  <c:v>Červenec</c:v>
                </c:pt>
                <c:pt idx="1">
                  <c:v>Srpen</c:v>
                </c:pt>
                <c:pt idx="2">
                  <c:v>Září</c:v>
                </c:pt>
              </c:strCache>
            </c:strRef>
          </c:cat>
          <c:val>
            <c:numRef>
              <c:f>'8.4'!$L$17:$N$17</c:f>
              <c:numCache>
                <c:formatCode>#,##0.0</c:formatCode>
                <c:ptCount val="3"/>
                <c:pt idx="0">
                  <c:v>0</c:v>
                </c:pt>
                <c:pt idx="1">
                  <c:v>0</c:v>
                </c:pt>
                <c:pt idx="2">
                  <c:v>0</c:v>
                </c:pt>
              </c:numCache>
            </c:numRef>
          </c:val>
        </c:ser>
        <c:ser>
          <c:idx val="8"/>
          <c:order val="8"/>
          <c:tx>
            <c:strRef>
              <c:f>'8.4'!$K$18</c:f>
              <c:strCache>
                <c:ptCount val="1"/>
                <c:pt idx="0">
                  <c:v>Koks</c:v>
                </c:pt>
              </c:strCache>
            </c:strRef>
          </c:tx>
          <c:invertIfNegative val="0"/>
          <c:cat>
            <c:strRef>
              <c:f>'8.4'!$L$9:$N$9</c:f>
              <c:strCache>
                <c:ptCount val="3"/>
                <c:pt idx="0">
                  <c:v>Červenec</c:v>
                </c:pt>
                <c:pt idx="1">
                  <c:v>Srpen</c:v>
                </c:pt>
                <c:pt idx="2">
                  <c:v>Září</c:v>
                </c:pt>
              </c:strCache>
            </c:strRef>
          </c:cat>
          <c:val>
            <c:numRef>
              <c:f>'8.4'!$L$18:$N$18</c:f>
              <c:numCache>
                <c:formatCode>#,##0.0</c:formatCode>
                <c:ptCount val="3"/>
                <c:pt idx="0">
                  <c:v>0</c:v>
                </c:pt>
                <c:pt idx="1">
                  <c:v>0</c:v>
                </c:pt>
                <c:pt idx="2">
                  <c:v>0</c:v>
                </c:pt>
              </c:numCache>
            </c:numRef>
          </c:val>
        </c:ser>
        <c:ser>
          <c:idx val="9"/>
          <c:order val="9"/>
          <c:tx>
            <c:strRef>
              <c:f>'8.4'!$K$19</c:f>
              <c:strCache>
                <c:ptCount val="1"/>
                <c:pt idx="0">
                  <c:v>Odpadní teplo</c:v>
                </c:pt>
              </c:strCache>
            </c:strRef>
          </c:tx>
          <c:invertIfNegative val="0"/>
          <c:cat>
            <c:strRef>
              <c:f>'8.4'!$L$9:$N$9</c:f>
              <c:strCache>
                <c:ptCount val="3"/>
                <c:pt idx="0">
                  <c:v>Červenec</c:v>
                </c:pt>
                <c:pt idx="1">
                  <c:v>Srpen</c:v>
                </c:pt>
                <c:pt idx="2">
                  <c:v>Září</c:v>
                </c:pt>
              </c:strCache>
            </c:strRef>
          </c:cat>
          <c:val>
            <c:numRef>
              <c:f>'8.4'!$L$19:$N$19</c:f>
              <c:numCache>
                <c:formatCode>#,##0.0</c:formatCode>
                <c:ptCount val="3"/>
                <c:pt idx="0">
                  <c:v>44.43</c:v>
                </c:pt>
                <c:pt idx="1">
                  <c:v>48.62</c:v>
                </c:pt>
                <c:pt idx="2">
                  <c:v>58.6</c:v>
                </c:pt>
              </c:numCache>
            </c:numRef>
          </c:val>
        </c:ser>
        <c:ser>
          <c:idx val="10"/>
          <c:order val="10"/>
          <c:tx>
            <c:strRef>
              <c:f>'8.4'!$K$20</c:f>
              <c:strCache>
                <c:ptCount val="1"/>
                <c:pt idx="0">
                  <c:v>Ostatní kapalná paliva</c:v>
                </c:pt>
              </c:strCache>
            </c:strRef>
          </c:tx>
          <c:invertIfNegative val="0"/>
          <c:cat>
            <c:strRef>
              <c:f>'8.4'!$L$9:$N$9</c:f>
              <c:strCache>
                <c:ptCount val="3"/>
                <c:pt idx="0">
                  <c:v>Červenec</c:v>
                </c:pt>
                <c:pt idx="1">
                  <c:v>Srpen</c:v>
                </c:pt>
                <c:pt idx="2">
                  <c:v>Září</c:v>
                </c:pt>
              </c:strCache>
            </c:strRef>
          </c:cat>
          <c:val>
            <c:numRef>
              <c:f>'8.4'!$L$20:$N$20</c:f>
              <c:numCache>
                <c:formatCode>#,##0.0</c:formatCode>
                <c:ptCount val="3"/>
                <c:pt idx="0">
                  <c:v>0</c:v>
                </c:pt>
                <c:pt idx="1">
                  <c:v>0</c:v>
                </c:pt>
                <c:pt idx="2">
                  <c:v>0</c:v>
                </c:pt>
              </c:numCache>
            </c:numRef>
          </c:val>
        </c:ser>
        <c:ser>
          <c:idx val="11"/>
          <c:order val="11"/>
          <c:tx>
            <c:strRef>
              <c:f>'8.4'!$K$21</c:f>
              <c:strCache>
                <c:ptCount val="1"/>
                <c:pt idx="0">
                  <c:v>Ostatní pevná paliva</c:v>
                </c:pt>
              </c:strCache>
            </c:strRef>
          </c:tx>
          <c:invertIfNegative val="0"/>
          <c:cat>
            <c:strRef>
              <c:f>'8.4'!$L$9:$N$9</c:f>
              <c:strCache>
                <c:ptCount val="3"/>
                <c:pt idx="0">
                  <c:v>Červenec</c:v>
                </c:pt>
                <c:pt idx="1">
                  <c:v>Srpen</c:v>
                </c:pt>
                <c:pt idx="2">
                  <c:v>Září</c:v>
                </c:pt>
              </c:strCache>
            </c:strRef>
          </c:cat>
          <c:val>
            <c:numRef>
              <c:f>'8.4'!$L$21:$N$21</c:f>
              <c:numCache>
                <c:formatCode>#,##0.0</c:formatCode>
                <c:ptCount val="3"/>
                <c:pt idx="0">
                  <c:v>0</c:v>
                </c:pt>
                <c:pt idx="1">
                  <c:v>0</c:v>
                </c:pt>
                <c:pt idx="2">
                  <c:v>0</c:v>
                </c:pt>
              </c:numCache>
            </c:numRef>
          </c:val>
        </c:ser>
        <c:ser>
          <c:idx val="12"/>
          <c:order val="12"/>
          <c:tx>
            <c:strRef>
              <c:f>'8.4'!$K$22</c:f>
              <c:strCache>
                <c:ptCount val="1"/>
                <c:pt idx="0">
                  <c:v>Ostatní plyny</c:v>
                </c:pt>
              </c:strCache>
            </c:strRef>
          </c:tx>
          <c:invertIfNegative val="0"/>
          <c:cat>
            <c:strRef>
              <c:f>'8.4'!$L$9:$N$9</c:f>
              <c:strCache>
                <c:ptCount val="3"/>
                <c:pt idx="0">
                  <c:v>Červenec</c:v>
                </c:pt>
                <c:pt idx="1">
                  <c:v>Srpen</c:v>
                </c:pt>
                <c:pt idx="2">
                  <c:v>Září</c:v>
                </c:pt>
              </c:strCache>
            </c:strRef>
          </c:cat>
          <c:val>
            <c:numRef>
              <c:f>'8.4'!$L$22:$N$22</c:f>
              <c:numCache>
                <c:formatCode>#,##0.0</c:formatCode>
                <c:ptCount val="3"/>
                <c:pt idx="0">
                  <c:v>1179.06</c:v>
                </c:pt>
                <c:pt idx="1">
                  <c:v>2437.4700000000003</c:v>
                </c:pt>
                <c:pt idx="2">
                  <c:v>5013.32</c:v>
                </c:pt>
              </c:numCache>
            </c:numRef>
          </c:val>
        </c:ser>
        <c:ser>
          <c:idx val="13"/>
          <c:order val="13"/>
          <c:tx>
            <c:strRef>
              <c:f>'8.4'!$K$23</c:f>
              <c:strCache>
                <c:ptCount val="1"/>
                <c:pt idx="0">
                  <c:v>Ostatní</c:v>
                </c:pt>
              </c:strCache>
            </c:strRef>
          </c:tx>
          <c:invertIfNegative val="0"/>
          <c:cat>
            <c:strRef>
              <c:f>'8.4'!$L$9:$N$9</c:f>
              <c:strCache>
                <c:ptCount val="3"/>
                <c:pt idx="0">
                  <c:v>Červenec</c:v>
                </c:pt>
                <c:pt idx="1">
                  <c:v>Srpen</c:v>
                </c:pt>
                <c:pt idx="2">
                  <c:v>Září</c:v>
                </c:pt>
              </c:strCache>
            </c:strRef>
          </c:cat>
          <c:val>
            <c:numRef>
              <c:f>'8.4'!$L$23:$N$23</c:f>
              <c:numCache>
                <c:formatCode>#,##0.0</c:formatCode>
                <c:ptCount val="3"/>
                <c:pt idx="0">
                  <c:v>0</c:v>
                </c:pt>
                <c:pt idx="1">
                  <c:v>0</c:v>
                </c:pt>
                <c:pt idx="2">
                  <c:v>0</c:v>
                </c:pt>
              </c:numCache>
            </c:numRef>
          </c:val>
        </c:ser>
        <c:ser>
          <c:idx val="14"/>
          <c:order val="14"/>
          <c:tx>
            <c:strRef>
              <c:f>'8.4'!$K$24</c:f>
              <c:strCache>
                <c:ptCount val="1"/>
                <c:pt idx="0">
                  <c:v>Topné oleje</c:v>
                </c:pt>
              </c:strCache>
            </c:strRef>
          </c:tx>
          <c:invertIfNegative val="0"/>
          <c:cat>
            <c:strRef>
              <c:f>'8.4'!$L$9:$N$9</c:f>
              <c:strCache>
                <c:ptCount val="3"/>
                <c:pt idx="0">
                  <c:v>Červenec</c:v>
                </c:pt>
                <c:pt idx="1">
                  <c:v>Srpen</c:v>
                </c:pt>
                <c:pt idx="2">
                  <c:v>Září</c:v>
                </c:pt>
              </c:strCache>
            </c:strRef>
          </c:cat>
          <c:val>
            <c:numRef>
              <c:f>'8.4'!$L$24:$N$24</c:f>
              <c:numCache>
                <c:formatCode>#,##0.0</c:formatCode>
                <c:ptCount val="3"/>
                <c:pt idx="0">
                  <c:v>0</c:v>
                </c:pt>
                <c:pt idx="1">
                  <c:v>0</c:v>
                </c:pt>
                <c:pt idx="2">
                  <c:v>0</c:v>
                </c:pt>
              </c:numCache>
            </c:numRef>
          </c:val>
        </c:ser>
        <c:ser>
          <c:idx val="15"/>
          <c:order val="15"/>
          <c:tx>
            <c:strRef>
              <c:f>'8.4'!$K$25</c:f>
              <c:strCache>
                <c:ptCount val="1"/>
                <c:pt idx="0">
                  <c:v>Zemní plyn</c:v>
                </c:pt>
              </c:strCache>
            </c:strRef>
          </c:tx>
          <c:spPr>
            <a:solidFill>
              <a:srgbClr val="EBE600"/>
            </a:solidFill>
          </c:spPr>
          <c:invertIfNegative val="0"/>
          <c:cat>
            <c:strRef>
              <c:f>'8.4'!$L$9:$N$9</c:f>
              <c:strCache>
                <c:ptCount val="3"/>
                <c:pt idx="0">
                  <c:v>Červenec</c:v>
                </c:pt>
                <c:pt idx="1">
                  <c:v>Srpen</c:v>
                </c:pt>
                <c:pt idx="2">
                  <c:v>Září</c:v>
                </c:pt>
              </c:strCache>
            </c:strRef>
          </c:cat>
          <c:val>
            <c:numRef>
              <c:f>'8.4'!$L$25:$N$25</c:f>
              <c:numCache>
                <c:formatCode>#,##0.0</c:formatCode>
                <c:ptCount val="3"/>
                <c:pt idx="0">
                  <c:v>30683.14</c:v>
                </c:pt>
                <c:pt idx="1">
                  <c:v>12047.164000000001</c:v>
                </c:pt>
                <c:pt idx="2">
                  <c:v>26837.002999999997</c:v>
                </c:pt>
              </c:numCache>
            </c:numRef>
          </c:val>
        </c:ser>
        <c:dLbls>
          <c:showLegendKey val="0"/>
          <c:showVal val="0"/>
          <c:showCatName val="0"/>
          <c:showSerName val="0"/>
          <c:showPercent val="0"/>
          <c:showBubbleSize val="0"/>
        </c:dLbls>
        <c:gapWidth val="150"/>
        <c:overlap val="100"/>
        <c:axId val="380950784"/>
        <c:axId val="382275584"/>
      </c:barChart>
      <c:catAx>
        <c:axId val="380950784"/>
        <c:scaling>
          <c:orientation val="minMax"/>
        </c:scaling>
        <c:delete val="0"/>
        <c:axPos val="b"/>
        <c:numFmt formatCode="General" sourceLinked="1"/>
        <c:majorTickMark val="none"/>
        <c:minorTickMark val="none"/>
        <c:tickLblPos val="nextTo"/>
        <c:txPr>
          <a:bodyPr/>
          <a:lstStyle/>
          <a:p>
            <a:pPr>
              <a:defRPr sz="900"/>
            </a:pPr>
            <a:endParaRPr lang="cs-CZ"/>
          </a:p>
        </c:txPr>
        <c:crossAx val="382275584"/>
        <c:crosses val="autoZero"/>
        <c:auto val="1"/>
        <c:lblAlgn val="ctr"/>
        <c:lblOffset val="100"/>
        <c:noMultiLvlLbl val="0"/>
      </c:catAx>
      <c:valAx>
        <c:axId val="382275584"/>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095078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'8.4'!$O$10:$O$25</c:f>
              <c:numCache>
                <c:formatCode>0.0%</c:formatCode>
                <c:ptCount val="16"/>
              </c:numCache>
            </c:numRef>
          </c:cat>
          <c:val>
            <c:numRef>
              <c:f>'8.4'!$J$10:$J$25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'8.4'!$O$27:$O$34</c:f>
              <c:numCache>
                <c:formatCode>#,##0.0</c:formatCode>
                <c:ptCount val="8"/>
              </c:numCache>
            </c:numRef>
          </c:cat>
          <c:val>
            <c:numRef>
              <c:f>'8.4'!$J$27:$J$34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2684544"/>
        <c:axId val="382686336"/>
      </c:barChart>
      <c:catAx>
        <c:axId val="382684544"/>
        <c:scaling>
          <c:orientation val="minMax"/>
        </c:scaling>
        <c:delete val="1"/>
        <c:axPos val="b"/>
        <c:numFmt formatCode="General" sourceLinked="1"/>
        <c:majorTickMark val="out"/>
        <c:minorTickMark val="none"/>
        <c:tickLblPos val="nextTo"/>
        <c:crossAx val="382686336"/>
        <c:crosses val="autoZero"/>
        <c:auto val="1"/>
        <c:lblAlgn val="ctr"/>
        <c:lblOffset val="100"/>
        <c:noMultiLvlLbl val="0"/>
      </c:catAx>
      <c:valAx>
        <c:axId val="382686336"/>
        <c:scaling>
          <c:orientation val="minMax"/>
        </c:scaling>
        <c:delete val="1"/>
        <c:axPos val="l"/>
        <c:numFmt formatCode="0%" sourceLinked="1"/>
        <c:majorTickMark val="out"/>
        <c:minorTickMark val="none"/>
        <c:tickLblPos val="nextTo"/>
        <c:crossAx val="3826845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Červenec</c:v>
                </c:pt>
                <c:pt idx="1">
                  <c:v>Srpen</c:v>
                </c:pt>
                <c:pt idx="2">
                  <c:v>Září</c:v>
                </c:pt>
              </c:strCache>
            </c:strRef>
          </c:cat>
          <c:val>
            <c:numRef>
              <c:f>'8.5'!$L$27:$N$27</c:f>
              <c:numCache>
                <c:formatCode>#,##0.0</c:formatCode>
                <c:ptCount val="3"/>
                <c:pt idx="0">
                  <c:v>927.64400000000001</c:v>
                </c:pt>
                <c:pt idx="1">
                  <c:v>860.18600000000004</c:v>
                </c:pt>
                <c:pt idx="2">
                  <c:v>1625.252</c:v>
                </c:pt>
              </c:numCache>
            </c:numRef>
          </c:val>
        </c:ser>
        <c:ser>
          <c:idx val="1"/>
          <c:order val="1"/>
          <c:tx>
            <c:strRef>
              <c:f>'8.5'!$K$28</c:f>
              <c:strCache>
                <c:ptCount val="1"/>
                <c:pt idx="0">
                  <c:v>Energetika</c:v>
                </c:pt>
              </c:strCache>
            </c:strRef>
          </c:tx>
          <c:invertIfNegative val="0"/>
          <c:cat>
            <c:strRef>
              <c:f>'8.5'!$L$26:$N$26</c:f>
              <c:strCache>
                <c:ptCount val="3"/>
                <c:pt idx="0">
                  <c:v>Červenec</c:v>
                </c:pt>
                <c:pt idx="1">
                  <c:v>Srpen</c:v>
                </c:pt>
                <c:pt idx="2">
                  <c:v>Září</c:v>
                </c:pt>
              </c:strCache>
            </c:strRef>
          </c:cat>
          <c:val>
            <c:numRef>
              <c:f>'8.5'!$L$28:$N$28</c:f>
              <c:numCache>
                <c:formatCode>#,##0.0</c:formatCode>
                <c:ptCount val="3"/>
                <c:pt idx="0">
                  <c:v>1411.66</c:v>
                </c:pt>
                <c:pt idx="1">
                  <c:v>1411.7</c:v>
                </c:pt>
                <c:pt idx="2">
                  <c:v>1669.52</c:v>
                </c:pt>
              </c:numCache>
            </c:numRef>
          </c:val>
        </c:ser>
        <c:ser>
          <c:idx val="2"/>
          <c:order val="2"/>
          <c:tx>
            <c:strRef>
              <c:f>'8.5'!$K$29</c:f>
              <c:strCache>
                <c:ptCount val="1"/>
                <c:pt idx="0">
                  <c:v>Doprava</c:v>
                </c:pt>
              </c:strCache>
            </c:strRef>
          </c:tx>
          <c:invertIfNegative val="0"/>
          <c:cat>
            <c:strRef>
              <c:f>'8.5'!$L$26:$N$26</c:f>
              <c:strCache>
                <c:ptCount val="3"/>
                <c:pt idx="0">
                  <c:v>Červenec</c:v>
                </c:pt>
                <c:pt idx="1">
                  <c:v>Srpen</c:v>
                </c:pt>
                <c:pt idx="2">
                  <c:v>Září</c:v>
                </c:pt>
              </c:strCache>
            </c:strRef>
          </c:cat>
          <c:val>
            <c:numRef>
              <c:f>'8.5'!$L$29:$N$29</c:f>
              <c:numCache>
                <c:formatCode>#,##0.0</c:formatCode>
                <c:ptCount val="3"/>
                <c:pt idx="0">
                  <c:v>29.48</c:v>
                </c:pt>
                <c:pt idx="1">
                  <c:v>20.439999999999998</c:v>
                </c:pt>
                <c:pt idx="2">
                  <c:v>55.33</c:v>
                </c:pt>
              </c:numCache>
            </c:numRef>
          </c:val>
        </c:ser>
        <c:ser>
          <c:idx val="3"/>
          <c:order val="3"/>
          <c:tx>
            <c:strRef>
              <c:f>'8.5'!$K$30</c:f>
              <c:strCache>
                <c:ptCount val="1"/>
                <c:pt idx="0">
                  <c:v>Stavebnictví</c:v>
                </c:pt>
              </c:strCache>
            </c:strRef>
          </c:tx>
          <c:invertIfNegative val="0"/>
          <c:cat>
            <c:strRef>
              <c:f>'8.5'!$L$26:$N$26</c:f>
              <c:strCache>
                <c:ptCount val="3"/>
                <c:pt idx="0">
                  <c:v>Červenec</c:v>
                </c:pt>
                <c:pt idx="1">
                  <c:v>Srpen</c:v>
                </c:pt>
                <c:pt idx="2">
                  <c:v>Září</c:v>
                </c:pt>
              </c:strCache>
            </c:strRef>
          </c:cat>
          <c:val>
            <c:numRef>
              <c:f>'8.5'!$L$30:$N$30</c:f>
              <c:numCache>
                <c:formatCode>#,##0.0</c:formatCode>
                <c:ptCount val="3"/>
                <c:pt idx="0">
                  <c:v>15.32</c:v>
                </c:pt>
                <c:pt idx="1">
                  <c:v>42.176000000000002</c:v>
                </c:pt>
                <c:pt idx="2">
                  <c:v>48.03</c:v>
                </c:pt>
              </c:numCache>
            </c:numRef>
          </c:val>
        </c:ser>
        <c:ser>
          <c:idx val="4"/>
          <c:order val="4"/>
          <c:tx>
            <c:strRef>
              <c:f>'8.5'!$K$31</c:f>
              <c:strCache>
                <c:ptCount val="1"/>
                <c:pt idx="0">
                  <c:v>Zemědělství a lesnictví</c:v>
                </c:pt>
              </c:strCache>
            </c:strRef>
          </c:tx>
          <c:invertIfNegative val="0"/>
          <c:cat>
            <c:strRef>
              <c:f>'8.5'!$L$26:$N$26</c:f>
              <c:strCache>
                <c:ptCount val="3"/>
                <c:pt idx="0">
                  <c:v>Červenec</c:v>
                </c:pt>
                <c:pt idx="1">
                  <c:v>Srpen</c:v>
                </c:pt>
                <c:pt idx="2">
                  <c:v>Září</c:v>
                </c:pt>
              </c:strCache>
            </c:strRef>
          </c:cat>
          <c:val>
            <c:numRef>
              <c:f>'8.5'!$L$31:$N$31</c:f>
              <c:numCache>
                <c:formatCode>#,##0.0</c:formatCode>
                <c:ptCount val="3"/>
                <c:pt idx="0">
                  <c:v>405.29</c:v>
                </c:pt>
                <c:pt idx="1">
                  <c:v>397.92</c:v>
                </c:pt>
                <c:pt idx="2">
                  <c:v>422.19799999999998</c:v>
                </c:pt>
              </c:numCache>
            </c:numRef>
          </c:val>
        </c:ser>
        <c:ser>
          <c:idx val="5"/>
          <c:order val="5"/>
          <c:tx>
            <c:strRef>
              <c:f>'8.5'!$K$32</c:f>
              <c:strCache>
                <c:ptCount val="1"/>
                <c:pt idx="0">
                  <c:v>Domácnosti</c:v>
                </c:pt>
              </c:strCache>
            </c:strRef>
          </c:tx>
          <c:invertIfNegative val="0"/>
          <c:cat>
            <c:strRef>
              <c:f>'8.5'!$L$26:$N$26</c:f>
              <c:strCache>
                <c:ptCount val="3"/>
                <c:pt idx="0">
                  <c:v>Červenec</c:v>
                </c:pt>
                <c:pt idx="1">
                  <c:v>Srpen</c:v>
                </c:pt>
                <c:pt idx="2">
                  <c:v>Září</c:v>
                </c:pt>
              </c:strCache>
            </c:strRef>
          </c:cat>
          <c:val>
            <c:numRef>
              <c:f>'8.5'!$L$32:$N$32</c:f>
              <c:numCache>
                <c:formatCode>#,##0.0</c:formatCode>
                <c:ptCount val="3"/>
                <c:pt idx="0">
                  <c:v>19139.969000000001</c:v>
                </c:pt>
                <c:pt idx="1">
                  <c:v>19214.843999999997</c:v>
                </c:pt>
                <c:pt idx="2">
                  <c:v>32360.398000000005</c:v>
                </c:pt>
              </c:numCache>
            </c:numRef>
          </c:val>
        </c:ser>
        <c:ser>
          <c:idx val="6"/>
          <c:order val="6"/>
          <c:tx>
            <c:strRef>
              <c:f>'8.5'!$K$33</c:f>
              <c:strCache>
                <c:ptCount val="1"/>
                <c:pt idx="0">
                  <c:v>Obchod, služby, školství, zdravotnictví</c:v>
                </c:pt>
              </c:strCache>
            </c:strRef>
          </c:tx>
          <c:invertIfNegative val="0"/>
          <c:cat>
            <c:strRef>
              <c:f>'8.5'!$L$26:$N$26</c:f>
              <c:strCache>
                <c:ptCount val="3"/>
                <c:pt idx="0">
                  <c:v>Červenec</c:v>
                </c:pt>
                <c:pt idx="1">
                  <c:v>Srpen</c:v>
                </c:pt>
                <c:pt idx="2">
                  <c:v>Září</c:v>
                </c:pt>
              </c:strCache>
            </c:strRef>
          </c:cat>
          <c:val>
            <c:numRef>
              <c:f>'8.5'!$L$33:$N$33</c:f>
              <c:numCache>
                <c:formatCode>#,##0.0</c:formatCode>
                <c:ptCount val="3"/>
                <c:pt idx="0">
                  <c:v>4747.3700000000008</c:v>
                </c:pt>
                <c:pt idx="1">
                  <c:v>4968.8279999999995</c:v>
                </c:pt>
                <c:pt idx="2">
                  <c:v>8100.3249999999998</c:v>
                </c:pt>
              </c:numCache>
            </c:numRef>
          </c:val>
        </c:ser>
        <c:ser>
          <c:idx val="7"/>
          <c:order val="7"/>
          <c:tx>
            <c:strRef>
              <c:f>'8.5'!$K$34</c:f>
              <c:strCache>
                <c:ptCount val="1"/>
                <c:pt idx="0">
                  <c:v>Ostatní</c:v>
                </c:pt>
              </c:strCache>
            </c:strRef>
          </c:tx>
          <c:invertIfNegative val="0"/>
          <c:cat>
            <c:strRef>
              <c:f>'8.5'!$L$26:$N$26</c:f>
              <c:strCache>
                <c:ptCount val="3"/>
                <c:pt idx="0">
                  <c:v>Červenec</c:v>
                </c:pt>
                <c:pt idx="1">
                  <c:v>Srpen</c:v>
                </c:pt>
                <c:pt idx="2">
                  <c:v>Září</c:v>
                </c:pt>
              </c:strCache>
            </c:strRef>
          </c:cat>
          <c:val>
            <c:numRef>
              <c:f>'8.5'!$L$34:$N$34</c:f>
              <c:numCache>
                <c:formatCode>#,##0.0</c:formatCode>
                <c:ptCount val="3"/>
                <c:pt idx="0">
                  <c:v>0</c:v>
                </c:pt>
                <c:pt idx="1">
                  <c:v>0</c:v>
                </c:pt>
                <c:pt idx="2">
                  <c:v>0.8</c:v>
                </c:pt>
              </c:numCache>
            </c:numRef>
          </c:val>
        </c:ser>
        <c:dLbls>
          <c:showLegendKey val="0"/>
          <c:showVal val="0"/>
          <c:showCatName val="0"/>
          <c:showSerName val="0"/>
          <c:showPercent val="0"/>
          <c:showBubbleSize val="0"/>
        </c:dLbls>
        <c:gapWidth val="150"/>
        <c:overlap val="100"/>
        <c:axId val="382732928"/>
        <c:axId val="382742912"/>
      </c:barChart>
      <c:catAx>
        <c:axId val="382732928"/>
        <c:scaling>
          <c:orientation val="minMax"/>
        </c:scaling>
        <c:delete val="0"/>
        <c:axPos val="b"/>
        <c:numFmt formatCode="General" sourceLinked="1"/>
        <c:majorTickMark val="none"/>
        <c:minorTickMark val="none"/>
        <c:tickLblPos val="nextTo"/>
        <c:txPr>
          <a:bodyPr/>
          <a:lstStyle/>
          <a:p>
            <a:pPr>
              <a:defRPr sz="900"/>
            </a:pPr>
            <a:endParaRPr lang="cs-CZ"/>
          </a:p>
        </c:txPr>
        <c:crossAx val="382742912"/>
        <c:crosses val="autoZero"/>
        <c:auto val="1"/>
        <c:lblAlgn val="ctr"/>
        <c:lblOffset val="100"/>
        <c:noMultiLvlLbl val="0"/>
      </c:catAx>
      <c:valAx>
        <c:axId val="382742912"/>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3827329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1.4592084808852894E-2</c:v>
                </c:pt>
              </c:numCache>
            </c:numRef>
          </c:val>
        </c:ser>
        <c:ser>
          <c:idx val="1"/>
          <c:order val="1"/>
          <c:tx>
            <c:strRef>
              <c:f>'8.5'!$L$40</c:f>
              <c:strCache>
                <c:ptCount val="1"/>
                <c:pt idx="0">
                  <c:v>Výroba tepla brutto</c:v>
                </c:pt>
              </c:strCache>
            </c:strRef>
          </c:tx>
          <c:invertIfNegative val="0"/>
          <c:val>
            <c:numRef>
              <c:f>'8.5'!$M$40</c:f>
              <c:numCache>
                <c:formatCode>0.0%</c:formatCode>
                <c:ptCount val="1"/>
                <c:pt idx="0">
                  <c:v>1.7970794965811089E-2</c:v>
                </c:pt>
              </c:numCache>
            </c:numRef>
          </c:val>
        </c:ser>
        <c:ser>
          <c:idx val="2"/>
          <c:order val="2"/>
          <c:tx>
            <c:strRef>
              <c:f>'8.5'!$L$41</c:f>
              <c:strCache>
                <c:ptCount val="1"/>
                <c:pt idx="0">
                  <c:v>Dodávky tepla</c:v>
                </c:pt>
              </c:strCache>
            </c:strRef>
          </c:tx>
          <c:invertIfNegative val="0"/>
          <c:val>
            <c:numRef>
              <c:f>'8.5'!$M$41</c:f>
              <c:numCache>
                <c:formatCode>0.0%</c:formatCode>
                <c:ptCount val="1"/>
                <c:pt idx="0">
                  <c:v>1.2097177283848161E-2</c:v>
                </c:pt>
              </c:numCache>
            </c:numRef>
          </c:val>
        </c:ser>
        <c:dLbls>
          <c:showLegendKey val="0"/>
          <c:showVal val="0"/>
          <c:showCatName val="0"/>
          <c:showSerName val="0"/>
          <c:showPercent val="0"/>
          <c:showBubbleSize val="0"/>
        </c:dLbls>
        <c:gapWidth val="150"/>
        <c:axId val="382780928"/>
        <c:axId val="382782464"/>
      </c:barChart>
      <c:catAx>
        <c:axId val="382780928"/>
        <c:scaling>
          <c:orientation val="maxMin"/>
        </c:scaling>
        <c:delete val="0"/>
        <c:axPos val="l"/>
        <c:numFmt formatCode="General" sourceLinked="1"/>
        <c:majorTickMark val="none"/>
        <c:minorTickMark val="none"/>
        <c:tickLblPos val="none"/>
        <c:crossAx val="382782464"/>
        <c:crosses val="autoZero"/>
        <c:auto val="1"/>
        <c:lblAlgn val="ctr"/>
        <c:lblOffset val="100"/>
        <c:noMultiLvlLbl val="0"/>
      </c:catAx>
      <c:valAx>
        <c:axId val="3827824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278092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Červenec</c:v>
                </c:pt>
                <c:pt idx="1">
                  <c:v>Srpen</c:v>
                </c:pt>
                <c:pt idx="2">
                  <c:v>Září</c:v>
                </c:pt>
              </c:strCache>
            </c:strRef>
          </c:cat>
          <c:val>
            <c:numRef>
              <c:f>'8.5'!$L$10:$N$10</c:f>
              <c:numCache>
                <c:formatCode>#,##0.0</c:formatCode>
                <c:ptCount val="3"/>
                <c:pt idx="0">
                  <c:v>9227.76</c:v>
                </c:pt>
                <c:pt idx="1">
                  <c:v>8629.9599999999991</c:v>
                </c:pt>
                <c:pt idx="2">
                  <c:v>15443.68</c:v>
                </c:pt>
              </c:numCache>
            </c:numRef>
          </c:val>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Červenec</c:v>
                </c:pt>
                <c:pt idx="1">
                  <c:v>Srpen</c:v>
                </c:pt>
                <c:pt idx="2">
                  <c:v>Září</c:v>
                </c:pt>
              </c:strCache>
            </c:strRef>
          </c:cat>
          <c:val>
            <c:numRef>
              <c:f>'8.5'!$L$11:$N$11</c:f>
              <c:numCache>
                <c:formatCode>#,##0.0</c:formatCode>
                <c:ptCount val="3"/>
                <c:pt idx="0">
                  <c:v>2567.172</c:v>
                </c:pt>
                <c:pt idx="1">
                  <c:v>2697.3760000000002</c:v>
                </c:pt>
                <c:pt idx="2">
                  <c:v>2466.6590000000001</c:v>
                </c:pt>
              </c:numCache>
            </c:numRef>
          </c:val>
        </c:ser>
        <c:ser>
          <c:idx val="2"/>
          <c:order val="2"/>
          <c:tx>
            <c:strRef>
              <c:f>'8.5'!$K$12</c:f>
              <c:strCache>
                <c:ptCount val="1"/>
                <c:pt idx="0">
                  <c:v>Černé uhlí</c:v>
                </c:pt>
              </c:strCache>
            </c:strRef>
          </c:tx>
          <c:spPr>
            <a:solidFill>
              <a:schemeClr val="tx1"/>
            </a:solidFill>
          </c:spPr>
          <c:invertIfNegative val="0"/>
          <c:cat>
            <c:strRef>
              <c:f>'8.5'!$L$9:$N$9</c:f>
              <c:strCache>
                <c:ptCount val="3"/>
                <c:pt idx="0">
                  <c:v>Červenec</c:v>
                </c:pt>
                <c:pt idx="1">
                  <c:v>Srpen</c:v>
                </c:pt>
                <c:pt idx="2">
                  <c:v>Září</c:v>
                </c:pt>
              </c:strCache>
            </c:strRef>
          </c:cat>
          <c:val>
            <c:numRef>
              <c:f>'8.5'!$L$12:$N$12</c:f>
              <c:numCache>
                <c:formatCode>#,##0.0</c:formatCode>
                <c:ptCount val="3"/>
                <c:pt idx="0">
                  <c:v>0</c:v>
                </c:pt>
                <c:pt idx="1">
                  <c:v>0</c:v>
                </c:pt>
                <c:pt idx="2">
                  <c:v>0</c:v>
                </c:pt>
              </c:numCache>
            </c:numRef>
          </c:val>
        </c:ser>
        <c:ser>
          <c:idx val="3"/>
          <c:order val="3"/>
          <c:tx>
            <c:strRef>
              <c:f>'8.5'!$K$13</c:f>
              <c:strCache>
                <c:ptCount val="1"/>
                <c:pt idx="0">
                  <c:v>Elektrická energie</c:v>
                </c:pt>
              </c:strCache>
            </c:strRef>
          </c:tx>
          <c:invertIfNegative val="0"/>
          <c:cat>
            <c:strRef>
              <c:f>'8.5'!$L$9:$N$9</c:f>
              <c:strCache>
                <c:ptCount val="3"/>
                <c:pt idx="0">
                  <c:v>Červenec</c:v>
                </c:pt>
                <c:pt idx="1">
                  <c:v>Srpen</c:v>
                </c:pt>
                <c:pt idx="2">
                  <c:v>Září</c:v>
                </c:pt>
              </c:strCache>
            </c:strRef>
          </c:cat>
          <c:val>
            <c:numRef>
              <c:f>'8.5'!$L$13:$N$13</c:f>
              <c:numCache>
                <c:formatCode>#,##0.0</c:formatCode>
                <c:ptCount val="3"/>
                <c:pt idx="0">
                  <c:v>4</c:v>
                </c:pt>
                <c:pt idx="1">
                  <c:v>10</c:v>
                </c:pt>
                <c:pt idx="2">
                  <c:v>9</c:v>
                </c:pt>
              </c:numCache>
            </c:numRef>
          </c:val>
        </c:ser>
        <c:ser>
          <c:idx val="4"/>
          <c:order val="4"/>
          <c:tx>
            <c:strRef>
              <c:f>'8.5'!$K$14</c:f>
              <c:strCache>
                <c:ptCount val="1"/>
                <c:pt idx="0">
                  <c:v>Energie prostředí (tepelné čerpadlo)</c:v>
                </c:pt>
              </c:strCache>
            </c:strRef>
          </c:tx>
          <c:invertIfNegative val="0"/>
          <c:cat>
            <c:strRef>
              <c:f>'8.5'!$L$9:$N$9</c:f>
              <c:strCache>
                <c:ptCount val="3"/>
                <c:pt idx="0">
                  <c:v>Červenec</c:v>
                </c:pt>
                <c:pt idx="1">
                  <c:v>Srpen</c:v>
                </c:pt>
                <c:pt idx="2">
                  <c:v>Září</c:v>
                </c:pt>
              </c:strCache>
            </c:strRef>
          </c:cat>
          <c:val>
            <c:numRef>
              <c:f>'8.5'!$L$14:$N$14</c:f>
              <c:numCache>
                <c:formatCode>#,##0.0</c:formatCode>
                <c:ptCount val="3"/>
                <c:pt idx="0">
                  <c:v>0</c:v>
                </c:pt>
                <c:pt idx="1">
                  <c:v>0</c:v>
                </c:pt>
                <c:pt idx="2">
                  <c:v>0</c:v>
                </c:pt>
              </c:numCache>
            </c:numRef>
          </c:val>
        </c:ser>
        <c:ser>
          <c:idx val="5"/>
          <c:order val="5"/>
          <c:tx>
            <c:strRef>
              <c:f>'8.5'!$K$15</c:f>
              <c:strCache>
                <c:ptCount val="1"/>
                <c:pt idx="0">
                  <c:v>Energie Slunce (solární kolektor)</c:v>
                </c:pt>
              </c:strCache>
            </c:strRef>
          </c:tx>
          <c:invertIfNegative val="0"/>
          <c:cat>
            <c:strRef>
              <c:f>'8.5'!$L$9:$N$9</c:f>
              <c:strCache>
                <c:ptCount val="3"/>
                <c:pt idx="0">
                  <c:v>Červenec</c:v>
                </c:pt>
                <c:pt idx="1">
                  <c:v>Srpen</c:v>
                </c:pt>
                <c:pt idx="2">
                  <c:v>Září</c:v>
                </c:pt>
              </c:strCache>
            </c:strRef>
          </c:cat>
          <c:val>
            <c:numRef>
              <c:f>'8.5'!$L$15:$N$15</c:f>
              <c:numCache>
                <c:formatCode>#,##0.0</c:formatCode>
                <c:ptCount val="3"/>
                <c:pt idx="0">
                  <c:v>23.8</c:v>
                </c:pt>
                <c:pt idx="1">
                  <c:v>21.3</c:v>
                </c:pt>
                <c:pt idx="2">
                  <c:v>15.6</c:v>
                </c:pt>
              </c:numCache>
            </c:numRef>
          </c:val>
        </c:ser>
        <c:ser>
          <c:idx val="6"/>
          <c:order val="6"/>
          <c:tx>
            <c:strRef>
              <c:f>'8.5'!$K$16</c:f>
              <c:strCache>
                <c:ptCount val="1"/>
                <c:pt idx="0">
                  <c:v>Hnědé uhlí</c:v>
                </c:pt>
              </c:strCache>
            </c:strRef>
          </c:tx>
          <c:spPr>
            <a:solidFill>
              <a:srgbClr val="6E4932"/>
            </a:solidFill>
          </c:spPr>
          <c:invertIfNegative val="0"/>
          <c:cat>
            <c:strRef>
              <c:f>'8.5'!$L$9:$N$9</c:f>
              <c:strCache>
                <c:ptCount val="3"/>
                <c:pt idx="0">
                  <c:v>Červenec</c:v>
                </c:pt>
                <c:pt idx="1">
                  <c:v>Srpen</c:v>
                </c:pt>
                <c:pt idx="2">
                  <c:v>Září</c:v>
                </c:pt>
              </c:strCache>
            </c:strRef>
          </c:cat>
          <c:val>
            <c:numRef>
              <c:f>'8.5'!$L$16:$N$16</c:f>
              <c:numCache>
                <c:formatCode>#,##0.0</c:formatCode>
                <c:ptCount val="3"/>
                <c:pt idx="0">
                  <c:v>522</c:v>
                </c:pt>
                <c:pt idx="1">
                  <c:v>401</c:v>
                </c:pt>
                <c:pt idx="2">
                  <c:v>829</c:v>
                </c:pt>
              </c:numCache>
            </c:numRef>
          </c:val>
        </c:ser>
        <c:ser>
          <c:idx val="7"/>
          <c:order val="7"/>
          <c:tx>
            <c:strRef>
              <c:f>'8.5'!$K$17</c:f>
              <c:strCache>
                <c:ptCount val="1"/>
                <c:pt idx="0">
                  <c:v>Jaderné palivo</c:v>
                </c:pt>
              </c:strCache>
            </c:strRef>
          </c:tx>
          <c:invertIfNegative val="0"/>
          <c:cat>
            <c:strRef>
              <c:f>'8.5'!$L$9:$N$9</c:f>
              <c:strCache>
                <c:ptCount val="3"/>
                <c:pt idx="0">
                  <c:v>Červenec</c:v>
                </c:pt>
                <c:pt idx="1">
                  <c:v>Srpen</c:v>
                </c:pt>
                <c:pt idx="2">
                  <c:v>Září</c:v>
                </c:pt>
              </c:strCache>
            </c:strRef>
          </c:cat>
          <c:val>
            <c:numRef>
              <c:f>'8.5'!$L$17:$N$17</c:f>
              <c:numCache>
                <c:formatCode>#,##0.0</c:formatCode>
                <c:ptCount val="3"/>
                <c:pt idx="0">
                  <c:v>1411.66</c:v>
                </c:pt>
                <c:pt idx="1">
                  <c:v>1411.7</c:v>
                </c:pt>
                <c:pt idx="2">
                  <c:v>1669.52</c:v>
                </c:pt>
              </c:numCache>
            </c:numRef>
          </c:val>
        </c:ser>
        <c:ser>
          <c:idx val="8"/>
          <c:order val="8"/>
          <c:tx>
            <c:strRef>
              <c:f>'8.5'!$K$18</c:f>
              <c:strCache>
                <c:ptCount val="1"/>
                <c:pt idx="0">
                  <c:v>Koks</c:v>
                </c:pt>
              </c:strCache>
            </c:strRef>
          </c:tx>
          <c:invertIfNegative val="0"/>
          <c:cat>
            <c:strRef>
              <c:f>'8.5'!$L$9:$N$9</c:f>
              <c:strCache>
                <c:ptCount val="3"/>
                <c:pt idx="0">
                  <c:v>Červenec</c:v>
                </c:pt>
                <c:pt idx="1">
                  <c:v>Srpen</c:v>
                </c:pt>
                <c:pt idx="2">
                  <c:v>Září</c:v>
                </c:pt>
              </c:strCache>
            </c:strRef>
          </c:cat>
          <c:val>
            <c:numRef>
              <c:f>'8.5'!$L$18:$N$18</c:f>
              <c:numCache>
                <c:formatCode>#,##0.0</c:formatCode>
                <c:ptCount val="3"/>
                <c:pt idx="0">
                  <c:v>0</c:v>
                </c:pt>
                <c:pt idx="1">
                  <c:v>0</c:v>
                </c:pt>
                <c:pt idx="2">
                  <c:v>0</c:v>
                </c:pt>
              </c:numCache>
            </c:numRef>
          </c:val>
        </c:ser>
        <c:ser>
          <c:idx val="9"/>
          <c:order val="9"/>
          <c:tx>
            <c:strRef>
              <c:f>'8.5'!$K$19</c:f>
              <c:strCache>
                <c:ptCount val="1"/>
                <c:pt idx="0">
                  <c:v>Odpadní teplo</c:v>
                </c:pt>
              </c:strCache>
            </c:strRef>
          </c:tx>
          <c:invertIfNegative val="0"/>
          <c:cat>
            <c:strRef>
              <c:f>'8.5'!$L$9:$N$9</c:f>
              <c:strCache>
                <c:ptCount val="3"/>
                <c:pt idx="0">
                  <c:v>Červenec</c:v>
                </c:pt>
                <c:pt idx="1">
                  <c:v>Srpen</c:v>
                </c:pt>
                <c:pt idx="2">
                  <c:v>Září</c:v>
                </c:pt>
              </c:strCache>
            </c:strRef>
          </c:cat>
          <c:val>
            <c:numRef>
              <c:f>'8.5'!$L$19:$N$19</c:f>
              <c:numCache>
                <c:formatCode>#,##0.0</c:formatCode>
                <c:ptCount val="3"/>
                <c:pt idx="0">
                  <c:v>1801.5160000000001</c:v>
                </c:pt>
                <c:pt idx="1">
                  <c:v>2193.4749999999999</c:v>
                </c:pt>
                <c:pt idx="2">
                  <c:v>2271.7959999999998</c:v>
                </c:pt>
              </c:numCache>
            </c:numRef>
          </c:val>
        </c:ser>
        <c:ser>
          <c:idx val="10"/>
          <c:order val="10"/>
          <c:tx>
            <c:strRef>
              <c:f>'8.5'!$K$20</c:f>
              <c:strCache>
                <c:ptCount val="1"/>
                <c:pt idx="0">
                  <c:v>Ostatní kapalná paliva</c:v>
                </c:pt>
              </c:strCache>
            </c:strRef>
          </c:tx>
          <c:invertIfNegative val="0"/>
          <c:cat>
            <c:strRef>
              <c:f>'8.5'!$L$9:$N$9</c:f>
              <c:strCache>
                <c:ptCount val="3"/>
                <c:pt idx="0">
                  <c:v>Červenec</c:v>
                </c:pt>
                <c:pt idx="1">
                  <c:v>Srpen</c:v>
                </c:pt>
                <c:pt idx="2">
                  <c:v>Září</c:v>
                </c:pt>
              </c:strCache>
            </c:strRef>
          </c:cat>
          <c:val>
            <c:numRef>
              <c:f>'8.5'!$L$20:$N$20</c:f>
              <c:numCache>
                <c:formatCode>#,##0.0</c:formatCode>
                <c:ptCount val="3"/>
                <c:pt idx="0">
                  <c:v>0</c:v>
                </c:pt>
                <c:pt idx="1">
                  <c:v>0</c:v>
                </c:pt>
                <c:pt idx="2">
                  <c:v>0</c:v>
                </c:pt>
              </c:numCache>
            </c:numRef>
          </c:val>
        </c:ser>
        <c:ser>
          <c:idx val="11"/>
          <c:order val="11"/>
          <c:tx>
            <c:strRef>
              <c:f>'8.5'!$K$21</c:f>
              <c:strCache>
                <c:ptCount val="1"/>
                <c:pt idx="0">
                  <c:v>Ostatní pevná paliva</c:v>
                </c:pt>
              </c:strCache>
            </c:strRef>
          </c:tx>
          <c:invertIfNegative val="0"/>
          <c:cat>
            <c:strRef>
              <c:f>'8.5'!$L$9:$N$9</c:f>
              <c:strCache>
                <c:ptCount val="3"/>
                <c:pt idx="0">
                  <c:v>Červenec</c:v>
                </c:pt>
                <c:pt idx="1">
                  <c:v>Srpen</c:v>
                </c:pt>
                <c:pt idx="2">
                  <c:v>Září</c:v>
                </c:pt>
              </c:strCache>
            </c:strRef>
          </c:cat>
          <c:val>
            <c:numRef>
              <c:f>'8.5'!$L$21:$N$21</c:f>
              <c:numCache>
                <c:formatCode>#,##0.0</c:formatCode>
                <c:ptCount val="3"/>
                <c:pt idx="0">
                  <c:v>100</c:v>
                </c:pt>
                <c:pt idx="1">
                  <c:v>120</c:v>
                </c:pt>
                <c:pt idx="2">
                  <c:v>116</c:v>
                </c:pt>
              </c:numCache>
            </c:numRef>
          </c:val>
        </c:ser>
        <c:ser>
          <c:idx val="12"/>
          <c:order val="12"/>
          <c:tx>
            <c:strRef>
              <c:f>'8.5'!$K$22</c:f>
              <c:strCache>
                <c:ptCount val="1"/>
                <c:pt idx="0">
                  <c:v>Ostatní plyny</c:v>
                </c:pt>
              </c:strCache>
            </c:strRef>
          </c:tx>
          <c:invertIfNegative val="0"/>
          <c:cat>
            <c:strRef>
              <c:f>'8.5'!$L$9:$N$9</c:f>
              <c:strCache>
                <c:ptCount val="3"/>
                <c:pt idx="0">
                  <c:v>Červenec</c:v>
                </c:pt>
                <c:pt idx="1">
                  <c:v>Srpen</c:v>
                </c:pt>
                <c:pt idx="2">
                  <c:v>Září</c:v>
                </c:pt>
              </c:strCache>
            </c:strRef>
          </c:cat>
          <c:val>
            <c:numRef>
              <c:f>'8.5'!$L$22:$N$22</c:f>
              <c:numCache>
                <c:formatCode>#,##0.0</c:formatCode>
                <c:ptCount val="3"/>
                <c:pt idx="0">
                  <c:v>0</c:v>
                </c:pt>
                <c:pt idx="1">
                  <c:v>0</c:v>
                </c:pt>
                <c:pt idx="2">
                  <c:v>0</c:v>
                </c:pt>
              </c:numCache>
            </c:numRef>
          </c:val>
        </c:ser>
        <c:ser>
          <c:idx val="13"/>
          <c:order val="13"/>
          <c:tx>
            <c:strRef>
              <c:f>'8.5'!$K$23</c:f>
              <c:strCache>
                <c:ptCount val="1"/>
                <c:pt idx="0">
                  <c:v>Ostatní</c:v>
                </c:pt>
              </c:strCache>
            </c:strRef>
          </c:tx>
          <c:invertIfNegative val="0"/>
          <c:cat>
            <c:strRef>
              <c:f>'8.5'!$L$9:$N$9</c:f>
              <c:strCache>
                <c:ptCount val="3"/>
                <c:pt idx="0">
                  <c:v>Červenec</c:v>
                </c:pt>
                <c:pt idx="1">
                  <c:v>Srpen</c:v>
                </c:pt>
                <c:pt idx="2">
                  <c:v>Září</c:v>
                </c:pt>
              </c:strCache>
            </c:strRef>
          </c:cat>
          <c:val>
            <c:numRef>
              <c:f>'8.5'!$L$23:$N$23</c:f>
              <c:numCache>
                <c:formatCode>#,##0.0</c:formatCode>
                <c:ptCount val="3"/>
                <c:pt idx="0">
                  <c:v>0</c:v>
                </c:pt>
                <c:pt idx="1">
                  <c:v>0</c:v>
                </c:pt>
                <c:pt idx="2">
                  <c:v>0</c:v>
                </c:pt>
              </c:numCache>
            </c:numRef>
          </c:val>
        </c:ser>
        <c:ser>
          <c:idx val="14"/>
          <c:order val="14"/>
          <c:tx>
            <c:strRef>
              <c:f>'8.5'!$K$24</c:f>
              <c:strCache>
                <c:ptCount val="1"/>
                <c:pt idx="0">
                  <c:v>Topné oleje</c:v>
                </c:pt>
              </c:strCache>
            </c:strRef>
          </c:tx>
          <c:invertIfNegative val="0"/>
          <c:cat>
            <c:strRef>
              <c:f>'8.5'!$L$9:$N$9</c:f>
              <c:strCache>
                <c:ptCount val="3"/>
                <c:pt idx="0">
                  <c:v>Červenec</c:v>
                </c:pt>
                <c:pt idx="1">
                  <c:v>Srpen</c:v>
                </c:pt>
                <c:pt idx="2">
                  <c:v>Září</c:v>
                </c:pt>
              </c:strCache>
            </c:strRef>
          </c:cat>
          <c:val>
            <c:numRef>
              <c:f>'8.5'!$L$24:$N$24</c:f>
              <c:numCache>
                <c:formatCode>#,##0.0</c:formatCode>
                <c:ptCount val="3"/>
                <c:pt idx="0">
                  <c:v>0</c:v>
                </c:pt>
                <c:pt idx="1">
                  <c:v>0</c:v>
                </c:pt>
                <c:pt idx="2">
                  <c:v>0</c:v>
                </c:pt>
              </c:numCache>
            </c:numRef>
          </c:val>
        </c:ser>
        <c:ser>
          <c:idx val="15"/>
          <c:order val="15"/>
          <c:tx>
            <c:strRef>
              <c:f>'8.5'!$K$25</c:f>
              <c:strCache>
                <c:ptCount val="1"/>
                <c:pt idx="0">
                  <c:v>Zemní plyn</c:v>
                </c:pt>
              </c:strCache>
            </c:strRef>
          </c:tx>
          <c:spPr>
            <a:solidFill>
              <a:srgbClr val="EBE600"/>
            </a:solidFill>
          </c:spPr>
          <c:invertIfNegative val="0"/>
          <c:cat>
            <c:strRef>
              <c:f>'8.5'!$L$9:$N$9</c:f>
              <c:strCache>
                <c:ptCount val="3"/>
                <c:pt idx="0">
                  <c:v>Červenec</c:v>
                </c:pt>
                <c:pt idx="1">
                  <c:v>Srpen</c:v>
                </c:pt>
                <c:pt idx="2">
                  <c:v>Září</c:v>
                </c:pt>
              </c:strCache>
            </c:strRef>
          </c:cat>
          <c:val>
            <c:numRef>
              <c:f>'8.5'!$L$25:$N$25</c:f>
              <c:numCache>
                <c:formatCode>#,##0.0</c:formatCode>
                <c:ptCount val="3"/>
                <c:pt idx="0">
                  <c:v>17934.377</c:v>
                </c:pt>
                <c:pt idx="1">
                  <c:v>18375.297999999999</c:v>
                </c:pt>
                <c:pt idx="2">
                  <c:v>28529.454000000002</c:v>
                </c:pt>
              </c:numCache>
            </c:numRef>
          </c:val>
        </c:ser>
        <c:dLbls>
          <c:showLegendKey val="0"/>
          <c:showVal val="0"/>
          <c:showCatName val="0"/>
          <c:showSerName val="0"/>
          <c:showPercent val="0"/>
          <c:showBubbleSize val="0"/>
        </c:dLbls>
        <c:gapWidth val="150"/>
        <c:overlap val="100"/>
        <c:axId val="383720448"/>
        <c:axId val="383722240"/>
      </c:barChart>
      <c:catAx>
        <c:axId val="383720448"/>
        <c:scaling>
          <c:orientation val="minMax"/>
        </c:scaling>
        <c:delete val="0"/>
        <c:axPos val="b"/>
        <c:numFmt formatCode="General" sourceLinked="1"/>
        <c:majorTickMark val="none"/>
        <c:minorTickMark val="none"/>
        <c:tickLblPos val="nextTo"/>
        <c:txPr>
          <a:bodyPr/>
          <a:lstStyle/>
          <a:p>
            <a:pPr>
              <a:defRPr sz="900"/>
            </a:pPr>
            <a:endParaRPr lang="cs-CZ"/>
          </a:p>
        </c:txPr>
        <c:crossAx val="383722240"/>
        <c:crosses val="autoZero"/>
        <c:auto val="1"/>
        <c:lblAlgn val="ctr"/>
        <c:lblOffset val="100"/>
        <c:noMultiLvlLbl val="0"/>
      </c:catAx>
      <c:valAx>
        <c:axId val="3837222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37204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'8.5'!$O$10:$O$25</c:f>
              <c:numCache>
                <c:formatCode>0.0%</c:formatCode>
                <c:ptCount val="16"/>
              </c:numCache>
            </c:numRef>
          </c:cat>
          <c:val>
            <c:numRef>
              <c:f>'8.5'!$J$10:$J$25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'8.5'!$O$27:$O$34</c:f>
              <c:numCache>
                <c:formatCode>#,##0.0</c:formatCode>
                <c:ptCount val="8"/>
              </c:numCache>
            </c:numRef>
          </c:cat>
          <c:val>
            <c:numRef>
              <c:f>'8.5'!$J$27:$J$34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6"/>
            <c:bubble3D val="0"/>
            <c:spPr>
              <a:solidFill>
                <a:srgbClr val="6E4932"/>
              </a:solidFill>
            </c:spPr>
          </c:dPt>
          <c:dPt>
            <c:idx val="15"/>
            <c:bubble3D val="0"/>
            <c:spPr>
              <a:solidFill>
                <a:srgbClr val="EBE600"/>
              </a:solidFill>
            </c:spPr>
          </c:dPt>
          <c:dLbls>
            <c:dLbl>
              <c:idx val="1"/>
              <c:layout>
                <c:manualLayout>
                  <c:x val="9.6212121212121207E-2"/>
                  <c:y val="-0.10183276059564719"/>
                </c:manualLayout>
              </c:layout>
              <c:numFmt formatCode="0.0%" sourceLinked="0"/>
              <c:spPr/>
              <c:txPr>
                <a:bodyPr/>
                <a:lstStyle/>
                <a:p>
                  <a:pPr>
                    <a:defRPr sz="900"/>
                  </a:pPr>
                  <a:endParaRPr lang="cs-CZ"/>
                </a:p>
              </c:txPr>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5.131313131313131E-2"/>
                  <c:y val="0.12729095074455898"/>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delete val="1"/>
            </c:dLbl>
            <c:dLbl>
              <c:idx val="10"/>
              <c:delete val="1"/>
            </c:dLbl>
            <c:dLbl>
              <c:idx val="13"/>
              <c:delete val="1"/>
            </c:dLbl>
            <c:dLbl>
              <c:idx val="14"/>
              <c:layout>
                <c:manualLayout>
                  <c:x val="2.2449242424242424E-2"/>
                  <c:y val="0.30186139747995416"/>
                </c:manualLayout>
              </c:layout>
              <c:tx>
                <c:rich>
                  <a:bodyPr/>
                  <a:lstStyle/>
                  <a:p>
                    <a:pPr>
                      <a:defRPr sz="900"/>
                    </a:pPr>
                    <a:r>
                      <a:rPr lang="en-US"/>
                      <a:t>0,</a:t>
                    </a:r>
                    <a:r>
                      <a:rPr lang="cs-CZ"/>
                      <a:t>4</a:t>
                    </a:r>
                    <a:r>
                      <a:rPr lang="en-US"/>
                      <a:t>%</a:t>
                    </a:r>
                  </a:p>
                </c:rich>
              </c:tx>
              <c:numFmt formatCode="0.0%" sourceLinked="0"/>
              <c:sp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913.36807899999997</c:v>
                </c:pt>
                <c:pt idx="1">
                  <c:v>83.70518899999999</c:v>
                </c:pt>
                <c:pt idx="2">
                  <c:v>814.864462</c:v>
                </c:pt>
                <c:pt idx="3">
                  <c:v>3.6501870000000003</c:v>
                </c:pt>
                <c:pt idx="4">
                  <c:v>2.94191</c:v>
                </c:pt>
                <c:pt idx="5">
                  <c:v>0.17930399999999999</c:v>
                </c:pt>
                <c:pt idx="6">
                  <c:v>3866.100085</c:v>
                </c:pt>
                <c:pt idx="7">
                  <c:v>22.549140000000001</c:v>
                </c:pt>
                <c:pt idx="8">
                  <c:v>2.2200000000000002E-3</c:v>
                </c:pt>
                <c:pt idx="9">
                  <c:v>90.472256999999999</c:v>
                </c:pt>
                <c:pt idx="10">
                  <c:v>2.4600970000000002</c:v>
                </c:pt>
                <c:pt idx="11">
                  <c:v>595.34199208155462</c:v>
                </c:pt>
                <c:pt idx="12">
                  <c:v>786.01812500000005</c:v>
                </c:pt>
                <c:pt idx="13">
                  <c:v>0</c:v>
                </c:pt>
                <c:pt idx="14">
                  <c:v>22.434218999999999</c:v>
                </c:pt>
                <c:pt idx="15">
                  <c:v>2616.6420009535609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3525248"/>
        <c:axId val="383526784"/>
      </c:barChart>
      <c:catAx>
        <c:axId val="383525248"/>
        <c:scaling>
          <c:orientation val="minMax"/>
        </c:scaling>
        <c:delete val="1"/>
        <c:axPos val="b"/>
        <c:numFmt formatCode="General" sourceLinked="1"/>
        <c:majorTickMark val="out"/>
        <c:minorTickMark val="none"/>
        <c:tickLblPos val="nextTo"/>
        <c:crossAx val="383526784"/>
        <c:crosses val="autoZero"/>
        <c:auto val="1"/>
        <c:lblAlgn val="ctr"/>
        <c:lblOffset val="100"/>
        <c:noMultiLvlLbl val="0"/>
      </c:catAx>
      <c:valAx>
        <c:axId val="383526784"/>
        <c:scaling>
          <c:orientation val="minMax"/>
        </c:scaling>
        <c:delete val="1"/>
        <c:axPos val="l"/>
        <c:numFmt formatCode="0%" sourceLinked="1"/>
        <c:majorTickMark val="out"/>
        <c:minorTickMark val="none"/>
        <c:tickLblPos val="nextTo"/>
        <c:crossAx val="383525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Červenec</c:v>
                </c:pt>
                <c:pt idx="1">
                  <c:v>Srpen</c:v>
                </c:pt>
                <c:pt idx="2">
                  <c:v>Září</c:v>
                </c:pt>
              </c:strCache>
            </c:strRef>
          </c:cat>
          <c:val>
            <c:numRef>
              <c:f>'8.6'!$L$28:$N$28</c:f>
              <c:numCache>
                <c:formatCode>#,##0.0</c:formatCode>
                <c:ptCount val="3"/>
                <c:pt idx="0">
                  <c:v>35073.687999999995</c:v>
                </c:pt>
                <c:pt idx="1">
                  <c:v>49554.452000000005</c:v>
                </c:pt>
                <c:pt idx="2">
                  <c:v>57854.347000000002</c:v>
                </c:pt>
              </c:numCache>
            </c:numRef>
          </c:val>
        </c:ser>
        <c:ser>
          <c:idx val="1"/>
          <c:order val="1"/>
          <c:tx>
            <c:strRef>
              <c:f>'8.6'!$K$29</c:f>
              <c:strCache>
                <c:ptCount val="1"/>
                <c:pt idx="0">
                  <c:v>Energetika</c:v>
                </c:pt>
              </c:strCache>
            </c:strRef>
          </c:tx>
          <c:invertIfNegative val="0"/>
          <c:cat>
            <c:strRef>
              <c:f>'8.6'!$L$27:$N$27</c:f>
              <c:strCache>
                <c:ptCount val="3"/>
                <c:pt idx="0">
                  <c:v>Červenec</c:v>
                </c:pt>
                <c:pt idx="1">
                  <c:v>Srpen</c:v>
                </c:pt>
                <c:pt idx="2">
                  <c:v>Září</c:v>
                </c:pt>
              </c:strCache>
            </c:strRef>
          </c:cat>
          <c:val>
            <c:numRef>
              <c:f>'8.6'!$L$29:$N$29</c:f>
              <c:numCache>
                <c:formatCode>#,##0.0</c:formatCode>
                <c:ptCount val="3"/>
                <c:pt idx="0">
                  <c:v>199.04</c:v>
                </c:pt>
                <c:pt idx="1">
                  <c:v>249.93</c:v>
                </c:pt>
                <c:pt idx="2">
                  <c:v>352.54999999999995</c:v>
                </c:pt>
              </c:numCache>
            </c:numRef>
          </c:val>
        </c:ser>
        <c:ser>
          <c:idx val="2"/>
          <c:order val="2"/>
          <c:tx>
            <c:strRef>
              <c:f>'8.6'!$K$30</c:f>
              <c:strCache>
                <c:ptCount val="1"/>
                <c:pt idx="0">
                  <c:v>Doprava</c:v>
                </c:pt>
              </c:strCache>
            </c:strRef>
          </c:tx>
          <c:invertIfNegative val="0"/>
          <c:cat>
            <c:strRef>
              <c:f>'8.6'!$L$27:$N$27</c:f>
              <c:strCache>
                <c:ptCount val="3"/>
                <c:pt idx="0">
                  <c:v>Červenec</c:v>
                </c:pt>
                <c:pt idx="1">
                  <c:v>Srpen</c:v>
                </c:pt>
                <c:pt idx="2">
                  <c:v>Září</c:v>
                </c:pt>
              </c:strCache>
            </c:strRef>
          </c:cat>
          <c:val>
            <c:numRef>
              <c:f>'8.6'!$L$30:$N$30</c:f>
              <c:numCache>
                <c:formatCode>#,##0.0</c:formatCode>
                <c:ptCount val="3"/>
                <c:pt idx="0">
                  <c:v>129.72</c:v>
                </c:pt>
                <c:pt idx="1">
                  <c:v>174.79</c:v>
                </c:pt>
                <c:pt idx="2">
                  <c:v>281.20999999999998</c:v>
                </c:pt>
              </c:numCache>
            </c:numRef>
          </c:val>
        </c:ser>
        <c:ser>
          <c:idx val="3"/>
          <c:order val="3"/>
          <c:tx>
            <c:strRef>
              <c:f>'8.6'!$K$31</c:f>
              <c:strCache>
                <c:ptCount val="1"/>
                <c:pt idx="0">
                  <c:v>Stavebnictví</c:v>
                </c:pt>
              </c:strCache>
            </c:strRef>
          </c:tx>
          <c:invertIfNegative val="0"/>
          <c:cat>
            <c:strRef>
              <c:f>'8.6'!$L$27:$N$27</c:f>
              <c:strCache>
                <c:ptCount val="3"/>
                <c:pt idx="0">
                  <c:v>Červenec</c:v>
                </c:pt>
                <c:pt idx="1">
                  <c:v>Srpen</c:v>
                </c:pt>
                <c:pt idx="2">
                  <c:v>Září</c:v>
                </c:pt>
              </c:strCache>
            </c:strRef>
          </c:cat>
          <c:val>
            <c:numRef>
              <c:f>'8.6'!$L$31:$N$31</c:f>
              <c:numCache>
                <c:formatCode>#,##0.0</c:formatCode>
                <c:ptCount val="3"/>
                <c:pt idx="0">
                  <c:v>29.46</c:v>
                </c:pt>
                <c:pt idx="1">
                  <c:v>46.02</c:v>
                </c:pt>
                <c:pt idx="2">
                  <c:v>183.15</c:v>
                </c:pt>
              </c:numCache>
            </c:numRef>
          </c:val>
        </c:ser>
        <c:ser>
          <c:idx val="4"/>
          <c:order val="4"/>
          <c:tx>
            <c:strRef>
              <c:f>'8.6'!$K$32</c:f>
              <c:strCache>
                <c:ptCount val="1"/>
                <c:pt idx="0">
                  <c:v>Zemědělství a lesnictví</c:v>
                </c:pt>
              </c:strCache>
            </c:strRef>
          </c:tx>
          <c:invertIfNegative val="0"/>
          <c:cat>
            <c:strRef>
              <c:f>'8.6'!$L$27:$N$27</c:f>
              <c:strCache>
                <c:ptCount val="3"/>
                <c:pt idx="0">
                  <c:v>Červenec</c:v>
                </c:pt>
                <c:pt idx="1">
                  <c:v>Srpen</c:v>
                </c:pt>
                <c:pt idx="2">
                  <c:v>Září</c:v>
                </c:pt>
              </c:strCache>
            </c:strRef>
          </c:cat>
          <c:val>
            <c:numRef>
              <c:f>'8.6'!$L$32:$N$32</c:f>
              <c:numCache>
                <c:formatCode>#,##0.0</c:formatCode>
                <c:ptCount val="3"/>
                <c:pt idx="0">
                  <c:v>1</c:v>
                </c:pt>
                <c:pt idx="1">
                  <c:v>0</c:v>
                </c:pt>
                <c:pt idx="2">
                  <c:v>6.59</c:v>
                </c:pt>
              </c:numCache>
            </c:numRef>
          </c:val>
        </c:ser>
        <c:ser>
          <c:idx val="5"/>
          <c:order val="5"/>
          <c:tx>
            <c:strRef>
              <c:f>'8.6'!$K$33</c:f>
              <c:strCache>
                <c:ptCount val="1"/>
                <c:pt idx="0">
                  <c:v>Domácnosti</c:v>
                </c:pt>
              </c:strCache>
            </c:strRef>
          </c:tx>
          <c:invertIfNegative val="0"/>
          <c:cat>
            <c:strRef>
              <c:f>'8.6'!$L$27:$N$27</c:f>
              <c:strCache>
                <c:ptCount val="3"/>
                <c:pt idx="0">
                  <c:v>Červenec</c:v>
                </c:pt>
                <c:pt idx="1">
                  <c:v>Srpen</c:v>
                </c:pt>
                <c:pt idx="2">
                  <c:v>Září</c:v>
                </c:pt>
              </c:strCache>
            </c:strRef>
          </c:cat>
          <c:val>
            <c:numRef>
              <c:f>'8.6'!$L$33:$N$33</c:f>
              <c:numCache>
                <c:formatCode>#,##0.0</c:formatCode>
                <c:ptCount val="3"/>
                <c:pt idx="0">
                  <c:v>34970.732000000004</c:v>
                </c:pt>
                <c:pt idx="1">
                  <c:v>35479.263999999996</c:v>
                </c:pt>
                <c:pt idx="2">
                  <c:v>81651.607999999993</c:v>
                </c:pt>
              </c:numCache>
            </c:numRef>
          </c:val>
        </c:ser>
        <c:ser>
          <c:idx val="6"/>
          <c:order val="6"/>
          <c:tx>
            <c:strRef>
              <c:f>'8.6'!$K$34</c:f>
              <c:strCache>
                <c:ptCount val="1"/>
                <c:pt idx="0">
                  <c:v>Obchod, služby, školství, zdravotnictví</c:v>
                </c:pt>
              </c:strCache>
            </c:strRef>
          </c:tx>
          <c:invertIfNegative val="0"/>
          <c:cat>
            <c:strRef>
              <c:f>'8.6'!$L$27:$N$27</c:f>
              <c:strCache>
                <c:ptCount val="3"/>
                <c:pt idx="0">
                  <c:v>Červenec</c:v>
                </c:pt>
                <c:pt idx="1">
                  <c:v>Srpen</c:v>
                </c:pt>
                <c:pt idx="2">
                  <c:v>Září</c:v>
                </c:pt>
              </c:strCache>
            </c:strRef>
          </c:cat>
          <c:val>
            <c:numRef>
              <c:f>'8.6'!$L$34:$N$34</c:f>
              <c:numCache>
                <c:formatCode>#,##0.0</c:formatCode>
                <c:ptCount val="3"/>
                <c:pt idx="0">
                  <c:v>13304.164000000001</c:v>
                </c:pt>
                <c:pt idx="1">
                  <c:v>13991.063</c:v>
                </c:pt>
                <c:pt idx="2">
                  <c:v>32931.709000000003</c:v>
                </c:pt>
              </c:numCache>
            </c:numRef>
          </c:val>
        </c:ser>
        <c:ser>
          <c:idx val="7"/>
          <c:order val="7"/>
          <c:tx>
            <c:strRef>
              <c:f>'8.6'!$K$35</c:f>
              <c:strCache>
                <c:ptCount val="1"/>
                <c:pt idx="0">
                  <c:v>Ostatní</c:v>
                </c:pt>
              </c:strCache>
            </c:strRef>
          </c:tx>
          <c:invertIfNegative val="0"/>
          <c:cat>
            <c:strRef>
              <c:f>'8.6'!$L$27:$N$27</c:f>
              <c:strCache>
                <c:ptCount val="3"/>
                <c:pt idx="0">
                  <c:v>Červenec</c:v>
                </c:pt>
                <c:pt idx="1">
                  <c:v>Srpen</c:v>
                </c:pt>
                <c:pt idx="2">
                  <c:v>Září</c:v>
                </c:pt>
              </c:strCache>
            </c:strRef>
          </c:cat>
          <c:val>
            <c:numRef>
              <c:f>'8.6'!$L$35:$N$35</c:f>
              <c:numCache>
                <c:formatCode>#,##0.0</c:formatCode>
                <c:ptCount val="3"/>
                <c:pt idx="0">
                  <c:v>285.58100000000002</c:v>
                </c:pt>
                <c:pt idx="1">
                  <c:v>258.08100000000002</c:v>
                </c:pt>
                <c:pt idx="2">
                  <c:v>317.22799999999995</c:v>
                </c:pt>
              </c:numCache>
            </c:numRef>
          </c:val>
        </c:ser>
        <c:dLbls>
          <c:showLegendKey val="0"/>
          <c:showVal val="0"/>
          <c:showCatName val="0"/>
          <c:showSerName val="0"/>
          <c:showPercent val="0"/>
          <c:showBubbleSize val="0"/>
        </c:dLbls>
        <c:gapWidth val="150"/>
        <c:overlap val="100"/>
        <c:axId val="383139200"/>
        <c:axId val="383145088"/>
      </c:barChart>
      <c:catAx>
        <c:axId val="383139200"/>
        <c:scaling>
          <c:orientation val="minMax"/>
        </c:scaling>
        <c:delete val="0"/>
        <c:axPos val="b"/>
        <c:numFmt formatCode="General" sourceLinked="1"/>
        <c:majorTickMark val="none"/>
        <c:minorTickMark val="none"/>
        <c:tickLblPos val="nextTo"/>
        <c:txPr>
          <a:bodyPr/>
          <a:lstStyle/>
          <a:p>
            <a:pPr>
              <a:defRPr sz="900"/>
            </a:pPr>
            <a:endParaRPr lang="cs-CZ"/>
          </a:p>
        </c:txPr>
        <c:crossAx val="383145088"/>
        <c:crosses val="autoZero"/>
        <c:auto val="1"/>
        <c:lblAlgn val="ctr"/>
        <c:lblOffset val="100"/>
        <c:noMultiLvlLbl val="0"/>
      </c:catAx>
      <c:valAx>
        <c:axId val="383145088"/>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31392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2.5519790170209947E-2</c:v>
                </c:pt>
              </c:numCache>
            </c:numRef>
          </c:val>
        </c:ser>
        <c:ser>
          <c:idx val="1"/>
          <c:order val="1"/>
          <c:tx>
            <c:strRef>
              <c:f>'8.6'!$L$41</c:f>
              <c:strCache>
                <c:ptCount val="1"/>
                <c:pt idx="0">
                  <c:v>Výroba tepla brutto</c:v>
                </c:pt>
              </c:strCache>
            </c:strRef>
          </c:tx>
          <c:invertIfNegative val="0"/>
          <c:val>
            <c:numRef>
              <c:f>'8.6'!$M$41</c:f>
              <c:numCache>
                <c:formatCode>0.0%</c:formatCode>
                <c:ptCount val="1"/>
                <c:pt idx="0">
                  <c:v>2.5370162466216029E-2</c:v>
                </c:pt>
              </c:numCache>
            </c:numRef>
          </c:val>
        </c:ser>
        <c:ser>
          <c:idx val="2"/>
          <c:order val="2"/>
          <c:tx>
            <c:strRef>
              <c:f>'8.6'!$L$42</c:f>
              <c:strCache>
                <c:ptCount val="1"/>
                <c:pt idx="0">
                  <c:v>Dodávky tepla</c:v>
                </c:pt>
              </c:strCache>
            </c:strRef>
          </c:tx>
          <c:invertIfNegative val="0"/>
          <c:val>
            <c:numRef>
              <c:f>'8.6'!$M$42</c:f>
              <c:numCache>
                <c:formatCode>0.0%</c:formatCode>
                <c:ptCount val="1"/>
                <c:pt idx="0">
                  <c:v>3.7435283877954952E-2</c:v>
                </c:pt>
              </c:numCache>
            </c:numRef>
          </c:val>
        </c:ser>
        <c:dLbls>
          <c:showLegendKey val="0"/>
          <c:showVal val="0"/>
          <c:showCatName val="0"/>
          <c:showSerName val="0"/>
          <c:showPercent val="0"/>
          <c:showBubbleSize val="0"/>
        </c:dLbls>
        <c:gapWidth val="150"/>
        <c:axId val="383183104"/>
        <c:axId val="383184896"/>
      </c:barChart>
      <c:catAx>
        <c:axId val="383183104"/>
        <c:scaling>
          <c:orientation val="maxMin"/>
        </c:scaling>
        <c:delete val="0"/>
        <c:axPos val="l"/>
        <c:numFmt formatCode="General" sourceLinked="1"/>
        <c:majorTickMark val="none"/>
        <c:minorTickMark val="none"/>
        <c:tickLblPos val="none"/>
        <c:crossAx val="383184896"/>
        <c:crosses val="autoZero"/>
        <c:auto val="1"/>
        <c:lblAlgn val="ctr"/>
        <c:lblOffset val="100"/>
        <c:noMultiLvlLbl val="0"/>
      </c:catAx>
      <c:valAx>
        <c:axId val="3831848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318310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Červenec</c:v>
                </c:pt>
                <c:pt idx="1">
                  <c:v>Srpen</c:v>
                </c:pt>
                <c:pt idx="2">
                  <c:v>Září</c:v>
                </c:pt>
              </c:strCache>
            </c:strRef>
          </c:cat>
          <c:val>
            <c:numRef>
              <c:f>'8.6'!$L$10:$N$10</c:f>
              <c:numCache>
                <c:formatCode>#,##0.0</c:formatCode>
                <c:ptCount val="3"/>
                <c:pt idx="0">
                  <c:v>26896.66</c:v>
                </c:pt>
                <c:pt idx="1">
                  <c:v>41248.29</c:v>
                </c:pt>
                <c:pt idx="2">
                  <c:v>36548.660000000003</c:v>
                </c:pt>
              </c:numCache>
            </c:numRef>
          </c:val>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Červenec</c:v>
                </c:pt>
                <c:pt idx="1">
                  <c:v>Srpen</c:v>
                </c:pt>
                <c:pt idx="2">
                  <c:v>Září</c:v>
                </c:pt>
              </c:strCache>
            </c:strRef>
          </c:cat>
          <c:val>
            <c:numRef>
              <c:f>'8.6'!$L$11:$N$11</c:f>
              <c:numCache>
                <c:formatCode>#,##0.0</c:formatCode>
                <c:ptCount val="3"/>
                <c:pt idx="0">
                  <c:v>3535.674</c:v>
                </c:pt>
                <c:pt idx="1">
                  <c:v>3179.473</c:v>
                </c:pt>
                <c:pt idx="2">
                  <c:v>3210.0230000000001</c:v>
                </c:pt>
              </c:numCache>
            </c:numRef>
          </c:val>
        </c:ser>
        <c:ser>
          <c:idx val="2"/>
          <c:order val="2"/>
          <c:tx>
            <c:strRef>
              <c:f>'8.6'!$K$12</c:f>
              <c:strCache>
                <c:ptCount val="1"/>
                <c:pt idx="0">
                  <c:v>Černé uhlí</c:v>
                </c:pt>
              </c:strCache>
            </c:strRef>
          </c:tx>
          <c:spPr>
            <a:solidFill>
              <a:schemeClr val="tx1"/>
            </a:solidFill>
          </c:spPr>
          <c:invertIfNegative val="0"/>
          <c:cat>
            <c:strRef>
              <c:f>'8.6'!$L$9:$N$9</c:f>
              <c:strCache>
                <c:ptCount val="3"/>
                <c:pt idx="0">
                  <c:v>Červenec</c:v>
                </c:pt>
                <c:pt idx="1">
                  <c:v>Srpen</c:v>
                </c:pt>
                <c:pt idx="2">
                  <c:v>Září</c:v>
                </c:pt>
              </c:strCache>
            </c:strRef>
          </c:cat>
          <c:val>
            <c:numRef>
              <c:f>'8.6'!$L$12:$N$12</c:f>
              <c:numCache>
                <c:formatCode>#,##0.0</c:formatCode>
                <c:ptCount val="3"/>
                <c:pt idx="0">
                  <c:v>0</c:v>
                </c:pt>
                <c:pt idx="1">
                  <c:v>0</c:v>
                </c:pt>
                <c:pt idx="2">
                  <c:v>2134.2399999999998</c:v>
                </c:pt>
              </c:numCache>
            </c:numRef>
          </c:val>
        </c:ser>
        <c:ser>
          <c:idx val="3"/>
          <c:order val="3"/>
          <c:tx>
            <c:strRef>
              <c:f>'8.6'!$K$13</c:f>
              <c:strCache>
                <c:ptCount val="1"/>
                <c:pt idx="0">
                  <c:v>Elektrická energie</c:v>
                </c:pt>
              </c:strCache>
            </c:strRef>
          </c:tx>
          <c:invertIfNegative val="0"/>
          <c:cat>
            <c:strRef>
              <c:f>'8.6'!$L$9:$N$9</c:f>
              <c:strCache>
                <c:ptCount val="3"/>
                <c:pt idx="0">
                  <c:v>Červenec</c:v>
                </c:pt>
                <c:pt idx="1">
                  <c:v>Srpen</c:v>
                </c:pt>
                <c:pt idx="2">
                  <c:v>Září</c:v>
                </c:pt>
              </c:strCache>
            </c:strRef>
          </c:cat>
          <c:val>
            <c:numRef>
              <c:f>'8.6'!$L$13:$N$13</c:f>
              <c:numCache>
                <c:formatCode>#,##0.0</c:formatCode>
                <c:ptCount val="3"/>
                <c:pt idx="0">
                  <c:v>0</c:v>
                </c:pt>
                <c:pt idx="1">
                  <c:v>0</c:v>
                </c:pt>
                <c:pt idx="2">
                  <c:v>0</c:v>
                </c:pt>
              </c:numCache>
            </c:numRef>
          </c:val>
        </c:ser>
        <c:ser>
          <c:idx val="4"/>
          <c:order val="4"/>
          <c:tx>
            <c:strRef>
              <c:f>'8.6'!$K$14</c:f>
              <c:strCache>
                <c:ptCount val="1"/>
                <c:pt idx="0">
                  <c:v>Energie prostředí (tepelné čerpadlo)</c:v>
                </c:pt>
              </c:strCache>
            </c:strRef>
          </c:tx>
          <c:invertIfNegative val="0"/>
          <c:cat>
            <c:strRef>
              <c:f>'8.6'!$L$9:$N$9</c:f>
              <c:strCache>
                <c:ptCount val="3"/>
                <c:pt idx="0">
                  <c:v>Červenec</c:v>
                </c:pt>
                <c:pt idx="1">
                  <c:v>Srpen</c:v>
                </c:pt>
                <c:pt idx="2">
                  <c:v>Září</c:v>
                </c:pt>
              </c:strCache>
            </c:strRef>
          </c:cat>
          <c:val>
            <c:numRef>
              <c:f>'8.6'!$L$14:$N$14</c:f>
              <c:numCache>
                <c:formatCode>#,##0.0</c:formatCode>
                <c:ptCount val="3"/>
                <c:pt idx="0">
                  <c:v>0</c:v>
                </c:pt>
                <c:pt idx="1">
                  <c:v>0</c:v>
                </c:pt>
                <c:pt idx="2">
                  <c:v>0</c:v>
                </c:pt>
              </c:numCache>
            </c:numRef>
          </c:val>
        </c:ser>
        <c:ser>
          <c:idx val="5"/>
          <c:order val="5"/>
          <c:tx>
            <c:strRef>
              <c:f>'8.6'!$K$15</c:f>
              <c:strCache>
                <c:ptCount val="1"/>
                <c:pt idx="0">
                  <c:v>Energie Slunce (solární kolektor)</c:v>
                </c:pt>
              </c:strCache>
            </c:strRef>
          </c:tx>
          <c:invertIfNegative val="0"/>
          <c:cat>
            <c:strRef>
              <c:f>'8.6'!$L$9:$N$9</c:f>
              <c:strCache>
                <c:ptCount val="3"/>
                <c:pt idx="0">
                  <c:v>Červenec</c:v>
                </c:pt>
                <c:pt idx="1">
                  <c:v>Srpen</c:v>
                </c:pt>
                <c:pt idx="2">
                  <c:v>Září</c:v>
                </c:pt>
              </c:strCache>
            </c:strRef>
          </c:cat>
          <c:val>
            <c:numRef>
              <c:f>'8.6'!$L$15:$N$15</c:f>
              <c:numCache>
                <c:formatCode>#,##0.0</c:formatCode>
                <c:ptCount val="3"/>
                <c:pt idx="0">
                  <c:v>0</c:v>
                </c:pt>
                <c:pt idx="1">
                  <c:v>0</c:v>
                </c:pt>
                <c:pt idx="2">
                  <c:v>0</c:v>
                </c:pt>
              </c:numCache>
            </c:numRef>
          </c:val>
        </c:ser>
        <c:ser>
          <c:idx val="6"/>
          <c:order val="6"/>
          <c:tx>
            <c:strRef>
              <c:f>'8.6'!$K$16</c:f>
              <c:strCache>
                <c:ptCount val="1"/>
                <c:pt idx="0">
                  <c:v>Hnědé uhlí</c:v>
                </c:pt>
              </c:strCache>
            </c:strRef>
          </c:tx>
          <c:spPr>
            <a:solidFill>
              <a:srgbClr val="6E4932"/>
            </a:solidFill>
          </c:spPr>
          <c:invertIfNegative val="0"/>
          <c:cat>
            <c:strRef>
              <c:f>'8.6'!$L$9:$N$9</c:f>
              <c:strCache>
                <c:ptCount val="3"/>
                <c:pt idx="0">
                  <c:v>Červenec</c:v>
                </c:pt>
                <c:pt idx="1">
                  <c:v>Srpen</c:v>
                </c:pt>
                <c:pt idx="2">
                  <c:v>Září</c:v>
                </c:pt>
              </c:strCache>
            </c:strRef>
          </c:cat>
          <c:val>
            <c:numRef>
              <c:f>'8.6'!$L$16:$N$16</c:f>
              <c:numCache>
                <c:formatCode>#,##0.0</c:formatCode>
                <c:ptCount val="3"/>
                <c:pt idx="0">
                  <c:v>27047.42</c:v>
                </c:pt>
                <c:pt idx="1">
                  <c:v>33411.54</c:v>
                </c:pt>
                <c:pt idx="2">
                  <c:v>63134.43</c:v>
                </c:pt>
              </c:numCache>
            </c:numRef>
          </c:val>
        </c:ser>
        <c:ser>
          <c:idx val="7"/>
          <c:order val="7"/>
          <c:tx>
            <c:strRef>
              <c:f>'8.6'!$K$17</c:f>
              <c:strCache>
                <c:ptCount val="1"/>
                <c:pt idx="0">
                  <c:v>Jaderné palivo</c:v>
                </c:pt>
              </c:strCache>
            </c:strRef>
          </c:tx>
          <c:invertIfNegative val="0"/>
          <c:cat>
            <c:strRef>
              <c:f>'8.6'!$L$9:$N$9</c:f>
              <c:strCache>
                <c:ptCount val="3"/>
                <c:pt idx="0">
                  <c:v>Červenec</c:v>
                </c:pt>
                <c:pt idx="1">
                  <c:v>Srpen</c:v>
                </c:pt>
                <c:pt idx="2">
                  <c:v>Září</c:v>
                </c:pt>
              </c:strCache>
            </c:strRef>
          </c:cat>
          <c:val>
            <c:numRef>
              <c:f>'8.6'!$L$17:$N$17</c:f>
              <c:numCache>
                <c:formatCode>#,##0.0</c:formatCode>
                <c:ptCount val="3"/>
                <c:pt idx="0">
                  <c:v>0</c:v>
                </c:pt>
                <c:pt idx="1">
                  <c:v>0</c:v>
                </c:pt>
                <c:pt idx="2">
                  <c:v>0</c:v>
                </c:pt>
              </c:numCache>
            </c:numRef>
          </c:val>
        </c:ser>
        <c:ser>
          <c:idx val="8"/>
          <c:order val="8"/>
          <c:tx>
            <c:strRef>
              <c:f>'8.6'!$K$18</c:f>
              <c:strCache>
                <c:ptCount val="1"/>
                <c:pt idx="0">
                  <c:v>Koks</c:v>
                </c:pt>
              </c:strCache>
            </c:strRef>
          </c:tx>
          <c:invertIfNegative val="0"/>
          <c:cat>
            <c:strRef>
              <c:f>'8.6'!$L$9:$N$9</c:f>
              <c:strCache>
                <c:ptCount val="3"/>
                <c:pt idx="0">
                  <c:v>Červenec</c:v>
                </c:pt>
                <c:pt idx="1">
                  <c:v>Srpen</c:v>
                </c:pt>
                <c:pt idx="2">
                  <c:v>Září</c:v>
                </c:pt>
              </c:strCache>
            </c:strRef>
          </c:cat>
          <c:val>
            <c:numRef>
              <c:f>'8.6'!$L$18:$N$18</c:f>
              <c:numCache>
                <c:formatCode>#,##0.0</c:formatCode>
                <c:ptCount val="3"/>
                <c:pt idx="0">
                  <c:v>0</c:v>
                </c:pt>
                <c:pt idx="1">
                  <c:v>0</c:v>
                </c:pt>
                <c:pt idx="2">
                  <c:v>0</c:v>
                </c:pt>
              </c:numCache>
            </c:numRef>
          </c:val>
        </c:ser>
        <c:ser>
          <c:idx val="9"/>
          <c:order val="9"/>
          <c:tx>
            <c:strRef>
              <c:f>'8.6'!$K$19</c:f>
              <c:strCache>
                <c:ptCount val="1"/>
                <c:pt idx="0">
                  <c:v>Odpadní teplo</c:v>
                </c:pt>
              </c:strCache>
            </c:strRef>
          </c:tx>
          <c:invertIfNegative val="0"/>
          <c:cat>
            <c:strRef>
              <c:f>'8.6'!$L$9:$N$9</c:f>
              <c:strCache>
                <c:ptCount val="3"/>
                <c:pt idx="0">
                  <c:v>Červenec</c:v>
                </c:pt>
                <c:pt idx="1">
                  <c:v>Srpen</c:v>
                </c:pt>
                <c:pt idx="2">
                  <c:v>Září</c:v>
                </c:pt>
              </c:strCache>
            </c:strRef>
          </c:cat>
          <c:val>
            <c:numRef>
              <c:f>'8.6'!$L$19:$N$19</c:f>
              <c:numCache>
                <c:formatCode>#,##0.0</c:formatCode>
                <c:ptCount val="3"/>
                <c:pt idx="0">
                  <c:v>0</c:v>
                </c:pt>
                <c:pt idx="1">
                  <c:v>0</c:v>
                </c:pt>
                <c:pt idx="2">
                  <c:v>0</c:v>
                </c:pt>
              </c:numCache>
            </c:numRef>
          </c:val>
        </c:ser>
        <c:ser>
          <c:idx val="10"/>
          <c:order val="10"/>
          <c:tx>
            <c:strRef>
              <c:f>'8.6'!$K$20</c:f>
              <c:strCache>
                <c:ptCount val="1"/>
                <c:pt idx="0">
                  <c:v>Ostatní kapalná paliva</c:v>
                </c:pt>
              </c:strCache>
            </c:strRef>
          </c:tx>
          <c:invertIfNegative val="0"/>
          <c:cat>
            <c:strRef>
              <c:f>'8.6'!$L$9:$N$9</c:f>
              <c:strCache>
                <c:ptCount val="3"/>
                <c:pt idx="0">
                  <c:v>Červenec</c:v>
                </c:pt>
                <c:pt idx="1">
                  <c:v>Srpen</c:v>
                </c:pt>
                <c:pt idx="2">
                  <c:v>Září</c:v>
                </c:pt>
              </c:strCache>
            </c:strRef>
          </c:cat>
          <c:val>
            <c:numRef>
              <c:f>'8.6'!$L$20:$N$20</c:f>
              <c:numCache>
                <c:formatCode>#,##0.0</c:formatCode>
                <c:ptCount val="3"/>
                <c:pt idx="0">
                  <c:v>0</c:v>
                </c:pt>
                <c:pt idx="1">
                  <c:v>0</c:v>
                </c:pt>
                <c:pt idx="2">
                  <c:v>0</c:v>
                </c:pt>
              </c:numCache>
            </c:numRef>
          </c:val>
        </c:ser>
        <c:ser>
          <c:idx val="11"/>
          <c:order val="11"/>
          <c:tx>
            <c:strRef>
              <c:f>'8.6'!$K$21</c:f>
              <c:strCache>
                <c:ptCount val="1"/>
                <c:pt idx="0">
                  <c:v>Ostatní pevná paliva</c:v>
                </c:pt>
              </c:strCache>
            </c:strRef>
          </c:tx>
          <c:invertIfNegative val="0"/>
          <c:cat>
            <c:strRef>
              <c:f>'8.6'!$L$9:$N$9</c:f>
              <c:strCache>
                <c:ptCount val="3"/>
                <c:pt idx="0">
                  <c:v>Červenec</c:v>
                </c:pt>
                <c:pt idx="1">
                  <c:v>Srpen</c:v>
                </c:pt>
                <c:pt idx="2">
                  <c:v>Září</c:v>
                </c:pt>
              </c:strCache>
            </c:strRef>
          </c:cat>
          <c:val>
            <c:numRef>
              <c:f>'8.6'!$L$21:$N$21</c:f>
              <c:numCache>
                <c:formatCode>#,##0.0</c:formatCode>
                <c:ptCount val="3"/>
                <c:pt idx="0">
                  <c:v>0</c:v>
                </c:pt>
                <c:pt idx="1">
                  <c:v>0</c:v>
                </c:pt>
                <c:pt idx="2">
                  <c:v>0</c:v>
                </c:pt>
              </c:numCache>
            </c:numRef>
          </c:val>
        </c:ser>
        <c:ser>
          <c:idx val="12"/>
          <c:order val="12"/>
          <c:tx>
            <c:strRef>
              <c:f>'8.6'!$K$22</c:f>
              <c:strCache>
                <c:ptCount val="1"/>
                <c:pt idx="0">
                  <c:v>Ostatní plyny</c:v>
                </c:pt>
              </c:strCache>
            </c:strRef>
          </c:tx>
          <c:invertIfNegative val="0"/>
          <c:cat>
            <c:strRef>
              <c:f>'8.6'!$L$9:$N$9</c:f>
              <c:strCache>
                <c:ptCount val="3"/>
                <c:pt idx="0">
                  <c:v>Červenec</c:v>
                </c:pt>
                <c:pt idx="1">
                  <c:v>Srpen</c:v>
                </c:pt>
                <c:pt idx="2">
                  <c:v>Září</c:v>
                </c:pt>
              </c:strCache>
            </c:strRef>
          </c:cat>
          <c:val>
            <c:numRef>
              <c:f>'8.6'!$L$22:$N$22</c:f>
              <c:numCache>
                <c:formatCode>#,##0.0</c:formatCode>
                <c:ptCount val="3"/>
                <c:pt idx="0">
                  <c:v>0</c:v>
                </c:pt>
                <c:pt idx="1">
                  <c:v>0</c:v>
                </c:pt>
                <c:pt idx="2">
                  <c:v>0</c:v>
                </c:pt>
              </c:numCache>
            </c:numRef>
          </c:val>
        </c:ser>
        <c:ser>
          <c:idx val="13"/>
          <c:order val="13"/>
          <c:tx>
            <c:strRef>
              <c:f>'8.6'!$K$23</c:f>
              <c:strCache>
                <c:ptCount val="1"/>
                <c:pt idx="0">
                  <c:v>Ostatní</c:v>
                </c:pt>
              </c:strCache>
            </c:strRef>
          </c:tx>
          <c:invertIfNegative val="0"/>
          <c:cat>
            <c:strRef>
              <c:f>'8.6'!$L$9:$N$9</c:f>
              <c:strCache>
                <c:ptCount val="3"/>
                <c:pt idx="0">
                  <c:v>Červenec</c:v>
                </c:pt>
                <c:pt idx="1">
                  <c:v>Srpen</c:v>
                </c:pt>
                <c:pt idx="2">
                  <c:v>Září</c:v>
                </c:pt>
              </c:strCache>
            </c:strRef>
          </c:cat>
          <c:val>
            <c:numRef>
              <c:f>'8.6'!$L$23:$N$23</c:f>
              <c:numCache>
                <c:formatCode>#,##0.0</c:formatCode>
                <c:ptCount val="3"/>
                <c:pt idx="0">
                  <c:v>0</c:v>
                </c:pt>
                <c:pt idx="1">
                  <c:v>0</c:v>
                </c:pt>
                <c:pt idx="2">
                  <c:v>0</c:v>
                </c:pt>
              </c:numCache>
            </c:numRef>
          </c:val>
        </c:ser>
        <c:ser>
          <c:idx val="14"/>
          <c:order val="14"/>
          <c:tx>
            <c:strRef>
              <c:f>'8.6'!$K$24</c:f>
              <c:strCache>
                <c:ptCount val="1"/>
                <c:pt idx="0">
                  <c:v>Topné oleje</c:v>
                </c:pt>
              </c:strCache>
            </c:strRef>
          </c:tx>
          <c:invertIfNegative val="0"/>
          <c:cat>
            <c:strRef>
              <c:f>'8.6'!$L$9:$N$9</c:f>
              <c:strCache>
                <c:ptCount val="3"/>
                <c:pt idx="0">
                  <c:v>Červenec</c:v>
                </c:pt>
                <c:pt idx="1">
                  <c:v>Srpen</c:v>
                </c:pt>
                <c:pt idx="2">
                  <c:v>Září</c:v>
                </c:pt>
              </c:strCache>
            </c:strRef>
          </c:cat>
          <c:val>
            <c:numRef>
              <c:f>'8.6'!$L$24:$N$24</c:f>
              <c:numCache>
                <c:formatCode>#,##0.0</c:formatCode>
                <c:ptCount val="3"/>
                <c:pt idx="0">
                  <c:v>0</c:v>
                </c:pt>
                <c:pt idx="1">
                  <c:v>0</c:v>
                </c:pt>
                <c:pt idx="2">
                  <c:v>0</c:v>
                </c:pt>
              </c:numCache>
            </c:numRef>
          </c:val>
        </c:ser>
        <c:ser>
          <c:idx val="15"/>
          <c:order val="15"/>
          <c:tx>
            <c:strRef>
              <c:f>'8.6'!$K$25</c:f>
              <c:strCache>
                <c:ptCount val="1"/>
                <c:pt idx="0">
                  <c:v>Zemní plyn</c:v>
                </c:pt>
              </c:strCache>
            </c:strRef>
          </c:tx>
          <c:spPr>
            <a:solidFill>
              <a:srgbClr val="EBE600"/>
            </a:solidFill>
          </c:spPr>
          <c:invertIfNegative val="0"/>
          <c:cat>
            <c:strRef>
              <c:f>'8.6'!$L$9:$N$9</c:f>
              <c:strCache>
                <c:ptCount val="3"/>
                <c:pt idx="0">
                  <c:v>Červenec</c:v>
                </c:pt>
                <c:pt idx="1">
                  <c:v>Srpen</c:v>
                </c:pt>
                <c:pt idx="2">
                  <c:v>Září</c:v>
                </c:pt>
              </c:strCache>
            </c:strRef>
          </c:cat>
          <c:val>
            <c:numRef>
              <c:f>'8.6'!$L$25:$N$25</c:f>
              <c:numCache>
                <c:formatCode>#,##0.0</c:formatCode>
                <c:ptCount val="3"/>
                <c:pt idx="0">
                  <c:v>36498.030000000006</c:v>
                </c:pt>
                <c:pt idx="1">
                  <c:v>38055.791999999994</c:v>
                </c:pt>
                <c:pt idx="2">
                  <c:v>52741.556000000004</c:v>
                </c:pt>
              </c:numCache>
            </c:numRef>
          </c:val>
        </c:ser>
        <c:dLbls>
          <c:showLegendKey val="0"/>
          <c:showVal val="0"/>
          <c:showCatName val="0"/>
          <c:showSerName val="0"/>
          <c:showPercent val="0"/>
          <c:showBubbleSize val="0"/>
        </c:dLbls>
        <c:gapWidth val="150"/>
        <c:overlap val="100"/>
        <c:axId val="383315968"/>
        <c:axId val="383317504"/>
      </c:barChart>
      <c:catAx>
        <c:axId val="383315968"/>
        <c:scaling>
          <c:orientation val="minMax"/>
        </c:scaling>
        <c:delete val="0"/>
        <c:axPos val="b"/>
        <c:numFmt formatCode="General" sourceLinked="1"/>
        <c:majorTickMark val="none"/>
        <c:minorTickMark val="none"/>
        <c:tickLblPos val="nextTo"/>
        <c:txPr>
          <a:bodyPr/>
          <a:lstStyle/>
          <a:p>
            <a:pPr>
              <a:defRPr sz="900"/>
            </a:pPr>
            <a:endParaRPr lang="cs-CZ"/>
          </a:p>
        </c:txPr>
        <c:crossAx val="383317504"/>
        <c:crosses val="autoZero"/>
        <c:auto val="1"/>
        <c:lblAlgn val="ctr"/>
        <c:lblOffset val="100"/>
        <c:noMultiLvlLbl val="0"/>
      </c:catAx>
      <c:valAx>
        <c:axId val="383317504"/>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33159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'8.6'!$O$9:$O$23</c:f>
              <c:numCache>
                <c:formatCode>General</c:formatCode>
                <c:ptCount val="15"/>
              </c:numCache>
            </c:numRef>
          </c:cat>
          <c:val>
            <c:numRef>
              <c:f>'8.6'!$J$10:$J$25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'8.6'!$O$31:$O$35</c:f>
              <c:numCache>
                <c:formatCode>General</c:formatCode>
                <c:ptCount val="5"/>
              </c:numCache>
            </c:numRef>
          </c:cat>
          <c:val>
            <c:numRef>
              <c:f>'8.6'!$J$28:$J$35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4390272"/>
        <c:axId val="384391808"/>
      </c:barChart>
      <c:catAx>
        <c:axId val="384390272"/>
        <c:scaling>
          <c:orientation val="minMax"/>
        </c:scaling>
        <c:delete val="1"/>
        <c:axPos val="b"/>
        <c:numFmt formatCode="General" sourceLinked="1"/>
        <c:majorTickMark val="out"/>
        <c:minorTickMark val="none"/>
        <c:tickLblPos val="nextTo"/>
        <c:crossAx val="384391808"/>
        <c:crosses val="autoZero"/>
        <c:auto val="1"/>
        <c:lblAlgn val="ctr"/>
        <c:lblOffset val="100"/>
        <c:noMultiLvlLbl val="0"/>
      </c:catAx>
      <c:valAx>
        <c:axId val="384391808"/>
        <c:scaling>
          <c:orientation val="minMax"/>
        </c:scaling>
        <c:delete val="1"/>
        <c:axPos val="l"/>
        <c:numFmt formatCode="0%" sourceLinked="1"/>
        <c:majorTickMark val="out"/>
        <c:minorTickMark val="none"/>
        <c:tickLblPos val="nextTo"/>
        <c:crossAx val="38439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Červenec</c:v>
                </c:pt>
                <c:pt idx="1">
                  <c:v>Srpen</c:v>
                </c:pt>
                <c:pt idx="2">
                  <c:v>Září</c:v>
                </c:pt>
              </c:strCache>
            </c:strRef>
          </c:cat>
          <c:val>
            <c:numRef>
              <c:f>'8.7'!$L$27:$N$27</c:f>
              <c:numCache>
                <c:formatCode>#,##0.0</c:formatCode>
                <c:ptCount val="3"/>
                <c:pt idx="0">
                  <c:v>3376.152</c:v>
                </c:pt>
                <c:pt idx="1">
                  <c:v>3801.9259999999999</c:v>
                </c:pt>
                <c:pt idx="2">
                  <c:v>7910.3710000000001</c:v>
                </c:pt>
              </c:numCache>
            </c:numRef>
          </c:val>
        </c:ser>
        <c:ser>
          <c:idx val="1"/>
          <c:order val="1"/>
          <c:tx>
            <c:strRef>
              <c:f>'8.7'!$K$28</c:f>
              <c:strCache>
                <c:ptCount val="1"/>
                <c:pt idx="0">
                  <c:v>Energetika</c:v>
                </c:pt>
              </c:strCache>
            </c:strRef>
          </c:tx>
          <c:invertIfNegative val="0"/>
          <c:cat>
            <c:strRef>
              <c:f>'8.7'!$L$26:$N$26</c:f>
              <c:strCache>
                <c:ptCount val="3"/>
                <c:pt idx="0">
                  <c:v>Červenec</c:v>
                </c:pt>
                <c:pt idx="1">
                  <c:v>Srpen</c:v>
                </c:pt>
                <c:pt idx="2">
                  <c:v>Září</c:v>
                </c:pt>
              </c:strCache>
            </c:strRef>
          </c:cat>
          <c:val>
            <c:numRef>
              <c:f>'8.7'!$L$28:$N$28</c:f>
              <c:numCache>
                <c:formatCode>#,##0.0</c:formatCode>
                <c:ptCount val="3"/>
                <c:pt idx="0">
                  <c:v>52</c:v>
                </c:pt>
                <c:pt idx="1">
                  <c:v>52</c:v>
                </c:pt>
                <c:pt idx="2">
                  <c:v>100</c:v>
                </c:pt>
              </c:numCache>
            </c:numRef>
          </c:val>
        </c:ser>
        <c:ser>
          <c:idx val="2"/>
          <c:order val="2"/>
          <c:tx>
            <c:strRef>
              <c:f>'8.7'!$K$29</c:f>
              <c:strCache>
                <c:ptCount val="1"/>
                <c:pt idx="0">
                  <c:v>Doprava</c:v>
                </c:pt>
              </c:strCache>
            </c:strRef>
          </c:tx>
          <c:invertIfNegative val="0"/>
          <c:cat>
            <c:strRef>
              <c:f>'8.7'!$L$26:$N$26</c:f>
              <c:strCache>
                <c:ptCount val="3"/>
                <c:pt idx="0">
                  <c:v>Červenec</c:v>
                </c:pt>
                <c:pt idx="1">
                  <c:v>Srpen</c:v>
                </c:pt>
                <c:pt idx="2">
                  <c:v>Září</c:v>
                </c:pt>
              </c:strCache>
            </c:strRef>
          </c:cat>
          <c:val>
            <c:numRef>
              <c:f>'8.7'!$L$29:$N$29</c:f>
              <c:numCache>
                <c:formatCode>#,##0.0</c:formatCode>
                <c:ptCount val="3"/>
                <c:pt idx="0">
                  <c:v>0</c:v>
                </c:pt>
                <c:pt idx="1">
                  <c:v>0</c:v>
                </c:pt>
                <c:pt idx="2">
                  <c:v>62</c:v>
                </c:pt>
              </c:numCache>
            </c:numRef>
          </c:val>
        </c:ser>
        <c:ser>
          <c:idx val="3"/>
          <c:order val="3"/>
          <c:tx>
            <c:strRef>
              <c:f>'8.7'!$K$30</c:f>
              <c:strCache>
                <c:ptCount val="1"/>
                <c:pt idx="0">
                  <c:v>Stavebnictví</c:v>
                </c:pt>
              </c:strCache>
            </c:strRef>
          </c:tx>
          <c:invertIfNegative val="0"/>
          <c:cat>
            <c:strRef>
              <c:f>'8.7'!$L$26:$N$26</c:f>
              <c:strCache>
                <c:ptCount val="3"/>
                <c:pt idx="0">
                  <c:v>Červenec</c:v>
                </c:pt>
                <c:pt idx="1">
                  <c:v>Srpen</c:v>
                </c:pt>
                <c:pt idx="2">
                  <c:v>Září</c:v>
                </c:pt>
              </c:strCache>
            </c:strRef>
          </c:cat>
          <c:val>
            <c:numRef>
              <c:f>'8.7'!$L$30:$N$30</c:f>
              <c:numCache>
                <c:formatCode>#,##0.0</c:formatCode>
                <c:ptCount val="3"/>
                <c:pt idx="0">
                  <c:v>26</c:v>
                </c:pt>
                <c:pt idx="1">
                  <c:v>3</c:v>
                </c:pt>
                <c:pt idx="2">
                  <c:v>12</c:v>
                </c:pt>
              </c:numCache>
            </c:numRef>
          </c:val>
        </c:ser>
        <c:ser>
          <c:idx val="4"/>
          <c:order val="4"/>
          <c:tx>
            <c:strRef>
              <c:f>'8.7'!$K$31</c:f>
              <c:strCache>
                <c:ptCount val="1"/>
                <c:pt idx="0">
                  <c:v>Zemědělství a lesnictví</c:v>
                </c:pt>
              </c:strCache>
            </c:strRef>
          </c:tx>
          <c:invertIfNegative val="0"/>
          <c:cat>
            <c:strRef>
              <c:f>'8.7'!$L$26:$N$26</c:f>
              <c:strCache>
                <c:ptCount val="3"/>
                <c:pt idx="0">
                  <c:v>Červenec</c:v>
                </c:pt>
                <c:pt idx="1">
                  <c:v>Srpen</c:v>
                </c:pt>
                <c:pt idx="2">
                  <c:v>Září</c:v>
                </c:pt>
              </c:strCache>
            </c:strRef>
          </c:cat>
          <c:val>
            <c:numRef>
              <c:f>'8.7'!$L$31:$N$31</c:f>
              <c:numCache>
                <c:formatCode>#,##0.0</c:formatCode>
                <c:ptCount val="3"/>
                <c:pt idx="0">
                  <c:v>784.87</c:v>
                </c:pt>
                <c:pt idx="1">
                  <c:v>677.08</c:v>
                </c:pt>
                <c:pt idx="2">
                  <c:v>834.28</c:v>
                </c:pt>
              </c:numCache>
            </c:numRef>
          </c:val>
        </c:ser>
        <c:ser>
          <c:idx val="5"/>
          <c:order val="5"/>
          <c:tx>
            <c:strRef>
              <c:f>'8.7'!$K$32</c:f>
              <c:strCache>
                <c:ptCount val="1"/>
                <c:pt idx="0">
                  <c:v>Domácnosti</c:v>
                </c:pt>
              </c:strCache>
            </c:strRef>
          </c:tx>
          <c:invertIfNegative val="0"/>
          <c:cat>
            <c:strRef>
              <c:f>'8.7'!$L$26:$N$26</c:f>
              <c:strCache>
                <c:ptCount val="3"/>
                <c:pt idx="0">
                  <c:v>Červenec</c:v>
                </c:pt>
                <c:pt idx="1">
                  <c:v>Srpen</c:v>
                </c:pt>
                <c:pt idx="2">
                  <c:v>Září</c:v>
                </c:pt>
              </c:strCache>
            </c:strRef>
          </c:cat>
          <c:val>
            <c:numRef>
              <c:f>'8.7'!$L$32:$N$32</c:f>
              <c:numCache>
                <c:formatCode>#,##0.0</c:formatCode>
                <c:ptCount val="3"/>
                <c:pt idx="0">
                  <c:v>26765.607000000004</c:v>
                </c:pt>
                <c:pt idx="1">
                  <c:v>25471.881000000001</c:v>
                </c:pt>
                <c:pt idx="2">
                  <c:v>48006.617000000006</c:v>
                </c:pt>
              </c:numCache>
            </c:numRef>
          </c:val>
        </c:ser>
        <c:ser>
          <c:idx val="6"/>
          <c:order val="6"/>
          <c:tx>
            <c:strRef>
              <c:f>'8.7'!$K$33</c:f>
              <c:strCache>
                <c:ptCount val="1"/>
                <c:pt idx="0">
                  <c:v>Obchod, služby, školství, zdravotnictví</c:v>
                </c:pt>
              </c:strCache>
            </c:strRef>
          </c:tx>
          <c:invertIfNegative val="0"/>
          <c:cat>
            <c:strRef>
              <c:f>'8.7'!$L$26:$N$26</c:f>
              <c:strCache>
                <c:ptCount val="3"/>
                <c:pt idx="0">
                  <c:v>Červenec</c:v>
                </c:pt>
                <c:pt idx="1">
                  <c:v>Srpen</c:v>
                </c:pt>
                <c:pt idx="2">
                  <c:v>Září</c:v>
                </c:pt>
              </c:strCache>
            </c:strRef>
          </c:cat>
          <c:val>
            <c:numRef>
              <c:f>'8.7'!$L$33:$N$33</c:f>
              <c:numCache>
                <c:formatCode>#,##0.0</c:formatCode>
                <c:ptCount val="3"/>
                <c:pt idx="0">
                  <c:v>8686.0440000000017</c:v>
                </c:pt>
                <c:pt idx="1">
                  <c:v>8852.0730000000021</c:v>
                </c:pt>
                <c:pt idx="2">
                  <c:v>18382.132000000001</c:v>
                </c:pt>
              </c:numCache>
            </c:numRef>
          </c:val>
        </c:ser>
        <c:ser>
          <c:idx val="7"/>
          <c:order val="7"/>
          <c:tx>
            <c:strRef>
              <c:f>'8.7'!$K$34</c:f>
              <c:strCache>
                <c:ptCount val="1"/>
                <c:pt idx="0">
                  <c:v>Ostatní</c:v>
                </c:pt>
              </c:strCache>
            </c:strRef>
          </c:tx>
          <c:invertIfNegative val="0"/>
          <c:cat>
            <c:strRef>
              <c:f>'8.7'!$L$26:$N$26</c:f>
              <c:strCache>
                <c:ptCount val="3"/>
                <c:pt idx="0">
                  <c:v>Červenec</c:v>
                </c:pt>
                <c:pt idx="1">
                  <c:v>Srpen</c:v>
                </c:pt>
                <c:pt idx="2">
                  <c:v>Září</c:v>
                </c:pt>
              </c:strCache>
            </c:strRef>
          </c:cat>
          <c:val>
            <c:numRef>
              <c:f>'8.7'!$L$34:$N$34</c:f>
              <c:numCache>
                <c:formatCode>#,##0.0</c:formatCode>
                <c:ptCount val="3"/>
                <c:pt idx="0">
                  <c:v>1403.0240000000001</c:v>
                </c:pt>
                <c:pt idx="1">
                  <c:v>1330.0719999999999</c:v>
                </c:pt>
                <c:pt idx="2">
                  <c:v>2365.5059999999999</c:v>
                </c:pt>
              </c:numCache>
            </c:numRef>
          </c:val>
        </c:ser>
        <c:dLbls>
          <c:showLegendKey val="0"/>
          <c:showVal val="0"/>
          <c:showCatName val="0"/>
          <c:showSerName val="0"/>
          <c:showPercent val="0"/>
          <c:showBubbleSize val="0"/>
        </c:dLbls>
        <c:gapWidth val="150"/>
        <c:overlap val="100"/>
        <c:axId val="384258432"/>
        <c:axId val="384259968"/>
      </c:barChart>
      <c:catAx>
        <c:axId val="384258432"/>
        <c:scaling>
          <c:orientation val="minMax"/>
        </c:scaling>
        <c:delete val="0"/>
        <c:axPos val="b"/>
        <c:numFmt formatCode="General" sourceLinked="1"/>
        <c:majorTickMark val="none"/>
        <c:minorTickMark val="none"/>
        <c:tickLblPos val="nextTo"/>
        <c:txPr>
          <a:bodyPr/>
          <a:lstStyle/>
          <a:p>
            <a:pPr>
              <a:defRPr sz="900"/>
            </a:pPr>
            <a:endParaRPr lang="cs-CZ"/>
          </a:p>
        </c:txPr>
        <c:crossAx val="384259968"/>
        <c:crosses val="autoZero"/>
        <c:auto val="1"/>
        <c:lblAlgn val="ctr"/>
        <c:lblOffset val="100"/>
        <c:noMultiLvlLbl val="0"/>
      </c:catAx>
      <c:valAx>
        <c:axId val="384259968"/>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384258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1.4316283347888134E-2</c:v>
                </c:pt>
              </c:numCache>
            </c:numRef>
          </c:val>
        </c:ser>
        <c:ser>
          <c:idx val="1"/>
          <c:order val="1"/>
          <c:tx>
            <c:strRef>
              <c:f>'8.7'!$L$40</c:f>
              <c:strCache>
                <c:ptCount val="1"/>
                <c:pt idx="0">
                  <c:v>Výroba tepla brutto</c:v>
                </c:pt>
              </c:strCache>
            </c:strRef>
          </c:tx>
          <c:invertIfNegative val="0"/>
          <c:val>
            <c:numRef>
              <c:f>'8.7'!$M$40</c:f>
              <c:numCache>
                <c:formatCode>0.0%</c:formatCode>
                <c:ptCount val="1"/>
                <c:pt idx="0">
                  <c:v>1.4388211690238994E-2</c:v>
                </c:pt>
              </c:numCache>
            </c:numRef>
          </c:val>
        </c:ser>
        <c:ser>
          <c:idx val="2"/>
          <c:order val="2"/>
          <c:tx>
            <c:strRef>
              <c:f>'8.7'!$L$41</c:f>
              <c:strCache>
                <c:ptCount val="1"/>
                <c:pt idx="0">
                  <c:v>Dodávky tepla</c:v>
                </c:pt>
              </c:strCache>
            </c:strRef>
          </c:tx>
          <c:invertIfNegative val="0"/>
          <c:val>
            <c:numRef>
              <c:f>'8.7'!$M$41</c:f>
              <c:numCache>
                <c:formatCode>0.0%</c:formatCode>
                <c:ptCount val="1"/>
                <c:pt idx="0">
                  <c:v>2.3203149062201559E-2</c:v>
                </c:pt>
              </c:numCache>
            </c:numRef>
          </c:val>
        </c:ser>
        <c:dLbls>
          <c:showLegendKey val="0"/>
          <c:showVal val="0"/>
          <c:showCatName val="0"/>
          <c:showSerName val="0"/>
          <c:showPercent val="0"/>
          <c:showBubbleSize val="0"/>
        </c:dLbls>
        <c:gapWidth val="150"/>
        <c:axId val="384281600"/>
        <c:axId val="384303872"/>
      </c:barChart>
      <c:catAx>
        <c:axId val="384281600"/>
        <c:scaling>
          <c:orientation val="maxMin"/>
        </c:scaling>
        <c:delete val="0"/>
        <c:axPos val="l"/>
        <c:numFmt formatCode="General" sourceLinked="1"/>
        <c:majorTickMark val="none"/>
        <c:minorTickMark val="none"/>
        <c:tickLblPos val="none"/>
        <c:crossAx val="384303872"/>
        <c:crosses val="autoZero"/>
        <c:auto val="1"/>
        <c:lblAlgn val="ctr"/>
        <c:lblOffset val="100"/>
        <c:noMultiLvlLbl val="0"/>
      </c:catAx>
      <c:valAx>
        <c:axId val="3843038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42816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Červenec</c:v>
                </c:pt>
                <c:pt idx="1">
                  <c:v>Srpen</c:v>
                </c:pt>
                <c:pt idx="2">
                  <c:v>Září</c:v>
                </c:pt>
              </c:strCache>
            </c:strRef>
          </c:cat>
          <c:val>
            <c:numRef>
              <c:f>'8.7'!$L$10:$N$10</c:f>
              <c:numCache>
                <c:formatCode>#,##0.0</c:formatCode>
                <c:ptCount val="3"/>
                <c:pt idx="0">
                  <c:v>0</c:v>
                </c:pt>
                <c:pt idx="1">
                  <c:v>0</c:v>
                </c:pt>
                <c:pt idx="2">
                  <c:v>266.25</c:v>
                </c:pt>
              </c:numCache>
            </c:numRef>
          </c:val>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Červenec</c:v>
                </c:pt>
                <c:pt idx="1">
                  <c:v>Srpen</c:v>
                </c:pt>
                <c:pt idx="2">
                  <c:v>Září</c:v>
                </c:pt>
              </c:strCache>
            </c:strRef>
          </c:cat>
          <c:val>
            <c:numRef>
              <c:f>'8.7'!$L$11:$N$11</c:f>
              <c:numCache>
                <c:formatCode>#,##0.0</c:formatCode>
                <c:ptCount val="3"/>
                <c:pt idx="0">
                  <c:v>784.87</c:v>
                </c:pt>
                <c:pt idx="1">
                  <c:v>677.08</c:v>
                </c:pt>
                <c:pt idx="2">
                  <c:v>834.28</c:v>
                </c:pt>
              </c:numCache>
            </c:numRef>
          </c:val>
        </c:ser>
        <c:ser>
          <c:idx val="2"/>
          <c:order val="2"/>
          <c:tx>
            <c:strRef>
              <c:f>'8.7'!$K$12</c:f>
              <c:strCache>
                <c:ptCount val="1"/>
                <c:pt idx="0">
                  <c:v>Černé uhlí</c:v>
                </c:pt>
              </c:strCache>
            </c:strRef>
          </c:tx>
          <c:spPr>
            <a:solidFill>
              <a:schemeClr val="tx1"/>
            </a:solidFill>
          </c:spPr>
          <c:invertIfNegative val="0"/>
          <c:cat>
            <c:strRef>
              <c:f>'8.7'!$L$9:$N$9</c:f>
              <c:strCache>
                <c:ptCount val="3"/>
                <c:pt idx="0">
                  <c:v>Červenec</c:v>
                </c:pt>
                <c:pt idx="1">
                  <c:v>Srpen</c:v>
                </c:pt>
                <c:pt idx="2">
                  <c:v>Září</c:v>
                </c:pt>
              </c:strCache>
            </c:strRef>
          </c:cat>
          <c:val>
            <c:numRef>
              <c:f>'8.7'!$L$12:$N$12</c:f>
              <c:numCache>
                <c:formatCode>#,##0.0</c:formatCode>
                <c:ptCount val="3"/>
                <c:pt idx="0">
                  <c:v>0</c:v>
                </c:pt>
                <c:pt idx="1">
                  <c:v>0</c:v>
                </c:pt>
                <c:pt idx="2">
                  <c:v>0</c:v>
                </c:pt>
              </c:numCache>
            </c:numRef>
          </c:val>
        </c:ser>
        <c:ser>
          <c:idx val="3"/>
          <c:order val="3"/>
          <c:tx>
            <c:strRef>
              <c:f>'8.7'!$K$13</c:f>
              <c:strCache>
                <c:ptCount val="1"/>
                <c:pt idx="0">
                  <c:v>Elektrická energie</c:v>
                </c:pt>
              </c:strCache>
            </c:strRef>
          </c:tx>
          <c:invertIfNegative val="0"/>
          <c:cat>
            <c:strRef>
              <c:f>'8.7'!$L$9:$N$9</c:f>
              <c:strCache>
                <c:ptCount val="3"/>
                <c:pt idx="0">
                  <c:v>Červenec</c:v>
                </c:pt>
                <c:pt idx="1">
                  <c:v>Srpen</c:v>
                </c:pt>
                <c:pt idx="2">
                  <c:v>Září</c:v>
                </c:pt>
              </c:strCache>
            </c:strRef>
          </c:cat>
          <c:val>
            <c:numRef>
              <c:f>'8.7'!$L$13:$N$13</c:f>
              <c:numCache>
                <c:formatCode>#,##0.0</c:formatCode>
                <c:ptCount val="3"/>
                <c:pt idx="0">
                  <c:v>0</c:v>
                </c:pt>
                <c:pt idx="1">
                  <c:v>0</c:v>
                </c:pt>
                <c:pt idx="2">
                  <c:v>0</c:v>
                </c:pt>
              </c:numCache>
            </c:numRef>
          </c:val>
        </c:ser>
        <c:ser>
          <c:idx val="4"/>
          <c:order val="4"/>
          <c:tx>
            <c:strRef>
              <c:f>'8.7'!$K$14</c:f>
              <c:strCache>
                <c:ptCount val="1"/>
                <c:pt idx="0">
                  <c:v>Energie prostředí (tepelné čerpadlo)</c:v>
                </c:pt>
              </c:strCache>
            </c:strRef>
          </c:tx>
          <c:invertIfNegative val="0"/>
          <c:cat>
            <c:strRef>
              <c:f>'8.7'!$L$9:$N$9</c:f>
              <c:strCache>
                <c:ptCount val="3"/>
                <c:pt idx="0">
                  <c:v>Červenec</c:v>
                </c:pt>
                <c:pt idx="1">
                  <c:v>Srpen</c:v>
                </c:pt>
                <c:pt idx="2">
                  <c:v>Září</c:v>
                </c:pt>
              </c:strCache>
            </c:strRef>
          </c:cat>
          <c:val>
            <c:numRef>
              <c:f>'8.7'!$L$14:$N$14</c:f>
              <c:numCache>
                <c:formatCode>#,##0.0</c:formatCode>
                <c:ptCount val="3"/>
                <c:pt idx="0">
                  <c:v>0</c:v>
                </c:pt>
                <c:pt idx="1">
                  <c:v>0</c:v>
                </c:pt>
                <c:pt idx="2">
                  <c:v>0</c:v>
                </c:pt>
              </c:numCache>
            </c:numRef>
          </c:val>
        </c:ser>
        <c:ser>
          <c:idx val="5"/>
          <c:order val="5"/>
          <c:tx>
            <c:strRef>
              <c:f>'8.7'!$K$15</c:f>
              <c:strCache>
                <c:ptCount val="1"/>
                <c:pt idx="0">
                  <c:v>Energie Slunce (solární kolektor)</c:v>
                </c:pt>
              </c:strCache>
            </c:strRef>
          </c:tx>
          <c:invertIfNegative val="0"/>
          <c:cat>
            <c:strRef>
              <c:f>'8.7'!$L$9:$N$9</c:f>
              <c:strCache>
                <c:ptCount val="3"/>
                <c:pt idx="0">
                  <c:v>Červenec</c:v>
                </c:pt>
                <c:pt idx="1">
                  <c:v>Srpen</c:v>
                </c:pt>
                <c:pt idx="2">
                  <c:v>Září</c:v>
                </c:pt>
              </c:strCache>
            </c:strRef>
          </c:cat>
          <c:val>
            <c:numRef>
              <c:f>'8.7'!$L$15:$N$15</c:f>
              <c:numCache>
                <c:formatCode>#,##0.0</c:formatCode>
                <c:ptCount val="3"/>
                <c:pt idx="0">
                  <c:v>0</c:v>
                </c:pt>
                <c:pt idx="1">
                  <c:v>0</c:v>
                </c:pt>
                <c:pt idx="2">
                  <c:v>0</c:v>
                </c:pt>
              </c:numCache>
            </c:numRef>
          </c:val>
        </c:ser>
        <c:ser>
          <c:idx val="6"/>
          <c:order val="6"/>
          <c:tx>
            <c:strRef>
              <c:f>'8.7'!$K$16</c:f>
              <c:strCache>
                <c:ptCount val="1"/>
                <c:pt idx="0">
                  <c:v>Hnědé uhlí</c:v>
                </c:pt>
              </c:strCache>
            </c:strRef>
          </c:tx>
          <c:spPr>
            <a:solidFill>
              <a:srgbClr val="6E4932"/>
            </a:solidFill>
          </c:spPr>
          <c:invertIfNegative val="0"/>
          <c:cat>
            <c:strRef>
              <c:f>'8.7'!$L$9:$N$9</c:f>
              <c:strCache>
                <c:ptCount val="3"/>
                <c:pt idx="0">
                  <c:v>Červenec</c:v>
                </c:pt>
                <c:pt idx="1">
                  <c:v>Srpen</c:v>
                </c:pt>
                <c:pt idx="2">
                  <c:v>Září</c:v>
                </c:pt>
              </c:strCache>
            </c:strRef>
          </c:cat>
          <c:val>
            <c:numRef>
              <c:f>'8.7'!$L$16:$N$16</c:f>
              <c:numCache>
                <c:formatCode>#,##0.0</c:formatCode>
                <c:ptCount val="3"/>
                <c:pt idx="0">
                  <c:v>3387.16</c:v>
                </c:pt>
                <c:pt idx="1">
                  <c:v>2157</c:v>
                </c:pt>
                <c:pt idx="2">
                  <c:v>4160</c:v>
                </c:pt>
              </c:numCache>
            </c:numRef>
          </c:val>
        </c:ser>
        <c:ser>
          <c:idx val="7"/>
          <c:order val="7"/>
          <c:tx>
            <c:strRef>
              <c:f>'8.7'!$K$17</c:f>
              <c:strCache>
                <c:ptCount val="1"/>
                <c:pt idx="0">
                  <c:v>Jaderné palivo</c:v>
                </c:pt>
              </c:strCache>
            </c:strRef>
          </c:tx>
          <c:invertIfNegative val="0"/>
          <c:cat>
            <c:strRef>
              <c:f>'8.7'!$L$9:$N$9</c:f>
              <c:strCache>
                <c:ptCount val="3"/>
                <c:pt idx="0">
                  <c:v>Červenec</c:v>
                </c:pt>
                <c:pt idx="1">
                  <c:v>Srpen</c:v>
                </c:pt>
                <c:pt idx="2">
                  <c:v>Září</c:v>
                </c:pt>
              </c:strCache>
            </c:strRef>
          </c:cat>
          <c:val>
            <c:numRef>
              <c:f>'8.7'!$L$17:$N$17</c:f>
              <c:numCache>
                <c:formatCode>#,##0.0</c:formatCode>
                <c:ptCount val="3"/>
                <c:pt idx="0">
                  <c:v>0</c:v>
                </c:pt>
                <c:pt idx="1">
                  <c:v>0</c:v>
                </c:pt>
                <c:pt idx="2">
                  <c:v>0</c:v>
                </c:pt>
              </c:numCache>
            </c:numRef>
          </c:val>
        </c:ser>
        <c:ser>
          <c:idx val="8"/>
          <c:order val="8"/>
          <c:tx>
            <c:strRef>
              <c:f>'8.7'!$K$18</c:f>
              <c:strCache>
                <c:ptCount val="1"/>
                <c:pt idx="0">
                  <c:v>Koks</c:v>
                </c:pt>
              </c:strCache>
            </c:strRef>
          </c:tx>
          <c:invertIfNegative val="0"/>
          <c:cat>
            <c:strRef>
              <c:f>'8.7'!$L$9:$N$9</c:f>
              <c:strCache>
                <c:ptCount val="3"/>
                <c:pt idx="0">
                  <c:v>Červenec</c:v>
                </c:pt>
                <c:pt idx="1">
                  <c:v>Srpen</c:v>
                </c:pt>
                <c:pt idx="2">
                  <c:v>Září</c:v>
                </c:pt>
              </c:strCache>
            </c:strRef>
          </c:cat>
          <c:val>
            <c:numRef>
              <c:f>'8.7'!$L$18:$N$18</c:f>
              <c:numCache>
                <c:formatCode>#,##0.0</c:formatCode>
                <c:ptCount val="3"/>
                <c:pt idx="0">
                  <c:v>0</c:v>
                </c:pt>
                <c:pt idx="1">
                  <c:v>0</c:v>
                </c:pt>
                <c:pt idx="2">
                  <c:v>0</c:v>
                </c:pt>
              </c:numCache>
            </c:numRef>
          </c:val>
        </c:ser>
        <c:ser>
          <c:idx val="9"/>
          <c:order val="9"/>
          <c:tx>
            <c:strRef>
              <c:f>'8.7'!$K$19</c:f>
              <c:strCache>
                <c:ptCount val="1"/>
                <c:pt idx="0">
                  <c:v>Odpadní teplo</c:v>
                </c:pt>
              </c:strCache>
            </c:strRef>
          </c:tx>
          <c:invertIfNegative val="0"/>
          <c:cat>
            <c:strRef>
              <c:f>'8.7'!$L$9:$N$9</c:f>
              <c:strCache>
                <c:ptCount val="3"/>
                <c:pt idx="0">
                  <c:v>Červenec</c:v>
                </c:pt>
                <c:pt idx="1">
                  <c:v>Srpen</c:v>
                </c:pt>
                <c:pt idx="2">
                  <c:v>Září</c:v>
                </c:pt>
              </c:strCache>
            </c:strRef>
          </c:cat>
          <c:val>
            <c:numRef>
              <c:f>'8.7'!$L$19:$N$19</c:f>
              <c:numCache>
                <c:formatCode>#,##0.0</c:formatCode>
                <c:ptCount val="3"/>
                <c:pt idx="0">
                  <c:v>86.9</c:v>
                </c:pt>
                <c:pt idx="1">
                  <c:v>113.8</c:v>
                </c:pt>
                <c:pt idx="2">
                  <c:v>171</c:v>
                </c:pt>
              </c:numCache>
            </c:numRef>
          </c:val>
        </c:ser>
        <c:ser>
          <c:idx val="10"/>
          <c:order val="10"/>
          <c:tx>
            <c:strRef>
              <c:f>'8.7'!$K$20</c:f>
              <c:strCache>
                <c:ptCount val="1"/>
                <c:pt idx="0">
                  <c:v>Ostatní kapalná paliva</c:v>
                </c:pt>
              </c:strCache>
            </c:strRef>
          </c:tx>
          <c:invertIfNegative val="0"/>
          <c:cat>
            <c:strRef>
              <c:f>'8.7'!$L$9:$N$9</c:f>
              <c:strCache>
                <c:ptCount val="3"/>
                <c:pt idx="0">
                  <c:v>Červenec</c:v>
                </c:pt>
                <c:pt idx="1">
                  <c:v>Srpen</c:v>
                </c:pt>
                <c:pt idx="2">
                  <c:v>Září</c:v>
                </c:pt>
              </c:strCache>
            </c:strRef>
          </c:cat>
          <c:val>
            <c:numRef>
              <c:f>'8.7'!$L$20:$N$20</c:f>
              <c:numCache>
                <c:formatCode>#,##0.0</c:formatCode>
                <c:ptCount val="3"/>
                <c:pt idx="0">
                  <c:v>0</c:v>
                </c:pt>
                <c:pt idx="1">
                  <c:v>0</c:v>
                </c:pt>
                <c:pt idx="2">
                  <c:v>0</c:v>
                </c:pt>
              </c:numCache>
            </c:numRef>
          </c:val>
        </c:ser>
        <c:ser>
          <c:idx val="11"/>
          <c:order val="11"/>
          <c:tx>
            <c:strRef>
              <c:f>'8.7'!$K$21</c:f>
              <c:strCache>
                <c:ptCount val="1"/>
                <c:pt idx="0">
                  <c:v>Ostatní pevná paliva</c:v>
                </c:pt>
              </c:strCache>
            </c:strRef>
          </c:tx>
          <c:invertIfNegative val="0"/>
          <c:cat>
            <c:strRef>
              <c:f>'8.7'!$L$9:$N$9</c:f>
              <c:strCache>
                <c:ptCount val="3"/>
                <c:pt idx="0">
                  <c:v>Červenec</c:v>
                </c:pt>
                <c:pt idx="1">
                  <c:v>Srpen</c:v>
                </c:pt>
                <c:pt idx="2">
                  <c:v>Září</c:v>
                </c:pt>
              </c:strCache>
            </c:strRef>
          </c:cat>
          <c:val>
            <c:numRef>
              <c:f>'8.7'!$L$21:$N$21</c:f>
              <c:numCache>
                <c:formatCode>#,##0.0</c:formatCode>
                <c:ptCount val="3"/>
                <c:pt idx="0">
                  <c:v>29519</c:v>
                </c:pt>
                <c:pt idx="1">
                  <c:v>28998</c:v>
                </c:pt>
                <c:pt idx="2">
                  <c:v>36717</c:v>
                </c:pt>
              </c:numCache>
            </c:numRef>
          </c:val>
        </c:ser>
        <c:ser>
          <c:idx val="12"/>
          <c:order val="12"/>
          <c:tx>
            <c:strRef>
              <c:f>'8.7'!$K$22</c:f>
              <c:strCache>
                <c:ptCount val="1"/>
                <c:pt idx="0">
                  <c:v>Ostatní plyny</c:v>
                </c:pt>
              </c:strCache>
            </c:strRef>
          </c:tx>
          <c:invertIfNegative val="0"/>
          <c:cat>
            <c:strRef>
              <c:f>'8.7'!$L$9:$N$9</c:f>
              <c:strCache>
                <c:ptCount val="3"/>
                <c:pt idx="0">
                  <c:v>Červenec</c:v>
                </c:pt>
                <c:pt idx="1">
                  <c:v>Srpen</c:v>
                </c:pt>
                <c:pt idx="2">
                  <c:v>Září</c:v>
                </c:pt>
              </c:strCache>
            </c:strRef>
          </c:cat>
          <c:val>
            <c:numRef>
              <c:f>'8.7'!$L$22:$N$22</c:f>
              <c:numCache>
                <c:formatCode>#,##0.0</c:formatCode>
                <c:ptCount val="3"/>
                <c:pt idx="0">
                  <c:v>0</c:v>
                </c:pt>
                <c:pt idx="1">
                  <c:v>0</c:v>
                </c:pt>
                <c:pt idx="2">
                  <c:v>0</c:v>
                </c:pt>
              </c:numCache>
            </c:numRef>
          </c:val>
        </c:ser>
        <c:ser>
          <c:idx val="13"/>
          <c:order val="13"/>
          <c:tx>
            <c:strRef>
              <c:f>'8.7'!$K$23</c:f>
              <c:strCache>
                <c:ptCount val="1"/>
                <c:pt idx="0">
                  <c:v>Ostatní</c:v>
                </c:pt>
              </c:strCache>
            </c:strRef>
          </c:tx>
          <c:invertIfNegative val="0"/>
          <c:cat>
            <c:strRef>
              <c:f>'8.7'!$L$9:$N$9</c:f>
              <c:strCache>
                <c:ptCount val="3"/>
                <c:pt idx="0">
                  <c:v>Červenec</c:v>
                </c:pt>
                <c:pt idx="1">
                  <c:v>Srpen</c:v>
                </c:pt>
                <c:pt idx="2">
                  <c:v>Září</c:v>
                </c:pt>
              </c:strCache>
            </c:strRef>
          </c:cat>
          <c:val>
            <c:numRef>
              <c:f>'8.7'!$L$23:$N$23</c:f>
              <c:numCache>
                <c:formatCode>#,##0.0</c:formatCode>
                <c:ptCount val="3"/>
                <c:pt idx="0">
                  <c:v>0</c:v>
                </c:pt>
                <c:pt idx="1">
                  <c:v>0</c:v>
                </c:pt>
                <c:pt idx="2">
                  <c:v>0</c:v>
                </c:pt>
              </c:numCache>
            </c:numRef>
          </c:val>
        </c:ser>
        <c:ser>
          <c:idx val="14"/>
          <c:order val="14"/>
          <c:tx>
            <c:strRef>
              <c:f>'8.7'!$K$24</c:f>
              <c:strCache>
                <c:ptCount val="1"/>
                <c:pt idx="0">
                  <c:v>Topné oleje</c:v>
                </c:pt>
              </c:strCache>
            </c:strRef>
          </c:tx>
          <c:invertIfNegative val="0"/>
          <c:cat>
            <c:strRef>
              <c:f>'8.7'!$L$9:$N$9</c:f>
              <c:strCache>
                <c:ptCount val="3"/>
                <c:pt idx="0">
                  <c:v>Červenec</c:v>
                </c:pt>
                <c:pt idx="1">
                  <c:v>Srpen</c:v>
                </c:pt>
                <c:pt idx="2">
                  <c:v>Září</c:v>
                </c:pt>
              </c:strCache>
            </c:strRef>
          </c:cat>
          <c:val>
            <c:numRef>
              <c:f>'8.7'!$L$24:$N$24</c:f>
              <c:numCache>
                <c:formatCode>#,##0.0</c:formatCode>
                <c:ptCount val="3"/>
                <c:pt idx="0">
                  <c:v>0</c:v>
                </c:pt>
                <c:pt idx="1">
                  <c:v>0</c:v>
                </c:pt>
                <c:pt idx="2">
                  <c:v>0</c:v>
                </c:pt>
              </c:numCache>
            </c:numRef>
          </c:val>
        </c:ser>
        <c:ser>
          <c:idx val="15"/>
          <c:order val="15"/>
          <c:tx>
            <c:strRef>
              <c:f>'8.7'!$K$25</c:f>
              <c:strCache>
                <c:ptCount val="1"/>
                <c:pt idx="0">
                  <c:v>Zemní plyn</c:v>
                </c:pt>
              </c:strCache>
            </c:strRef>
          </c:tx>
          <c:spPr>
            <a:solidFill>
              <a:srgbClr val="EBE600"/>
            </a:solidFill>
          </c:spPr>
          <c:invertIfNegative val="0"/>
          <c:cat>
            <c:strRef>
              <c:f>'8.7'!$L$9:$N$9</c:f>
              <c:strCache>
                <c:ptCount val="3"/>
                <c:pt idx="0">
                  <c:v>Červenec</c:v>
                </c:pt>
                <c:pt idx="1">
                  <c:v>Srpen</c:v>
                </c:pt>
                <c:pt idx="2">
                  <c:v>Září</c:v>
                </c:pt>
              </c:strCache>
            </c:strRef>
          </c:cat>
          <c:val>
            <c:numRef>
              <c:f>'8.7'!$L$25:$N$25</c:f>
              <c:numCache>
                <c:formatCode>#,##0.0</c:formatCode>
                <c:ptCount val="3"/>
                <c:pt idx="0">
                  <c:v>30715.545212105539</c:v>
                </c:pt>
                <c:pt idx="1">
                  <c:v>31083.382705696615</c:v>
                </c:pt>
                <c:pt idx="2">
                  <c:v>58200.577164739101</c:v>
                </c:pt>
              </c:numCache>
            </c:numRef>
          </c:val>
        </c:ser>
        <c:dLbls>
          <c:showLegendKey val="0"/>
          <c:showVal val="0"/>
          <c:showCatName val="0"/>
          <c:showSerName val="0"/>
          <c:showPercent val="0"/>
          <c:showBubbleSize val="0"/>
        </c:dLbls>
        <c:gapWidth val="150"/>
        <c:overlap val="100"/>
        <c:axId val="384779008"/>
        <c:axId val="384780544"/>
      </c:barChart>
      <c:catAx>
        <c:axId val="384779008"/>
        <c:scaling>
          <c:orientation val="minMax"/>
        </c:scaling>
        <c:delete val="0"/>
        <c:axPos val="b"/>
        <c:numFmt formatCode="General" sourceLinked="1"/>
        <c:majorTickMark val="none"/>
        <c:minorTickMark val="none"/>
        <c:tickLblPos val="nextTo"/>
        <c:txPr>
          <a:bodyPr/>
          <a:lstStyle/>
          <a:p>
            <a:pPr>
              <a:defRPr sz="900"/>
            </a:pPr>
            <a:endParaRPr lang="cs-CZ"/>
          </a:p>
        </c:txPr>
        <c:crossAx val="384780544"/>
        <c:crosses val="autoZero"/>
        <c:auto val="1"/>
        <c:lblAlgn val="ctr"/>
        <c:lblOffset val="100"/>
        <c:noMultiLvlLbl val="0"/>
      </c:catAx>
      <c:valAx>
        <c:axId val="384780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4779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476.93496000000016</c:v>
                </c:pt>
                <c:pt idx="1">
                  <c:v>553.71678900000006</c:v>
                </c:pt>
                <c:pt idx="2">
                  <c:v>576.81810100000007</c:v>
                </c:pt>
                <c:pt idx="3">
                  <c:v>377.00439700000004</c:v>
                </c:pt>
                <c:pt idx="4">
                  <c:v>118.80310299999999</c:v>
                </c:pt>
                <c:pt idx="5">
                  <c:v>367.64178800000002</c:v>
                </c:pt>
                <c:pt idx="6">
                  <c:v>227.87184508254126</c:v>
                </c:pt>
                <c:pt idx="7">
                  <c:v>1464.9148200000004</c:v>
                </c:pt>
                <c:pt idx="8">
                  <c:v>345.56175199999996</c:v>
                </c:pt>
                <c:pt idx="9">
                  <c:v>279.74125800000002</c:v>
                </c:pt>
                <c:pt idx="10">
                  <c:v>363.81796800000001</c:v>
                </c:pt>
                <c:pt idx="11">
                  <c:v>2503.0300579999998</c:v>
                </c:pt>
                <c:pt idx="12">
                  <c:v>1678.3596660000003</c:v>
                </c:pt>
                <c:pt idx="13">
                  <c:v>486.51276195257481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'8.7'!$O$10:$O$25</c:f>
              <c:numCache>
                <c:formatCode>0.0%</c:formatCode>
                <c:ptCount val="16"/>
              </c:numCache>
            </c:numRef>
          </c:cat>
          <c:val>
            <c:numRef>
              <c:f>'8.7'!$J$10:$J$25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'8.7'!$O$27:$O$34</c:f>
              <c:numCache>
                <c:formatCode>#,##0.0</c:formatCode>
                <c:ptCount val="8"/>
              </c:numCache>
            </c:numRef>
          </c:cat>
          <c:val>
            <c:numRef>
              <c:f>'8.7'!$J$27:$J$34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4939904"/>
        <c:axId val="384941440"/>
      </c:barChart>
      <c:catAx>
        <c:axId val="384939904"/>
        <c:scaling>
          <c:orientation val="minMax"/>
        </c:scaling>
        <c:delete val="1"/>
        <c:axPos val="b"/>
        <c:numFmt formatCode="General" sourceLinked="1"/>
        <c:majorTickMark val="out"/>
        <c:minorTickMark val="none"/>
        <c:tickLblPos val="nextTo"/>
        <c:crossAx val="384941440"/>
        <c:crosses val="autoZero"/>
        <c:auto val="1"/>
        <c:lblAlgn val="ctr"/>
        <c:lblOffset val="100"/>
        <c:noMultiLvlLbl val="0"/>
      </c:catAx>
      <c:valAx>
        <c:axId val="384941440"/>
        <c:scaling>
          <c:orientation val="minMax"/>
        </c:scaling>
        <c:delete val="1"/>
        <c:axPos val="l"/>
        <c:numFmt formatCode="0%" sourceLinked="1"/>
        <c:majorTickMark val="out"/>
        <c:minorTickMark val="none"/>
        <c:tickLblPos val="nextTo"/>
        <c:crossAx val="3849399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Červenec</c:v>
                </c:pt>
                <c:pt idx="1">
                  <c:v>Srpen</c:v>
                </c:pt>
                <c:pt idx="2">
                  <c:v>Září</c:v>
                </c:pt>
              </c:strCache>
            </c:strRef>
          </c:cat>
          <c:val>
            <c:numRef>
              <c:f>'8.8'!$L$27:$N$27</c:f>
              <c:numCache>
                <c:formatCode>#,##0.0</c:formatCode>
                <c:ptCount val="3"/>
                <c:pt idx="0">
                  <c:v>265469.39</c:v>
                </c:pt>
                <c:pt idx="1">
                  <c:v>251019.13900000002</c:v>
                </c:pt>
                <c:pt idx="2">
                  <c:v>282787.62800000003</c:v>
                </c:pt>
              </c:numCache>
            </c:numRef>
          </c:val>
        </c:ser>
        <c:ser>
          <c:idx val="1"/>
          <c:order val="1"/>
          <c:tx>
            <c:strRef>
              <c:f>'8.8'!$K$28</c:f>
              <c:strCache>
                <c:ptCount val="1"/>
                <c:pt idx="0">
                  <c:v>Energetika</c:v>
                </c:pt>
              </c:strCache>
            </c:strRef>
          </c:tx>
          <c:invertIfNegative val="0"/>
          <c:cat>
            <c:strRef>
              <c:f>'8.8'!$L$26:$N$26</c:f>
              <c:strCache>
                <c:ptCount val="3"/>
                <c:pt idx="0">
                  <c:v>Červenec</c:v>
                </c:pt>
                <c:pt idx="1">
                  <c:v>Srpen</c:v>
                </c:pt>
                <c:pt idx="2">
                  <c:v>Září</c:v>
                </c:pt>
              </c:strCache>
            </c:strRef>
          </c:cat>
          <c:val>
            <c:numRef>
              <c:f>'8.8'!$L$28:$N$28</c:f>
              <c:numCache>
                <c:formatCode>#,##0.0</c:formatCode>
                <c:ptCount val="3"/>
                <c:pt idx="0">
                  <c:v>29113.506999999998</c:v>
                </c:pt>
                <c:pt idx="1">
                  <c:v>32137.818999999996</c:v>
                </c:pt>
                <c:pt idx="2">
                  <c:v>34897.735000000001</c:v>
                </c:pt>
              </c:numCache>
            </c:numRef>
          </c:val>
        </c:ser>
        <c:ser>
          <c:idx val="2"/>
          <c:order val="2"/>
          <c:tx>
            <c:strRef>
              <c:f>'8.8'!$K$29</c:f>
              <c:strCache>
                <c:ptCount val="1"/>
                <c:pt idx="0">
                  <c:v>Doprava</c:v>
                </c:pt>
              </c:strCache>
            </c:strRef>
          </c:tx>
          <c:invertIfNegative val="0"/>
          <c:cat>
            <c:strRef>
              <c:f>'8.8'!$L$26:$N$26</c:f>
              <c:strCache>
                <c:ptCount val="3"/>
                <c:pt idx="0">
                  <c:v>Červenec</c:v>
                </c:pt>
                <c:pt idx="1">
                  <c:v>Srpen</c:v>
                </c:pt>
                <c:pt idx="2">
                  <c:v>Září</c:v>
                </c:pt>
              </c:strCache>
            </c:strRef>
          </c:cat>
          <c:val>
            <c:numRef>
              <c:f>'8.8'!$L$29:$N$29</c:f>
              <c:numCache>
                <c:formatCode>#,##0.0</c:formatCode>
                <c:ptCount val="3"/>
                <c:pt idx="0">
                  <c:v>443.14499999999998</c:v>
                </c:pt>
                <c:pt idx="1">
                  <c:v>430.56399999999996</c:v>
                </c:pt>
                <c:pt idx="2">
                  <c:v>724.97400000000005</c:v>
                </c:pt>
              </c:numCache>
            </c:numRef>
          </c:val>
        </c:ser>
        <c:ser>
          <c:idx val="3"/>
          <c:order val="3"/>
          <c:tx>
            <c:strRef>
              <c:f>'8.8'!$K$30</c:f>
              <c:strCache>
                <c:ptCount val="1"/>
                <c:pt idx="0">
                  <c:v>Stavebnictví</c:v>
                </c:pt>
              </c:strCache>
            </c:strRef>
          </c:tx>
          <c:invertIfNegative val="0"/>
          <c:cat>
            <c:strRef>
              <c:f>'8.8'!$L$26:$N$26</c:f>
              <c:strCache>
                <c:ptCount val="3"/>
                <c:pt idx="0">
                  <c:v>Červenec</c:v>
                </c:pt>
                <c:pt idx="1">
                  <c:v>Srpen</c:v>
                </c:pt>
                <c:pt idx="2">
                  <c:v>Září</c:v>
                </c:pt>
              </c:strCache>
            </c:strRef>
          </c:cat>
          <c:val>
            <c:numRef>
              <c:f>'8.8'!$L$30:$N$30</c:f>
              <c:numCache>
                <c:formatCode>#,##0.0</c:formatCode>
                <c:ptCount val="3"/>
                <c:pt idx="0">
                  <c:v>2459.8069999999998</c:v>
                </c:pt>
                <c:pt idx="1">
                  <c:v>2057.6080000000002</c:v>
                </c:pt>
                <c:pt idx="2">
                  <c:v>3131.6280000000002</c:v>
                </c:pt>
              </c:numCache>
            </c:numRef>
          </c:val>
        </c:ser>
        <c:ser>
          <c:idx val="4"/>
          <c:order val="4"/>
          <c:tx>
            <c:strRef>
              <c:f>'8.8'!$K$31</c:f>
              <c:strCache>
                <c:ptCount val="1"/>
                <c:pt idx="0">
                  <c:v>Zemědělství a lesnictví</c:v>
                </c:pt>
              </c:strCache>
            </c:strRef>
          </c:tx>
          <c:invertIfNegative val="0"/>
          <c:cat>
            <c:strRef>
              <c:f>'8.8'!$L$26:$N$26</c:f>
              <c:strCache>
                <c:ptCount val="3"/>
                <c:pt idx="0">
                  <c:v>Červenec</c:v>
                </c:pt>
                <c:pt idx="1">
                  <c:v>Srpen</c:v>
                </c:pt>
                <c:pt idx="2">
                  <c:v>Září</c:v>
                </c:pt>
              </c:strCache>
            </c:strRef>
          </c:cat>
          <c:val>
            <c:numRef>
              <c:f>'8.8'!$L$31:$N$31</c:f>
              <c:numCache>
                <c:formatCode>#,##0.0</c:formatCode>
                <c:ptCount val="3"/>
                <c:pt idx="0">
                  <c:v>0</c:v>
                </c:pt>
                <c:pt idx="1">
                  <c:v>0</c:v>
                </c:pt>
                <c:pt idx="2">
                  <c:v>0</c:v>
                </c:pt>
              </c:numCache>
            </c:numRef>
          </c:val>
        </c:ser>
        <c:ser>
          <c:idx val="5"/>
          <c:order val="5"/>
          <c:tx>
            <c:strRef>
              <c:f>'8.8'!$K$32</c:f>
              <c:strCache>
                <c:ptCount val="1"/>
                <c:pt idx="0">
                  <c:v>Domácnosti</c:v>
                </c:pt>
              </c:strCache>
            </c:strRef>
          </c:tx>
          <c:invertIfNegative val="0"/>
          <c:cat>
            <c:strRef>
              <c:f>'8.8'!$L$26:$N$26</c:f>
              <c:strCache>
                <c:ptCount val="3"/>
                <c:pt idx="0">
                  <c:v>Červenec</c:v>
                </c:pt>
                <c:pt idx="1">
                  <c:v>Srpen</c:v>
                </c:pt>
                <c:pt idx="2">
                  <c:v>Září</c:v>
                </c:pt>
              </c:strCache>
            </c:strRef>
          </c:cat>
          <c:val>
            <c:numRef>
              <c:f>'8.8'!$L$32:$N$32</c:f>
              <c:numCache>
                <c:formatCode>#,##0.0</c:formatCode>
                <c:ptCount val="3"/>
                <c:pt idx="0">
                  <c:v>117085.219</c:v>
                </c:pt>
                <c:pt idx="1">
                  <c:v>115267.76999999999</c:v>
                </c:pt>
                <c:pt idx="2">
                  <c:v>197008.71600000007</c:v>
                </c:pt>
              </c:numCache>
            </c:numRef>
          </c:val>
        </c:ser>
        <c:ser>
          <c:idx val="6"/>
          <c:order val="6"/>
          <c:tx>
            <c:strRef>
              <c:f>'8.8'!$K$33</c:f>
              <c:strCache>
                <c:ptCount val="1"/>
                <c:pt idx="0">
                  <c:v>Obchod, služby, školství, zdravotnictví</c:v>
                </c:pt>
              </c:strCache>
            </c:strRef>
          </c:tx>
          <c:invertIfNegative val="0"/>
          <c:cat>
            <c:strRef>
              <c:f>'8.8'!$L$26:$N$26</c:f>
              <c:strCache>
                <c:ptCount val="3"/>
                <c:pt idx="0">
                  <c:v>Červenec</c:v>
                </c:pt>
                <c:pt idx="1">
                  <c:v>Srpen</c:v>
                </c:pt>
                <c:pt idx="2">
                  <c:v>Září</c:v>
                </c:pt>
              </c:strCache>
            </c:strRef>
          </c:cat>
          <c:val>
            <c:numRef>
              <c:f>'8.8'!$L$33:$N$33</c:f>
              <c:numCache>
                <c:formatCode>#,##0.0</c:formatCode>
                <c:ptCount val="3"/>
                <c:pt idx="0">
                  <c:v>47925.228999999985</c:v>
                </c:pt>
                <c:pt idx="1">
                  <c:v>50940.564000000006</c:v>
                </c:pt>
                <c:pt idx="2">
                  <c:v>97618.450000000012</c:v>
                </c:pt>
              </c:numCache>
            </c:numRef>
          </c:val>
        </c:ser>
        <c:ser>
          <c:idx val="7"/>
          <c:order val="7"/>
          <c:tx>
            <c:strRef>
              <c:f>'8.8'!$K$34</c:f>
              <c:strCache>
                <c:ptCount val="1"/>
                <c:pt idx="0">
                  <c:v>Ostatní</c:v>
                </c:pt>
              </c:strCache>
            </c:strRef>
          </c:tx>
          <c:invertIfNegative val="0"/>
          <c:cat>
            <c:strRef>
              <c:f>'8.8'!$L$26:$N$26</c:f>
              <c:strCache>
                <c:ptCount val="3"/>
                <c:pt idx="0">
                  <c:v>Červenec</c:v>
                </c:pt>
                <c:pt idx="1">
                  <c:v>Srpen</c:v>
                </c:pt>
                <c:pt idx="2">
                  <c:v>Září</c:v>
                </c:pt>
              </c:strCache>
            </c:strRef>
          </c:cat>
          <c:val>
            <c:numRef>
              <c:f>'8.8'!$L$34:$N$34</c:f>
              <c:numCache>
                <c:formatCode>#,##0.0</c:formatCode>
                <c:ptCount val="3"/>
                <c:pt idx="0">
                  <c:v>1557.2039999999997</c:v>
                </c:pt>
                <c:pt idx="1">
                  <c:v>1986.0650000000001</c:v>
                </c:pt>
                <c:pt idx="2">
                  <c:v>2656.2260000000001</c:v>
                </c:pt>
              </c:numCache>
            </c:numRef>
          </c:val>
        </c:ser>
        <c:dLbls>
          <c:showLegendKey val="0"/>
          <c:showVal val="0"/>
          <c:showCatName val="0"/>
          <c:showSerName val="0"/>
          <c:showPercent val="0"/>
          <c:showBubbleSize val="0"/>
        </c:dLbls>
        <c:gapWidth val="150"/>
        <c:overlap val="100"/>
        <c:axId val="384140416"/>
        <c:axId val="384141952"/>
      </c:barChart>
      <c:catAx>
        <c:axId val="384140416"/>
        <c:scaling>
          <c:orientation val="minMax"/>
        </c:scaling>
        <c:delete val="0"/>
        <c:axPos val="b"/>
        <c:numFmt formatCode="General" sourceLinked="1"/>
        <c:majorTickMark val="none"/>
        <c:minorTickMark val="none"/>
        <c:tickLblPos val="nextTo"/>
        <c:txPr>
          <a:bodyPr/>
          <a:lstStyle/>
          <a:p>
            <a:pPr>
              <a:defRPr sz="900"/>
            </a:pPr>
            <a:endParaRPr lang="cs-CZ"/>
          </a:p>
        </c:txPr>
        <c:crossAx val="384141952"/>
        <c:crosses val="autoZero"/>
        <c:auto val="1"/>
        <c:lblAlgn val="ctr"/>
        <c:lblOffset val="100"/>
        <c:noMultiLvlLbl val="0"/>
      </c:catAx>
      <c:valAx>
        <c:axId val="3841419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41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0.17556162716549947</c:v>
                </c:pt>
              </c:numCache>
            </c:numRef>
          </c:val>
        </c:ser>
        <c:ser>
          <c:idx val="1"/>
          <c:order val="1"/>
          <c:tx>
            <c:strRef>
              <c:f>'8.8'!$L$40</c:f>
              <c:strCache>
                <c:ptCount val="1"/>
                <c:pt idx="0">
                  <c:v>Výroba tepla brutto</c:v>
                </c:pt>
              </c:strCache>
            </c:strRef>
          </c:tx>
          <c:invertIfNegative val="0"/>
          <c:val>
            <c:numRef>
              <c:f>'8.8'!$M$40</c:f>
              <c:numCache>
                <c:formatCode>0.0%</c:formatCode>
                <c:ptCount val="1"/>
                <c:pt idx="0">
                  <c:v>0.20433365301820003</c:v>
                </c:pt>
              </c:numCache>
            </c:numRef>
          </c:val>
        </c:ser>
        <c:ser>
          <c:idx val="2"/>
          <c:order val="2"/>
          <c:tx>
            <c:strRef>
              <c:f>'8.8'!$L$41</c:f>
              <c:strCache>
                <c:ptCount val="1"/>
                <c:pt idx="0">
                  <c:v>Dodávky tepla</c:v>
                </c:pt>
              </c:strCache>
            </c:strRef>
          </c:tx>
          <c:invertIfNegative val="0"/>
          <c:val>
            <c:numRef>
              <c:f>'8.8'!$M$41</c:f>
              <c:numCache>
                <c:formatCode>0.0%</c:formatCode>
                <c:ptCount val="1"/>
                <c:pt idx="0">
                  <c:v>0.14916558436421071</c:v>
                </c:pt>
              </c:numCache>
            </c:numRef>
          </c:val>
        </c:ser>
        <c:dLbls>
          <c:showLegendKey val="0"/>
          <c:showVal val="0"/>
          <c:showCatName val="0"/>
          <c:showSerName val="0"/>
          <c:showPercent val="0"/>
          <c:showBubbleSize val="0"/>
        </c:dLbls>
        <c:gapWidth val="150"/>
        <c:axId val="384155648"/>
        <c:axId val="384157184"/>
      </c:barChart>
      <c:catAx>
        <c:axId val="384155648"/>
        <c:scaling>
          <c:orientation val="maxMin"/>
        </c:scaling>
        <c:delete val="0"/>
        <c:axPos val="l"/>
        <c:numFmt formatCode="General" sourceLinked="1"/>
        <c:majorTickMark val="none"/>
        <c:minorTickMark val="none"/>
        <c:tickLblPos val="none"/>
        <c:crossAx val="384157184"/>
        <c:crosses val="autoZero"/>
        <c:auto val="1"/>
        <c:lblAlgn val="ctr"/>
        <c:lblOffset val="100"/>
        <c:noMultiLvlLbl val="0"/>
      </c:catAx>
      <c:valAx>
        <c:axId val="3841571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41556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Červenec</c:v>
                </c:pt>
                <c:pt idx="1">
                  <c:v>Srpen</c:v>
                </c:pt>
                <c:pt idx="2">
                  <c:v>Září</c:v>
                </c:pt>
              </c:strCache>
            </c:strRef>
          </c:cat>
          <c:val>
            <c:numRef>
              <c:f>'8.8'!$L$10:$N$10</c:f>
              <c:numCache>
                <c:formatCode>#,##0.0</c:formatCode>
                <c:ptCount val="3"/>
                <c:pt idx="0">
                  <c:v>33382.534</c:v>
                </c:pt>
                <c:pt idx="1">
                  <c:v>43462.742000000006</c:v>
                </c:pt>
                <c:pt idx="2">
                  <c:v>52066.233999999997</c:v>
                </c:pt>
              </c:numCache>
            </c:numRef>
          </c:val>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Červenec</c:v>
                </c:pt>
                <c:pt idx="1">
                  <c:v>Srpen</c:v>
                </c:pt>
                <c:pt idx="2">
                  <c:v>Září</c:v>
                </c:pt>
              </c:strCache>
            </c:strRef>
          </c:cat>
          <c:val>
            <c:numRef>
              <c:f>'8.8'!$L$11:$N$11</c:f>
              <c:numCache>
                <c:formatCode>#,##0.0</c:formatCode>
                <c:ptCount val="3"/>
                <c:pt idx="0">
                  <c:v>0</c:v>
                </c:pt>
                <c:pt idx="1">
                  <c:v>0</c:v>
                </c:pt>
                <c:pt idx="2">
                  <c:v>0</c:v>
                </c:pt>
              </c:numCache>
            </c:numRef>
          </c:val>
        </c:ser>
        <c:ser>
          <c:idx val="2"/>
          <c:order val="2"/>
          <c:tx>
            <c:strRef>
              <c:f>'8.8'!$K$12</c:f>
              <c:strCache>
                <c:ptCount val="1"/>
                <c:pt idx="0">
                  <c:v>Černé uhlí</c:v>
                </c:pt>
              </c:strCache>
            </c:strRef>
          </c:tx>
          <c:spPr>
            <a:solidFill>
              <a:schemeClr val="tx1"/>
            </a:solidFill>
          </c:spPr>
          <c:invertIfNegative val="0"/>
          <c:cat>
            <c:strRef>
              <c:f>'8.8'!$L$9:$N$9</c:f>
              <c:strCache>
                <c:ptCount val="3"/>
                <c:pt idx="0">
                  <c:v>Červenec</c:v>
                </c:pt>
                <c:pt idx="1">
                  <c:v>Srpen</c:v>
                </c:pt>
                <c:pt idx="2">
                  <c:v>Září</c:v>
                </c:pt>
              </c:strCache>
            </c:strRef>
          </c:cat>
          <c:val>
            <c:numRef>
              <c:f>'8.8'!$L$12:$N$12</c:f>
              <c:numCache>
                <c:formatCode>#,##0.0</c:formatCode>
                <c:ptCount val="3"/>
                <c:pt idx="0">
                  <c:v>189130.64900000003</c:v>
                </c:pt>
                <c:pt idx="1">
                  <c:v>191129.60399999999</c:v>
                </c:pt>
                <c:pt idx="2">
                  <c:v>283404.14</c:v>
                </c:pt>
              </c:numCache>
            </c:numRef>
          </c:val>
        </c:ser>
        <c:ser>
          <c:idx val="3"/>
          <c:order val="3"/>
          <c:tx>
            <c:strRef>
              <c:f>'8.8'!$K$13</c:f>
              <c:strCache>
                <c:ptCount val="1"/>
                <c:pt idx="0">
                  <c:v>Elektrická energie</c:v>
                </c:pt>
              </c:strCache>
            </c:strRef>
          </c:tx>
          <c:invertIfNegative val="0"/>
          <c:cat>
            <c:strRef>
              <c:f>'8.8'!$L$9:$N$9</c:f>
              <c:strCache>
                <c:ptCount val="3"/>
                <c:pt idx="0">
                  <c:v>Červenec</c:v>
                </c:pt>
                <c:pt idx="1">
                  <c:v>Srpen</c:v>
                </c:pt>
                <c:pt idx="2">
                  <c:v>Září</c:v>
                </c:pt>
              </c:strCache>
            </c:strRef>
          </c:cat>
          <c:val>
            <c:numRef>
              <c:f>'8.8'!$L$13:$N$13</c:f>
              <c:numCache>
                <c:formatCode>#,##0.0</c:formatCode>
                <c:ptCount val="3"/>
                <c:pt idx="0">
                  <c:v>21.338000000000001</c:v>
                </c:pt>
                <c:pt idx="1">
                  <c:v>16.853000000000002</c:v>
                </c:pt>
                <c:pt idx="2">
                  <c:v>10.407</c:v>
                </c:pt>
              </c:numCache>
            </c:numRef>
          </c:val>
        </c:ser>
        <c:ser>
          <c:idx val="4"/>
          <c:order val="4"/>
          <c:tx>
            <c:strRef>
              <c:f>'8.8'!$K$14</c:f>
              <c:strCache>
                <c:ptCount val="1"/>
                <c:pt idx="0">
                  <c:v>Energie prostředí (tepelné čerpadlo)</c:v>
                </c:pt>
              </c:strCache>
            </c:strRef>
          </c:tx>
          <c:invertIfNegative val="0"/>
          <c:cat>
            <c:strRef>
              <c:f>'8.8'!$L$9:$N$9</c:f>
              <c:strCache>
                <c:ptCount val="3"/>
                <c:pt idx="0">
                  <c:v>Červenec</c:v>
                </c:pt>
                <c:pt idx="1">
                  <c:v>Srpen</c:v>
                </c:pt>
                <c:pt idx="2">
                  <c:v>Září</c:v>
                </c:pt>
              </c:strCache>
            </c:strRef>
          </c:cat>
          <c:val>
            <c:numRef>
              <c:f>'8.8'!$L$14:$N$14</c:f>
              <c:numCache>
                <c:formatCode>#,##0.0</c:formatCode>
                <c:ptCount val="3"/>
                <c:pt idx="0">
                  <c:v>0</c:v>
                </c:pt>
                <c:pt idx="1">
                  <c:v>0</c:v>
                </c:pt>
                <c:pt idx="2">
                  <c:v>0</c:v>
                </c:pt>
              </c:numCache>
            </c:numRef>
          </c:val>
        </c:ser>
        <c:ser>
          <c:idx val="5"/>
          <c:order val="5"/>
          <c:tx>
            <c:strRef>
              <c:f>'8.8'!$K$15</c:f>
              <c:strCache>
                <c:ptCount val="1"/>
                <c:pt idx="0">
                  <c:v>Energie Slunce (solární kolektor)</c:v>
                </c:pt>
              </c:strCache>
            </c:strRef>
          </c:tx>
          <c:invertIfNegative val="0"/>
          <c:cat>
            <c:strRef>
              <c:f>'8.8'!$L$9:$N$9</c:f>
              <c:strCache>
                <c:ptCount val="3"/>
                <c:pt idx="0">
                  <c:v>Červenec</c:v>
                </c:pt>
                <c:pt idx="1">
                  <c:v>Srpen</c:v>
                </c:pt>
                <c:pt idx="2">
                  <c:v>Září</c:v>
                </c:pt>
              </c:strCache>
            </c:strRef>
          </c:cat>
          <c:val>
            <c:numRef>
              <c:f>'8.8'!$L$15:$N$15</c:f>
              <c:numCache>
                <c:formatCode>#,##0.0</c:formatCode>
                <c:ptCount val="3"/>
                <c:pt idx="0">
                  <c:v>0</c:v>
                </c:pt>
                <c:pt idx="1">
                  <c:v>0</c:v>
                </c:pt>
                <c:pt idx="2">
                  <c:v>0</c:v>
                </c:pt>
              </c:numCache>
            </c:numRef>
          </c:val>
        </c:ser>
        <c:ser>
          <c:idx val="6"/>
          <c:order val="6"/>
          <c:tx>
            <c:strRef>
              <c:f>'8.8'!$K$16</c:f>
              <c:strCache>
                <c:ptCount val="1"/>
                <c:pt idx="0">
                  <c:v>Hnědé uhlí</c:v>
                </c:pt>
              </c:strCache>
            </c:strRef>
          </c:tx>
          <c:spPr>
            <a:solidFill>
              <a:srgbClr val="6E4932"/>
            </a:solidFill>
          </c:spPr>
          <c:invertIfNegative val="0"/>
          <c:cat>
            <c:strRef>
              <c:f>'8.8'!$L$9:$N$9</c:f>
              <c:strCache>
                <c:ptCount val="3"/>
                <c:pt idx="0">
                  <c:v>Červenec</c:v>
                </c:pt>
                <c:pt idx="1">
                  <c:v>Srpen</c:v>
                </c:pt>
                <c:pt idx="2">
                  <c:v>Září</c:v>
                </c:pt>
              </c:strCache>
            </c:strRef>
          </c:cat>
          <c:val>
            <c:numRef>
              <c:f>'8.8'!$L$16:$N$16</c:f>
              <c:numCache>
                <c:formatCode>#,##0.0</c:formatCode>
                <c:ptCount val="3"/>
                <c:pt idx="0">
                  <c:v>5340.25</c:v>
                </c:pt>
                <c:pt idx="1">
                  <c:v>3421.7599999999998</c:v>
                </c:pt>
                <c:pt idx="2">
                  <c:v>11009.167000000001</c:v>
                </c:pt>
              </c:numCache>
            </c:numRef>
          </c:val>
        </c:ser>
        <c:ser>
          <c:idx val="7"/>
          <c:order val="7"/>
          <c:tx>
            <c:strRef>
              <c:f>'8.8'!$K$17</c:f>
              <c:strCache>
                <c:ptCount val="1"/>
                <c:pt idx="0">
                  <c:v>Jaderné palivo</c:v>
                </c:pt>
              </c:strCache>
            </c:strRef>
          </c:tx>
          <c:invertIfNegative val="0"/>
          <c:cat>
            <c:strRef>
              <c:f>'8.8'!$L$9:$N$9</c:f>
              <c:strCache>
                <c:ptCount val="3"/>
                <c:pt idx="0">
                  <c:v>Červenec</c:v>
                </c:pt>
                <c:pt idx="1">
                  <c:v>Srpen</c:v>
                </c:pt>
                <c:pt idx="2">
                  <c:v>Září</c:v>
                </c:pt>
              </c:strCache>
            </c:strRef>
          </c:cat>
          <c:val>
            <c:numRef>
              <c:f>'8.8'!$L$17:$N$17</c:f>
              <c:numCache>
                <c:formatCode>#,##0.0</c:formatCode>
                <c:ptCount val="3"/>
                <c:pt idx="0">
                  <c:v>0</c:v>
                </c:pt>
                <c:pt idx="1">
                  <c:v>0</c:v>
                </c:pt>
                <c:pt idx="2">
                  <c:v>0</c:v>
                </c:pt>
              </c:numCache>
            </c:numRef>
          </c:val>
        </c:ser>
        <c:ser>
          <c:idx val="8"/>
          <c:order val="8"/>
          <c:tx>
            <c:strRef>
              <c:f>'8.8'!$K$18</c:f>
              <c:strCache>
                <c:ptCount val="1"/>
                <c:pt idx="0">
                  <c:v>Koks</c:v>
                </c:pt>
              </c:strCache>
            </c:strRef>
          </c:tx>
          <c:invertIfNegative val="0"/>
          <c:cat>
            <c:strRef>
              <c:f>'8.8'!$L$9:$N$9</c:f>
              <c:strCache>
                <c:ptCount val="3"/>
                <c:pt idx="0">
                  <c:v>Červenec</c:v>
                </c:pt>
                <c:pt idx="1">
                  <c:v>Srpen</c:v>
                </c:pt>
                <c:pt idx="2">
                  <c:v>Září</c:v>
                </c:pt>
              </c:strCache>
            </c:strRef>
          </c:cat>
          <c:val>
            <c:numRef>
              <c:f>'8.8'!$L$18:$N$18</c:f>
              <c:numCache>
                <c:formatCode>#,##0.0</c:formatCode>
                <c:ptCount val="3"/>
                <c:pt idx="0">
                  <c:v>0</c:v>
                </c:pt>
                <c:pt idx="1">
                  <c:v>0</c:v>
                </c:pt>
                <c:pt idx="2">
                  <c:v>2.2200000000000002</c:v>
                </c:pt>
              </c:numCache>
            </c:numRef>
          </c:val>
        </c:ser>
        <c:ser>
          <c:idx val="9"/>
          <c:order val="9"/>
          <c:tx>
            <c:strRef>
              <c:f>'8.8'!$K$19</c:f>
              <c:strCache>
                <c:ptCount val="1"/>
                <c:pt idx="0">
                  <c:v>Odpadní teplo</c:v>
                </c:pt>
              </c:strCache>
            </c:strRef>
          </c:tx>
          <c:invertIfNegative val="0"/>
          <c:cat>
            <c:strRef>
              <c:f>'8.8'!$L$9:$N$9</c:f>
              <c:strCache>
                <c:ptCount val="3"/>
                <c:pt idx="0">
                  <c:v>Červenec</c:v>
                </c:pt>
                <c:pt idx="1">
                  <c:v>Srpen</c:v>
                </c:pt>
                <c:pt idx="2">
                  <c:v>Září</c:v>
                </c:pt>
              </c:strCache>
            </c:strRef>
          </c:cat>
          <c:val>
            <c:numRef>
              <c:f>'8.8'!$L$19:$N$19</c:f>
              <c:numCache>
                <c:formatCode>#,##0.0</c:formatCode>
                <c:ptCount val="3"/>
                <c:pt idx="0">
                  <c:v>6799.37</c:v>
                </c:pt>
                <c:pt idx="1">
                  <c:v>6306.25</c:v>
                </c:pt>
                <c:pt idx="2">
                  <c:v>10061.15</c:v>
                </c:pt>
              </c:numCache>
            </c:numRef>
          </c:val>
        </c:ser>
        <c:ser>
          <c:idx val="10"/>
          <c:order val="10"/>
          <c:tx>
            <c:strRef>
              <c:f>'8.8'!$K$20</c:f>
              <c:strCache>
                <c:ptCount val="1"/>
                <c:pt idx="0">
                  <c:v>Ostatní kapalná paliva</c:v>
                </c:pt>
              </c:strCache>
            </c:strRef>
          </c:tx>
          <c:invertIfNegative val="0"/>
          <c:cat>
            <c:strRef>
              <c:f>'8.8'!$L$9:$N$9</c:f>
              <c:strCache>
                <c:ptCount val="3"/>
                <c:pt idx="0">
                  <c:v>Červenec</c:v>
                </c:pt>
                <c:pt idx="1">
                  <c:v>Srpen</c:v>
                </c:pt>
                <c:pt idx="2">
                  <c:v>Září</c:v>
                </c:pt>
              </c:strCache>
            </c:strRef>
          </c:cat>
          <c:val>
            <c:numRef>
              <c:f>'8.8'!$L$20:$N$20</c:f>
              <c:numCache>
                <c:formatCode>#,##0.0</c:formatCode>
                <c:ptCount val="3"/>
                <c:pt idx="0">
                  <c:v>0</c:v>
                </c:pt>
                <c:pt idx="1">
                  <c:v>0</c:v>
                </c:pt>
                <c:pt idx="2">
                  <c:v>0</c:v>
                </c:pt>
              </c:numCache>
            </c:numRef>
          </c:val>
        </c:ser>
        <c:ser>
          <c:idx val="11"/>
          <c:order val="11"/>
          <c:tx>
            <c:strRef>
              <c:f>'8.8'!$K$21</c:f>
              <c:strCache>
                <c:ptCount val="1"/>
                <c:pt idx="0">
                  <c:v>Ostatní pevná paliva</c:v>
                </c:pt>
              </c:strCache>
            </c:strRef>
          </c:tx>
          <c:invertIfNegative val="0"/>
          <c:cat>
            <c:strRef>
              <c:f>'8.8'!$L$9:$N$9</c:f>
              <c:strCache>
                <c:ptCount val="3"/>
                <c:pt idx="0">
                  <c:v>Červenec</c:v>
                </c:pt>
                <c:pt idx="1">
                  <c:v>Srpen</c:v>
                </c:pt>
                <c:pt idx="2">
                  <c:v>Září</c:v>
                </c:pt>
              </c:strCache>
            </c:strRef>
          </c:cat>
          <c:val>
            <c:numRef>
              <c:f>'8.8'!$L$21:$N$21</c:f>
              <c:numCache>
                <c:formatCode>#,##0.0</c:formatCode>
                <c:ptCount val="3"/>
                <c:pt idx="0">
                  <c:v>39</c:v>
                </c:pt>
                <c:pt idx="1">
                  <c:v>394.77</c:v>
                </c:pt>
                <c:pt idx="2">
                  <c:v>158</c:v>
                </c:pt>
              </c:numCache>
            </c:numRef>
          </c:val>
        </c:ser>
        <c:ser>
          <c:idx val="12"/>
          <c:order val="12"/>
          <c:tx>
            <c:strRef>
              <c:f>'8.8'!$K$22</c:f>
              <c:strCache>
                <c:ptCount val="1"/>
                <c:pt idx="0">
                  <c:v>Ostatní plyny</c:v>
                </c:pt>
              </c:strCache>
            </c:strRef>
          </c:tx>
          <c:invertIfNegative val="0"/>
          <c:cat>
            <c:strRef>
              <c:f>'8.8'!$L$9:$N$9</c:f>
              <c:strCache>
                <c:ptCount val="3"/>
                <c:pt idx="0">
                  <c:v>Červenec</c:v>
                </c:pt>
                <c:pt idx="1">
                  <c:v>Srpen</c:v>
                </c:pt>
                <c:pt idx="2">
                  <c:v>Září</c:v>
                </c:pt>
              </c:strCache>
            </c:strRef>
          </c:cat>
          <c:val>
            <c:numRef>
              <c:f>'8.8'!$L$22:$N$22</c:f>
              <c:numCache>
                <c:formatCode>#,##0.0</c:formatCode>
                <c:ptCount val="3"/>
                <c:pt idx="0">
                  <c:v>128335.163</c:v>
                </c:pt>
                <c:pt idx="1">
                  <c:v>127569.859</c:v>
                </c:pt>
                <c:pt idx="2">
                  <c:v>158754.31899999996</c:v>
                </c:pt>
              </c:numCache>
            </c:numRef>
          </c:val>
        </c:ser>
        <c:ser>
          <c:idx val="13"/>
          <c:order val="13"/>
          <c:tx>
            <c:strRef>
              <c:f>'8.8'!$K$23</c:f>
              <c:strCache>
                <c:ptCount val="1"/>
                <c:pt idx="0">
                  <c:v>Ostatní</c:v>
                </c:pt>
              </c:strCache>
            </c:strRef>
          </c:tx>
          <c:invertIfNegative val="0"/>
          <c:cat>
            <c:strRef>
              <c:f>'8.8'!$L$9:$N$9</c:f>
              <c:strCache>
                <c:ptCount val="3"/>
                <c:pt idx="0">
                  <c:v>Červenec</c:v>
                </c:pt>
                <c:pt idx="1">
                  <c:v>Srpen</c:v>
                </c:pt>
                <c:pt idx="2">
                  <c:v>Září</c:v>
                </c:pt>
              </c:strCache>
            </c:strRef>
          </c:cat>
          <c:val>
            <c:numRef>
              <c:f>'8.8'!$L$23:$N$23</c:f>
              <c:numCache>
                <c:formatCode>#,##0.0</c:formatCode>
                <c:ptCount val="3"/>
                <c:pt idx="0">
                  <c:v>0</c:v>
                </c:pt>
                <c:pt idx="1">
                  <c:v>0</c:v>
                </c:pt>
                <c:pt idx="2">
                  <c:v>0</c:v>
                </c:pt>
              </c:numCache>
            </c:numRef>
          </c:val>
        </c:ser>
        <c:ser>
          <c:idx val="14"/>
          <c:order val="14"/>
          <c:tx>
            <c:strRef>
              <c:f>'8.8'!$K$24</c:f>
              <c:strCache>
                <c:ptCount val="1"/>
                <c:pt idx="0">
                  <c:v>Topné oleje</c:v>
                </c:pt>
              </c:strCache>
            </c:strRef>
          </c:tx>
          <c:invertIfNegative val="0"/>
          <c:cat>
            <c:strRef>
              <c:f>'8.8'!$L$9:$N$9</c:f>
              <c:strCache>
                <c:ptCount val="3"/>
                <c:pt idx="0">
                  <c:v>Červenec</c:v>
                </c:pt>
                <c:pt idx="1">
                  <c:v>Srpen</c:v>
                </c:pt>
                <c:pt idx="2">
                  <c:v>Září</c:v>
                </c:pt>
              </c:strCache>
            </c:strRef>
          </c:cat>
          <c:val>
            <c:numRef>
              <c:f>'8.8'!$L$24:$N$24</c:f>
              <c:numCache>
                <c:formatCode>#,##0.0</c:formatCode>
                <c:ptCount val="3"/>
                <c:pt idx="0">
                  <c:v>85.8</c:v>
                </c:pt>
                <c:pt idx="1">
                  <c:v>0</c:v>
                </c:pt>
                <c:pt idx="2">
                  <c:v>221.71899999999999</c:v>
                </c:pt>
              </c:numCache>
            </c:numRef>
          </c:val>
        </c:ser>
        <c:ser>
          <c:idx val="15"/>
          <c:order val="15"/>
          <c:tx>
            <c:strRef>
              <c:f>'8.8'!$K$25</c:f>
              <c:strCache>
                <c:ptCount val="1"/>
                <c:pt idx="0">
                  <c:v>Zemní plyn</c:v>
                </c:pt>
              </c:strCache>
            </c:strRef>
          </c:tx>
          <c:spPr>
            <a:solidFill>
              <a:srgbClr val="EBE600"/>
            </a:solidFill>
          </c:spPr>
          <c:invertIfNegative val="0"/>
          <c:cat>
            <c:strRef>
              <c:f>'8.8'!$L$9:$N$9</c:f>
              <c:strCache>
                <c:ptCount val="3"/>
                <c:pt idx="0">
                  <c:v>Červenec</c:v>
                </c:pt>
                <c:pt idx="1">
                  <c:v>Srpen</c:v>
                </c:pt>
                <c:pt idx="2">
                  <c:v>Září</c:v>
                </c:pt>
              </c:strCache>
            </c:strRef>
          </c:cat>
          <c:val>
            <c:numRef>
              <c:f>'8.8'!$L$25:$N$25</c:f>
              <c:numCache>
                <c:formatCode>#,##0.0</c:formatCode>
                <c:ptCount val="3"/>
                <c:pt idx="0">
                  <c:v>72081.589999999982</c:v>
                </c:pt>
                <c:pt idx="1">
                  <c:v>58453.263000000006</c:v>
                </c:pt>
                <c:pt idx="2">
                  <c:v>83256.668999999994</c:v>
                </c:pt>
              </c:numCache>
            </c:numRef>
          </c:val>
        </c:ser>
        <c:dLbls>
          <c:showLegendKey val="0"/>
          <c:showVal val="0"/>
          <c:showCatName val="0"/>
          <c:showSerName val="0"/>
          <c:showPercent val="0"/>
          <c:showBubbleSize val="0"/>
        </c:dLbls>
        <c:gapWidth val="150"/>
        <c:overlap val="100"/>
        <c:axId val="384062976"/>
        <c:axId val="384064512"/>
      </c:barChart>
      <c:catAx>
        <c:axId val="384062976"/>
        <c:scaling>
          <c:orientation val="minMax"/>
        </c:scaling>
        <c:delete val="0"/>
        <c:axPos val="b"/>
        <c:numFmt formatCode="General" sourceLinked="1"/>
        <c:majorTickMark val="none"/>
        <c:minorTickMark val="none"/>
        <c:tickLblPos val="nextTo"/>
        <c:txPr>
          <a:bodyPr/>
          <a:lstStyle/>
          <a:p>
            <a:pPr>
              <a:defRPr sz="900"/>
            </a:pPr>
            <a:endParaRPr lang="cs-CZ"/>
          </a:p>
        </c:txPr>
        <c:crossAx val="384064512"/>
        <c:crosses val="autoZero"/>
        <c:auto val="1"/>
        <c:lblAlgn val="ctr"/>
        <c:lblOffset val="100"/>
        <c:noMultiLvlLbl val="0"/>
      </c:catAx>
      <c:valAx>
        <c:axId val="384064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40629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'8.8'!$O$10:$O$25</c:f>
              <c:numCache>
                <c:formatCode>0.0%</c:formatCode>
                <c:ptCount val="16"/>
              </c:numCache>
            </c:numRef>
          </c:cat>
          <c:val>
            <c:numRef>
              <c:f>'8.8'!$J$10:$J$25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'8.8'!$O$27:$O$34</c:f>
              <c:numCache>
                <c:formatCode>#,##0.0</c:formatCode>
                <c:ptCount val="8"/>
              </c:numCache>
            </c:numRef>
          </c:cat>
          <c:val>
            <c:numRef>
              <c:f>'8.8'!$J$27:$J$34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5124992"/>
        <c:axId val="385139072"/>
      </c:barChart>
      <c:catAx>
        <c:axId val="385124992"/>
        <c:scaling>
          <c:orientation val="minMax"/>
        </c:scaling>
        <c:delete val="1"/>
        <c:axPos val="b"/>
        <c:numFmt formatCode="General" sourceLinked="1"/>
        <c:majorTickMark val="out"/>
        <c:minorTickMark val="none"/>
        <c:tickLblPos val="nextTo"/>
        <c:crossAx val="385139072"/>
        <c:crosses val="autoZero"/>
        <c:auto val="1"/>
        <c:lblAlgn val="ctr"/>
        <c:lblOffset val="100"/>
        <c:noMultiLvlLbl val="0"/>
      </c:catAx>
      <c:valAx>
        <c:axId val="385139072"/>
        <c:scaling>
          <c:orientation val="minMax"/>
        </c:scaling>
        <c:delete val="1"/>
        <c:axPos val="l"/>
        <c:numFmt formatCode="0%" sourceLinked="1"/>
        <c:majorTickMark val="out"/>
        <c:minorTickMark val="none"/>
        <c:tickLblPos val="nextTo"/>
        <c:crossAx val="385124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Červenec</c:v>
                </c:pt>
                <c:pt idx="1">
                  <c:v>Srpen</c:v>
                </c:pt>
                <c:pt idx="2">
                  <c:v>Září</c:v>
                </c:pt>
              </c:strCache>
            </c:strRef>
          </c:cat>
          <c:val>
            <c:numRef>
              <c:f>'8.9'!$L$27:$N$27</c:f>
              <c:numCache>
                <c:formatCode>#,##0.0</c:formatCode>
                <c:ptCount val="3"/>
                <c:pt idx="0">
                  <c:v>19024.114999999998</c:v>
                </c:pt>
                <c:pt idx="1">
                  <c:v>20870.887999999999</c:v>
                </c:pt>
                <c:pt idx="2">
                  <c:v>22301.243999999999</c:v>
                </c:pt>
              </c:numCache>
            </c:numRef>
          </c:val>
        </c:ser>
        <c:ser>
          <c:idx val="1"/>
          <c:order val="1"/>
          <c:tx>
            <c:strRef>
              <c:f>'8.9'!$K$28</c:f>
              <c:strCache>
                <c:ptCount val="1"/>
                <c:pt idx="0">
                  <c:v>Energetika</c:v>
                </c:pt>
              </c:strCache>
            </c:strRef>
          </c:tx>
          <c:invertIfNegative val="0"/>
          <c:cat>
            <c:strRef>
              <c:f>'8.9'!$L$26:$N$26</c:f>
              <c:strCache>
                <c:ptCount val="3"/>
                <c:pt idx="0">
                  <c:v>Červenec</c:v>
                </c:pt>
                <c:pt idx="1">
                  <c:v>Srpen</c:v>
                </c:pt>
                <c:pt idx="2">
                  <c:v>Září</c:v>
                </c:pt>
              </c:strCache>
            </c:strRef>
          </c:cat>
          <c:val>
            <c:numRef>
              <c:f>'8.9'!$L$28:$N$28</c:f>
              <c:numCache>
                <c:formatCode>#,##0.0</c:formatCode>
                <c:ptCount val="3"/>
                <c:pt idx="0">
                  <c:v>0</c:v>
                </c:pt>
                <c:pt idx="1">
                  <c:v>0</c:v>
                </c:pt>
                <c:pt idx="2">
                  <c:v>0</c:v>
                </c:pt>
              </c:numCache>
            </c:numRef>
          </c:val>
        </c:ser>
        <c:ser>
          <c:idx val="2"/>
          <c:order val="2"/>
          <c:tx>
            <c:strRef>
              <c:f>'8.9'!$K$29</c:f>
              <c:strCache>
                <c:ptCount val="1"/>
                <c:pt idx="0">
                  <c:v>Doprava</c:v>
                </c:pt>
              </c:strCache>
            </c:strRef>
          </c:tx>
          <c:invertIfNegative val="0"/>
          <c:cat>
            <c:strRef>
              <c:f>'8.9'!$L$26:$N$26</c:f>
              <c:strCache>
                <c:ptCount val="3"/>
                <c:pt idx="0">
                  <c:v>Červenec</c:v>
                </c:pt>
                <c:pt idx="1">
                  <c:v>Srpen</c:v>
                </c:pt>
                <c:pt idx="2">
                  <c:v>Září</c:v>
                </c:pt>
              </c:strCache>
            </c:strRef>
          </c:cat>
          <c:val>
            <c:numRef>
              <c:f>'8.9'!$L$29:$N$29</c:f>
              <c:numCache>
                <c:formatCode>#,##0.0</c:formatCode>
                <c:ptCount val="3"/>
                <c:pt idx="0">
                  <c:v>4.7</c:v>
                </c:pt>
                <c:pt idx="1">
                  <c:v>5.6</c:v>
                </c:pt>
                <c:pt idx="2">
                  <c:v>7.8</c:v>
                </c:pt>
              </c:numCache>
            </c:numRef>
          </c:val>
        </c:ser>
        <c:ser>
          <c:idx val="3"/>
          <c:order val="3"/>
          <c:tx>
            <c:strRef>
              <c:f>'8.9'!$K$30</c:f>
              <c:strCache>
                <c:ptCount val="1"/>
                <c:pt idx="0">
                  <c:v>Stavebnictví</c:v>
                </c:pt>
              </c:strCache>
            </c:strRef>
          </c:tx>
          <c:invertIfNegative val="0"/>
          <c:cat>
            <c:strRef>
              <c:f>'8.9'!$L$26:$N$26</c:f>
              <c:strCache>
                <c:ptCount val="3"/>
                <c:pt idx="0">
                  <c:v>Červenec</c:v>
                </c:pt>
                <c:pt idx="1">
                  <c:v>Srpen</c:v>
                </c:pt>
                <c:pt idx="2">
                  <c:v>Září</c:v>
                </c:pt>
              </c:strCache>
            </c:strRef>
          </c:cat>
          <c:val>
            <c:numRef>
              <c:f>'8.9'!$L$30:$N$30</c:f>
              <c:numCache>
                <c:formatCode>#,##0.0</c:formatCode>
                <c:ptCount val="3"/>
                <c:pt idx="0">
                  <c:v>59.478000000000002</c:v>
                </c:pt>
                <c:pt idx="1">
                  <c:v>42.225999999999999</c:v>
                </c:pt>
                <c:pt idx="2">
                  <c:v>132.63800000000001</c:v>
                </c:pt>
              </c:numCache>
            </c:numRef>
          </c:val>
        </c:ser>
        <c:ser>
          <c:idx val="4"/>
          <c:order val="4"/>
          <c:tx>
            <c:strRef>
              <c:f>'8.9'!$K$31</c:f>
              <c:strCache>
                <c:ptCount val="1"/>
                <c:pt idx="0">
                  <c:v>Zemědělství a lesnictví</c:v>
                </c:pt>
              </c:strCache>
            </c:strRef>
          </c:tx>
          <c:invertIfNegative val="0"/>
          <c:cat>
            <c:strRef>
              <c:f>'8.9'!$L$26:$N$26</c:f>
              <c:strCache>
                <c:ptCount val="3"/>
                <c:pt idx="0">
                  <c:v>Červenec</c:v>
                </c:pt>
                <c:pt idx="1">
                  <c:v>Srpen</c:v>
                </c:pt>
                <c:pt idx="2">
                  <c:v>Září</c:v>
                </c:pt>
              </c:strCache>
            </c:strRef>
          </c:cat>
          <c:val>
            <c:numRef>
              <c:f>'8.9'!$L$31:$N$31</c:f>
              <c:numCache>
                <c:formatCode>#,##0.0</c:formatCode>
                <c:ptCount val="3"/>
                <c:pt idx="0">
                  <c:v>225.11599999999999</c:v>
                </c:pt>
                <c:pt idx="1">
                  <c:v>153.999</c:v>
                </c:pt>
                <c:pt idx="2">
                  <c:v>421.947</c:v>
                </c:pt>
              </c:numCache>
            </c:numRef>
          </c:val>
        </c:ser>
        <c:ser>
          <c:idx val="5"/>
          <c:order val="5"/>
          <c:tx>
            <c:strRef>
              <c:f>'8.9'!$K$32</c:f>
              <c:strCache>
                <c:ptCount val="1"/>
                <c:pt idx="0">
                  <c:v>Domácnosti</c:v>
                </c:pt>
              </c:strCache>
            </c:strRef>
          </c:tx>
          <c:invertIfNegative val="0"/>
          <c:cat>
            <c:strRef>
              <c:f>'8.9'!$L$26:$N$26</c:f>
              <c:strCache>
                <c:ptCount val="3"/>
                <c:pt idx="0">
                  <c:v>Červenec</c:v>
                </c:pt>
                <c:pt idx="1">
                  <c:v>Srpen</c:v>
                </c:pt>
                <c:pt idx="2">
                  <c:v>Září</c:v>
                </c:pt>
              </c:strCache>
            </c:strRef>
          </c:cat>
          <c:val>
            <c:numRef>
              <c:f>'8.9'!$L$32:$N$32</c:f>
              <c:numCache>
                <c:formatCode>#,##0.0</c:formatCode>
                <c:ptCount val="3"/>
                <c:pt idx="0">
                  <c:v>38597.160000000011</c:v>
                </c:pt>
                <c:pt idx="1">
                  <c:v>36877.841999999997</c:v>
                </c:pt>
                <c:pt idx="2">
                  <c:v>55956.598999999995</c:v>
                </c:pt>
              </c:numCache>
            </c:numRef>
          </c:val>
        </c:ser>
        <c:ser>
          <c:idx val="6"/>
          <c:order val="6"/>
          <c:tx>
            <c:strRef>
              <c:f>'8.9'!$K$33</c:f>
              <c:strCache>
                <c:ptCount val="1"/>
                <c:pt idx="0">
                  <c:v>Obchod, služby, školství, zdravotnictví</c:v>
                </c:pt>
              </c:strCache>
            </c:strRef>
          </c:tx>
          <c:invertIfNegative val="0"/>
          <c:cat>
            <c:strRef>
              <c:f>'8.9'!$L$26:$N$26</c:f>
              <c:strCache>
                <c:ptCount val="3"/>
                <c:pt idx="0">
                  <c:v>Červenec</c:v>
                </c:pt>
                <c:pt idx="1">
                  <c:v>Srpen</c:v>
                </c:pt>
                <c:pt idx="2">
                  <c:v>Září</c:v>
                </c:pt>
              </c:strCache>
            </c:strRef>
          </c:cat>
          <c:val>
            <c:numRef>
              <c:f>'8.9'!$L$33:$N$33</c:f>
              <c:numCache>
                <c:formatCode>#,##0.0</c:formatCode>
                <c:ptCount val="3"/>
                <c:pt idx="0">
                  <c:v>31401.445</c:v>
                </c:pt>
                <c:pt idx="1">
                  <c:v>31253.432999999997</c:v>
                </c:pt>
                <c:pt idx="2">
                  <c:v>31001.035999999996</c:v>
                </c:pt>
              </c:numCache>
            </c:numRef>
          </c:val>
        </c:ser>
        <c:ser>
          <c:idx val="7"/>
          <c:order val="7"/>
          <c:tx>
            <c:strRef>
              <c:f>'8.9'!$K$34</c:f>
              <c:strCache>
                <c:ptCount val="1"/>
                <c:pt idx="0">
                  <c:v>Ostatní</c:v>
                </c:pt>
              </c:strCache>
            </c:strRef>
          </c:tx>
          <c:invertIfNegative val="0"/>
          <c:cat>
            <c:strRef>
              <c:f>'8.9'!$L$26:$N$26</c:f>
              <c:strCache>
                <c:ptCount val="3"/>
                <c:pt idx="0">
                  <c:v>Červenec</c:v>
                </c:pt>
                <c:pt idx="1">
                  <c:v>Srpen</c:v>
                </c:pt>
                <c:pt idx="2">
                  <c:v>Září</c:v>
                </c:pt>
              </c:strCache>
            </c:strRef>
          </c:cat>
          <c:val>
            <c:numRef>
              <c:f>'8.9'!$L$34:$N$34</c:f>
              <c:numCache>
                <c:formatCode>#,##0.0</c:formatCode>
                <c:ptCount val="3"/>
                <c:pt idx="0">
                  <c:v>342.06799999999998</c:v>
                </c:pt>
                <c:pt idx="1">
                  <c:v>312.90600000000001</c:v>
                </c:pt>
                <c:pt idx="2">
                  <c:v>676.22699999999998</c:v>
                </c:pt>
              </c:numCache>
            </c:numRef>
          </c:val>
        </c:ser>
        <c:dLbls>
          <c:showLegendKey val="0"/>
          <c:showVal val="0"/>
          <c:showCatName val="0"/>
          <c:showSerName val="0"/>
          <c:showPercent val="0"/>
          <c:showBubbleSize val="0"/>
        </c:dLbls>
        <c:gapWidth val="150"/>
        <c:overlap val="100"/>
        <c:axId val="385161088"/>
        <c:axId val="385162624"/>
      </c:barChart>
      <c:catAx>
        <c:axId val="385161088"/>
        <c:scaling>
          <c:orientation val="minMax"/>
        </c:scaling>
        <c:delete val="0"/>
        <c:axPos val="b"/>
        <c:numFmt formatCode="General" sourceLinked="1"/>
        <c:majorTickMark val="none"/>
        <c:minorTickMark val="none"/>
        <c:tickLblPos val="nextTo"/>
        <c:txPr>
          <a:bodyPr/>
          <a:lstStyle/>
          <a:p>
            <a:pPr>
              <a:defRPr sz="900"/>
            </a:pPr>
            <a:endParaRPr lang="cs-CZ"/>
          </a:p>
        </c:txPr>
        <c:crossAx val="385162624"/>
        <c:crosses val="autoZero"/>
        <c:auto val="1"/>
        <c:lblAlgn val="ctr"/>
        <c:lblOffset val="100"/>
        <c:noMultiLvlLbl val="0"/>
      </c:catAx>
      <c:valAx>
        <c:axId val="385162624"/>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385161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709.20656799999995</c:v>
                </c:pt>
                <c:pt idx="1">
                  <c:v>512.36409900000024</c:v>
                </c:pt>
                <c:pt idx="2">
                  <c:v>448.91716400000001</c:v>
                </c:pt>
                <c:pt idx="3">
                  <c:v>334.16130000000004</c:v>
                </c:pt>
                <c:pt idx="4">
                  <c:v>259.71568199999996</c:v>
                </c:pt>
                <c:pt idx="5">
                  <c:v>129.808468</c:v>
                </c:pt>
                <c:pt idx="6">
                  <c:v>193.22322100000002</c:v>
                </c:pt>
                <c:pt idx="7">
                  <c:v>134.083134</c:v>
                </c:pt>
                <c:pt idx="8">
                  <c:v>149.62860500000008</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796.35935799999993</c:v>
                </c:pt>
                <c:pt idx="1">
                  <c:v>625.98800099999994</c:v>
                </c:pt>
                <c:pt idx="2">
                  <c:v>529.43983699999978</c:v>
                </c:pt>
                <c:pt idx="3">
                  <c:v>371.50011199999983</c:v>
                </c:pt>
                <c:pt idx="4">
                  <c:v>344.51901499999997</c:v>
                </c:pt>
                <c:pt idx="5">
                  <c:v>169.76272</c:v>
                </c:pt>
                <c:pt idx="6">
                  <c:v>169.71364800000001</c:v>
                </c:pt>
                <c:pt idx="7">
                  <c:v>158.64780300000004</c:v>
                </c:pt>
                <c:pt idx="8">
                  <c:v>225.35533799999999</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914.08422900000016</c:v>
                </c:pt>
                <c:pt idx="1">
                  <c:v>684.20491300000015</c:v>
                </c:pt>
                <c:pt idx="2">
                  <c:v>548.65799100000004</c:v>
                </c:pt>
                <c:pt idx="3">
                  <c:v>380.72359399999999</c:v>
                </c:pt>
                <c:pt idx="4">
                  <c:v>352.45881600000001</c:v>
                </c:pt>
                <c:pt idx="5">
                  <c:v>183.66970599999996</c:v>
                </c:pt>
                <c:pt idx="6">
                  <c:v>179.05809799999997</c:v>
                </c:pt>
                <c:pt idx="7">
                  <c:v>175.07214899999994</c:v>
                </c:pt>
                <c:pt idx="8">
                  <c:v>222.68785400000007</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524.26307399999996</c:v>
                </c:pt>
                <c:pt idx="1">
                  <c:v>421.21176899999995</c:v>
                </c:pt>
                <c:pt idx="2">
                  <c:v>373.71198600000002</c:v>
                </c:pt>
                <c:pt idx="3">
                  <c:v>278.03411299999999</c:v>
                </c:pt>
                <c:pt idx="4">
                  <c:v>252.88893300000001</c:v>
                </c:pt>
                <c:pt idx="5">
                  <c:v>98.395345999999989</c:v>
                </c:pt>
                <c:pt idx="6">
                  <c:v>92.958017000000012</c:v>
                </c:pt>
                <c:pt idx="7">
                  <c:v>109.143923</c:v>
                </c:pt>
                <c:pt idx="8">
                  <c:v>174.90245700000006</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248.02457159999997</c:v>
                </c:pt>
                <c:pt idx="1">
                  <c:v>185.77571300000008</c:v>
                </c:pt>
                <c:pt idx="2">
                  <c:v>157.39255800000004</c:v>
                </c:pt>
                <c:pt idx="3">
                  <c:v>108.404268</c:v>
                </c:pt>
                <c:pt idx="4">
                  <c:v>94.173617999999976</c:v>
                </c:pt>
                <c:pt idx="5">
                  <c:v>36.043435000000009</c:v>
                </c:pt>
                <c:pt idx="6">
                  <c:v>33.592285000000004</c:v>
                </c:pt>
                <c:pt idx="7">
                  <c:v>33.860108999999994</c:v>
                </c:pt>
                <c:pt idx="8">
                  <c:v>51.350709000000002</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459.47626892655842</c:v>
                </c:pt>
                <c:pt idx="1">
                  <c:v>367.46108043861381</c:v>
                </c:pt>
                <c:pt idx="2">
                  <c:v>331.99194750337711</c:v>
                </c:pt>
                <c:pt idx="3">
                  <c:v>228.41590599999998</c:v>
                </c:pt>
                <c:pt idx="4">
                  <c:v>208.03451200000003</c:v>
                </c:pt>
                <c:pt idx="5">
                  <c:v>116.79235199999999</c:v>
                </c:pt>
                <c:pt idx="6">
                  <c:v>93.977784000000014</c:v>
                </c:pt>
                <c:pt idx="7">
                  <c:v>115.89509500000001</c:v>
                </c:pt>
                <c:pt idx="8">
                  <c:v>157.76890900000001</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353.3586456680967</c:v>
                </c:pt>
                <c:pt idx="1">
                  <c:v>272.78647714386437</c:v>
                </c:pt>
                <c:pt idx="2">
                  <c:v>244.71333575991449</c:v>
                </c:pt>
                <c:pt idx="3">
                  <c:v>171.1387581139231</c:v>
                </c:pt>
                <c:pt idx="4">
                  <c:v>152.04698124752372</c:v>
                </c:pt>
                <c:pt idx="5">
                  <c:v>63.583280420491704</c:v>
                </c:pt>
                <c:pt idx="6">
                  <c:v>64.493475212105523</c:v>
                </c:pt>
                <c:pt idx="7">
                  <c:v>63.029262705696617</c:v>
                </c:pt>
                <c:pt idx="8">
                  <c:v>100.34910716473911</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2543.5724849999988</c:v>
                </c:pt>
                <c:pt idx="1">
                  <c:v>1866.669395271414</c:v>
                </c:pt>
                <c:pt idx="2">
                  <c:v>1626.7795525060294</c:v>
                </c:pt>
                <c:pt idx="3">
                  <c:v>1130.2125640000002</c:v>
                </c:pt>
                <c:pt idx="4">
                  <c:v>965.88467600000001</c:v>
                </c:pt>
                <c:pt idx="5">
                  <c:v>451.62860200000017</c:v>
                </c:pt>
                <c:pt idx="6">
                  <c:v>435.21569400000004</c:v>
                </c:pt>
                <c:pt idx="7">
                  <c:v>430.75510100000008</c:v>
                </c:pt>
                <c:pt idx="8">
                  <c:v>598.94402500000024</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559.23025200000018</c:v>
                </c:pt>
                <c:pt idx="1">
                  <c:v>428.12044700000007</c:v>
                </c:pt>
                <c:pt idx="2">
                  <c:v>347.56371399999995</c:v>
                </c:pt>
                <c:pt idx="3">
                  <c:v>233.44950700000001</c:v>
                </c:pt>
                <c:pt idx="4">
                  <c:v>204.85398699999996</c:v>
                </c:pt>
                <c:pt idx="5">
                  <c:v>110.22871499999999</c:v>
                </c:pt>
                <c:pt idx="6">
                  <c:v>106.396693</c:v>
                </c:pt>
                <c:pt idx="7">
                  <c:v>101.68259399999998</c:v>
                </c:pt>
                <c:pt idx="8">
                  <c:v>137.48246500000002</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744.62392924133042</c:v>
                </c:pt>
                <c:pt idx="1">
                  <c:v>569.69104948598044</c:v>
                </c:pt>
                <c:pt idx="2">
                  <c:v>465.83189207560685</c:v>
                </c:pt>
                <c:pt idx="3">
                  <c:v>283.214068</c:v>
                </c:pt>
                <c:pt idx="4">
                  <c:v>233.83118099999999</c:v>
                </c:pt>
                <c:pt idx="5">
                  <c:v>74.145597000000009</c:v>
                </c:pt>
                <c:pt idx="6">
                  <c:v>73.383814000000015</c:v>
                </c:pt>
                <c:pt idx="7">
                  <c:v>73.678005000000013</c:v>
                </c:pt>
                <c:pt idx="8">
                  <c:v>132.679439</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698.30699799999991</c:v>
                </c:pt>
                <c:pt idx="1">
                  <c:v>554.48263199999997</c:v>
                </c:pt>
                <c:pt idx="2">
                  <c:v>442.0935990000001</c:v>
                </c:pt>
                <c:pt idx="3">
                  <c:v>333.52781899999997</c:v>
                </c:pt>
                <c:pt idx="4">
                  <c:v>272.37700200000006</c:v>
                </c:pt>
                <c:pt idx="5">
                  <c:v>113.20484800000003</c:v>
                </c:pt>
                <c:pt idx="6">
                  <c:v>111.82384500000001</c:v>
                </c:pt>
                <c:pt idx="7">
                  <c:v>96.050554000000005</c:v>
                </c:pt>
                <c:pt idx="8">
                  <c:v>155.943569</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3033.5265769999992</c:v>
                </c:pt>
                <c:pt idx="1">
                  <c:v>2411.5357329999997</c:v>
                </c:pt>
                <c:pt idx="2">
                  <c:v>2079.1352099999999</c:v>
                </c:pt>
                <c:pt idx="3">
                  <c:v>1468.3171890000003</c:v>
                </c:pt>
                <c:pt idx="4">
                  <c:v>1445.6999090000002</c:v>
                </c:pt>
                <c:pt idx="5">
                  <c:v>832.68319800000006</c:v>
                </c:pt>
                <c:pt idx="6">
                  <c:v>711.98617599999989</c:v>
                </c:pt>
                <c:pt idx="7">
                  <c:v>760.14556700000003</c:v>
                </c:pt>
                <c:pt idx="8">
                  <c:v>1030.8983149999999</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1732.2785160000001</c:v>
                </c:pt>
                <c:pt idx="1">
                  <c:v>1432.1009200000008</c:v>
                </c:pt>
                <c:pt idx="2">
                  <c:v>1285.0360950000002</c:v>
                </c:pt>
                <c:pt idx="3">
                  <c:v>953.04491699999983</c:v>
                </c:pt>
                <c:pt idx="4">
                  <c:v>885.02500900000018</c:v>
                </c:pt>
                <c:pt idx="5">
                  <c:v>491.97266699999994</c:v>
                </c:pt>
                <c:pt idx="6">
                  <c:v>515.76264400000014</c:v>
                </c:pt>
                <c:pt idx="7">
                  <c:v>528.25150000000008</c:v>
                </c:pt>
                <c:pt idx="8">
                  <c:v>634.34552200000007</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646.20969509718043</c:v>
                </c:pt>
                <c:pt idx="1">
                  <c:v>514.27275309316406</c:v>
                </c:pt>
                <c:pt idx="2">
                  <c:v>427.68185878466801</c:v>
                </c:pt>
                <c:pt idx="3">
                  <c:v>311.80981996886197</c:v>
                </c:pt>
                <c:pt idx="4">
                  <c:v>281.79644084710861</c:v>
                </c:pt>
                <c:pt idx="5">
                  <c:v>163.17064367713394</c:v>
                </c:pt>
                <c:pt idx="6">
                  <c:v>144.84121324386379</c:v>
                </c:pt>
                <c:pt idx="7">
                  <c:v>148.15199602171722</c:v>
                </c:pt>
                <c:pt idx="8">
                  <c:v>193.51955268699379</c:v>
                </c:pt>
                <c:pt idx="9">
                  <c:v>0</c:v>
                </c:pt>
                <c:pt idx="10">
                  <c:v>0</c:v>
                </c:pt>
                <c:pt idx="11">
                  <c:v>0</c:v>
                </c:pt>
              </c:numCache>
            </c:numRef>
          </c:val>
        </c:ser>
        <c:dLbls>
          <c:showLegendKey val="0"/>
          <c:showVal val="0"/>
          <c:showCatName val="0"/>
          <c:showSerName val="0"/>
          <c:showPercent val="0"/>
          <c:showBubbleSize val="0"/>
        </c:dLbls>
        <c:gapWidth val="101"/>
        <c:overlap val="100"/>
        <c:axId val="205948800"/>
        <c:axId val="205950336"/>
      </c:barChart>
      <c:catAx>
        <c:axId val="205948800"/>
        <c:scaling>
          <c:orientation val="minMax"/>
        </c:scaling>
        <c:delete val="0"/>
        <c:axPos val="b"/>
        <c:majorTickMark val="none"/>
        <c:minorTickMark val="none"/>
        <c:tickLblPos val="nextTo"/>
        <c:txPr>
          <a:bodyPr/>
          <a:lstStyle/>
          <a:p>
            <a:pPr>
              <a:defRPr sz="900"/>
            </a:pPr>
            <a:endParaRPr lang="cs-CZ"/>
          </a:p>
        </c:txPr>
        <c:crossAx val="205950336"/>
        <c:crosses val="autoZero"/>
        <c:auto val="1"/>
        <c:lblAlgn val="ctr"/>
        <c:lblOffset val="100"/>
        <c:noMultiLvlLbl val="0"/>
      </c:catAx>
      <c:valAx>
        <c:axId val="2059503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948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3.1051683755511986E-2</c:v>
                </c:pt>
              </c:numCache>
            </c:numRef>
          </c:val>
        </c:ser>
        <c:ser>
          <c:idx val="1"/>
          <c:order val="1"/>
          <c:tx>
            <c:strRef>
              <c:f>'8.9'!$L$40</c:f>
              <c:strCache>
                <c:ptCount val="1"/>
                <c:pt idx="0">
                  <c:v>Výroba tepla brutto</c:v>
                </c:pt>
              </c:strCache>
            </c:strRef>
          </c:tx>
          <c:invertIfNegative val="0"/>
          <c:val>
            <c:numRef>
              <c:f>'8.9'!$M$40</c:f>
              <c:numCache>
                <c:formatCode>0.0%</c:formatCode>
                <c:ptCount val="1"/>
                <c:pt idx="0">
                  <c:v>3.9752355435075472E-2</c:v>
                </c:pt>
              </c:numCache>
            </c:numRef>
          </c:val>
        </c:ser>
        <c:ser>
          <c:idx val="2"/>
          <c:order val="2"/>
          <c:tx>
            <c:strRef>
              <c:f>'8.9'!$L$41</c:f>
              <c:strCache>
                <c:ptCount val="1"/>
                <c:pt idx="0">
                  <c:v>Dodávky tepla</c:v>
                </c:pt>
              </c:strCache>
            </c:strRef>
          </c:tx>
          <c:invertIfNegative val="0"/>
          <c:val>
            <c:numRef>
              <c:f>'8.9'!$M$41</c:f>
              <c:numCache>
                <c:formatCode>0.0%</c:formatCode>
                <c:ptCount val="1"/>
                <c:pt idx="0">
                  <c:v>3.5186974674063613E-2</c:v>
                </c:pt>
              </c:numCache>
            </c:numRef>
          </c:val>
        </c:ser>
        <c:dLbls>
          <c:showLegendKey val="0"/>
          <c:showVal val="0"/>
          <c:showCatName val="0"/>
          <c:showSerName val="0"/>
          <c:showPercent val="0"/>
          <c:showBubbleSize val="0"/>
        </c:dLbls>
        <c:gapWidth val="150"/>
        <c:axId val="385204992"/>
        <c:axId val="385206528"/>
      </c:barChart>
      <c:catAx>
        <c:axId val="385204992"/>
        <c:scaling>
          <c:orientation val="maxMin"/>
        </c:scaling>
        <c:delete val="0"/>
        <c:axPos val="l"/>
        <c:numFmt formatCode="General" sourceLinked="1"/>
        <c:majorTickMark val="none"/>
        <c:minorTickMark val="none"/>
        <c:tickLblPos val="none"/>
        <c:crossAx val="385206528"/>
        <c:crosses val="autoZero"/>
        <c:auto val="1"/>
        <c:lblAlgn val="ctr"/>
        <c:lblOffset val="100"/>
        <c:noMultiLvlLbl val="0"/>
      </c:catAx>
      <c:valAx>
        <c:axId val="385206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5204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Červenec</c:v>
                </c:pt>
                <c:pt idx="1">
                  <c:v>Srpen</c:v>
                </c:pt>
                <c:pt idx="2">
                  <c:v>Září</c:v>
                </c:pt>
              </c:strCache>
            </c:strRef>
          </c:cat>
          <c:val>
            <c:numRef>
              <c:f>'8.9'!$L$10:$N$10</c:f>
              <c:numCache>
                <c:formatCode>#,##0.0</c:formatCode>
                <c:ptCount val="3"/>
                <c:pt idx="0">
                  <c:v>4554.5159999999996</c:v>
                </c:pt>
                <c:pt idx="1">
                  <c:v>5070.7880000000005</c:v>
                </c:pt>
                <c:pt idx="2">
                  <c:v>5926.6149999999998</c:v>
                </c:pt>
              </c:numCache>
            </c:numRef>
          </c:val>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Červenec</c:v>
                </c:pt>
                <c:pt idx="1">
                  <c:v>Srpen</c:v>
                </c:pt>
                <c:pt idx="2">
                  <c:v>Září</c:v>
                </c:pt>
              </c:strCache>
            </c:strRef>
          </c:cat>
          <c:val>
            <c:numRef>
              <c:f>'8.9'!$L$11:$N$11</c:f>
              <c:numCache>
                <c:formatCode>#,##0.0</c:formatCode>
                <c:ptCount val="3"/>
                <c:pt idx="0">
                  <c:v>2660.8799999999997</c:v>
                </c:pt>
                <c:pt idx="1">
                  <c:v>2658.4700000000003</c:v>
                </c:pt>
                <c:pt idx="2">
                  <c:v>2062.39</c:v>
                </c:pt>
              </c:numCache>
            </c:numRef>
          </c:val>
        </c:ser>
        <c:ser>
          <c:idx val="2"/>
          <c:order val="2"/>
          <c:tx>
            <c:strRef>
              <c:f>'8.9'!$K$12</c:f>
              <c:strCache>
                <c:ptCount val="1"/>
                <c:pt idx="0">
                  <c:v>Černé uhlí</c:v>
                </c:pt>
              </c:strCache>
            </c:strRef>
          </c:tx>
          <c:spPr>
            <a:solidFill>
              <a:schemeClr val="tx1"/>
            </a:solidFill>
          </c:spPr>
          <c:invertIfNegative val="0"/>
          <c:cat>
            <c:strRef>
              <c:f>'8.9'!$L$9:$N$9</c:f>
              <c:strCache>
                <c:ptCount val="3"/>
                <c:pt idx="0">
                  <c:v>Červenec</c:v>
                </c:pt>
                <c:pt idx="1">
                  <c:v>Srpen</c:v>
                </c:pt>
                <c:pt idx="2">
                  <c:v>Září</c:v>
                </c:pt>
              </c:strCache>
            </c:strRef>
          </c:cat>
          <c:val>
            <c:numRef>
              <c:f>'8.9'!$L$12:$N$12</c:f>
              <c:numCache>
                <c:formatCode>#,##0.0</c:formatCode>
                <c:ptCount val="3"/>
                <c:pt idx="0">
                  <c:v>57367.66</c:v>
                </c:pt>
                <c:pt idx="1">
                  <c:v>52613.203999999998</c:v>
                </c:pt>
                <c:pt idx="2">
                  <c:v>36451.964999999997</c:v>
                </c:pt>
              </c:numCache>
            </c:numRef>
          </c:val>
        </c:ser>
        <c:ser>
          <c:idx val="3"/>
          <c:order val="3"/>
          <c:tx>
            <c:strRef>
              <c:f>'8.9'!$K$13</c:f>
              <c:strCache>
                <c:ptCount val="1"/>
                <c:pt idx="0">
                  <c:v>Elektrická energie</c:v>
                </c:pt>
              </c:strCache>
            </c:strRef>
          </c:tx>
          <c:invertIfNegative val="0"/>
          <c:cat>
            <c:strRef>
              <c:f>'8.9'!$L$9:$N$9</c:f>
              <c:strCache>
                <c:ptCount val="3"/>
                <c:pt idx="0">
                  <c:v>Červenec</c:v>
                </c:pt>
                <c:pt idx="1">
                  <c:v>Srpen</c:v>
                </c:pt>
                <c:pt idx="2">
                  <c:v>Září</c:v>
                </c:pt>
              </c:strCache>
            </c:strRef>
          </c:cat>
          <c:val>
            <c:numRef>
              <c:f>'8.9'!$L$13:$N$13</c:f>
              <c:numCache>
                <c:formatCode>#,##0.0</c:formatCode>
                <c:ptCount val="3"/>
                <c:pt idx="0">
                  <c:v>0</c:v>
                </c:pt>
                <c:pt idx="1">
                  <c:v>0</c:v>
                </c:pt>
                <c:pt idx="2">
                  <c:v>0</c:v>
                </c:pt>
              </c:numCache>
            </c:numRef>
          </c:val>
        </c:ser>
        <c:ser>
          <c:idx val="4"/>
          <c:order val="4"/>
          <c:tx>
            <c:strRef>
              <c:f>'8.9'!$K$14</c:f>
              <c:strCache>
                <c:ptCount val="1"/>
                <c:pt idx="0">
                  <c:v>Energie prostředí (tepelné čerpadlo)</c:v>
                </c:pt>
              </c:strCache>
            </c:strRef>
          </c:tx>
          <c:invertIfNegative val="0"/>
          <c:cat>
            <c:strRef>
              <c:f>'8.9'!$L$9:$N$9</c:f>
              <c:strCache>
                <c:ptCount val="3"/>
                <c:pt idx="0">
                  <c:v>Červenec</c:v>
                </c:pt>
                <c:pt idx="1">
                  <c:v>Srpen</c:v>
                </c:pt>
                <c:pt idx="2">
                  <c:v>Září</c:v>
                </c:pt>
              </c:strCache>
            </c:strRef>
          </c:cat>
          <c:val>
            <c:numRef>
              <c:f>'8.9'!$L$14:$N$14</c:f>
              <c:numCache>
                <c:formatCode>#,##0.0</c:formatCode>
                <c:ptCount val="3"/>
                <c:pt idx="0">
                  <c:v>0</c:v>
                </c:pt>
                <c:pt idx="1">
                  <c:v>0</c:v>
                </c:pt>
                <c:pt idx="2">
                  <c:v>0</c:v>
                </c:pt>
              </c:numCache>
            </c:numRef>
          </c:val>
        </c:ser>
        <c:ser>
          <c:idx val="5"/>
          <c:order val="5"/>
          <c:tx>
            <c:strRef>
              <c:f>'8.9'!$K$15</c:f>
              <c:strCache>
                <c:ptCount val="1"/>
                <c:pt idx="0">
                  <c:v>Energie Slunce (solární kolektor)</c:v>
                </c:pt>
              </c:strCache>
            </c:strRef>
          </c:tx>
          <c:invertIfNegative val="0"/>
          <c:cat>
            <c:strRef>
              <c:f>'8.9'!$L$9:$N$9</c:f>
              <c:strCache>
                <c:ptCount val="3"/>
                <c:pt idx="0">
                  <c:v>Červenec</c:v>
                </c:pt>
                <c:pt idx="1">
                  <c:v>Srpen</c:v>
                </c:pt>
                <c:pt idx="2">
                  <c:v>Září</c:v>
                </c:pt>
              </c:strCache>
            </c:strRef>
          </c:cat>
          <c:val>
            <c:numRef>
              <c:f>'8.9'!$L$15:$N$15</c:f>
              <c:numCache>
                <c:formatCode>#,##0.0</c:formatCode>
                <c:ptCount val="3"/>
                <c:pt idx="0">
                  <c:v>0</c:v>
                </c:pt>
                <c:pt idx="1">
                  <c:v>0</c:v>
                </c:pt>
                <c:pt idx="2">
                  <c:v>0</c:v>
                </c:pt>
              </c:numCache>
            </c:numRef>
          </c:val>
        </c:ser>
        <c:ser>
          <c:idx val="6"/>
          <c:order val="6"/>
          <c:tx>
            <c:strRef>
              <c:f>'8.9'!$K$16</c:f>
              <c:strCache>
                <c:ptCount val="1"/>
                <c:pt idx="0">
                  <c:v>Hnědé uhlí</c:v>
                </c:pt>
              </c:strCache>
            </c:strRef>
          </c:tx>
          <c:spPr>
            <a:solidFill>
              <a:srgbClr val="6E4932"/>
            </a:solidFill>
          </c:spPr>
          <c:invertIfNegative val="0"/>
          <c:cat>
            <c:strRef>
              <c:f>'8.9'!$L$9:$N$9</c:f>
              <c:strCache>
                <c:ptCount val="3"/>
                <c:pt idx="0">
                  <c:v>Červenec</c:v>
                </c:pt>
                <c:pt idx="1">
                  <c:v>Srpen</c:v>
                </c:pt>
                <c:pt idx="2">
                  <c:v>Září</c:v>
                </c:pt>
              </c:strCache>
            </c:strRef>
          </c:cat>
          <c:val>
            <c:numRef>
              <c:f>'8.9'!$L$16:$N$16</c:f>
              <c:numCache>
                <c:formatCode>#,##0.0</c:formatCode>
                <c:ptCount val="3"/>
                <c:pt idx="0">
                  <c:v>279.52999999999997</c:v>
                </c:pt>
                <c:pt idx="1">
                  <c:v>263.63</c:v>
                </c:pt>
                <c:pt idx="2">
                  <c:v>46589.144999999997</c:v>
                </c:pt>
              </c:numCache>
            </c:numRef>
          </c:val>
        </c:ser>
        <c:ser>
          <c:idx val="7"/>
          <c:order val="7"/>
          <c:tx>
            <c:strRef>
              <c:f>'8.9'!$K$17</c:f>
              <c:strCache>
                <c:ptCount val="1"/>
                <c:pt idx="0">
                  <c:v>Jaderné palivo</c:v>
                </c:pt>
              </c:strCache>
            </c:strRef>
          </c:tx>
          <c:invertIfNegative val="0"/>
          <c:cat>
            <c:strRef>
              <c:f>'8.9'!$L$9:$N$9</c:f>
              <c:strCache>
                <c:ptCount val="3"/>
                <c:pt idx="0">
                  <c:v>Červenec</c:v>
                </c:pt>
                <c:pt idx="1">
                  <c:v>Srpen</c:v>
                </c:pt>
                <c:pt idx="2">
                  <c:v>Září</c:v>
                </c:pt>
              </c:strCache>
            </c:strRef>
          </c:cat>
          <c:val>
            <c:numRef>
              <c:f>'8.9'!$L$17:$N$17</c:f>
              <c:numCache>
                <c:formatCode>#,##0.0</c:formatCode>
                <c:ptCount val="3"/>
                <c:pt idx="0">
                  <c:v>0</c:v>
                </c:pt>
                <c:pt idx="1">
                  <c:v>0</c:v>
                </c:pt>
                <c:pt idx="2">
                  <c:v>0</c:v>
                </c:pt>
              </c:numCache>
            </c:numRef>
          </c:val>
        </c:ser>
        <c:ser>
          <c:idx val="8"/>
          <c:order val="8"/>
          <c:tx>
            <c:strRef>
              <c:f>'8.9'!$K$18</c:f>
              <c:strCache>
                <c:ptCount val="1"/>
                <c:pt idx="0">
                  <c:v>Koks</c:v>
                </c:pt>
              </c:strCache>
            </c:strRef>
          </c:tx>
          <c:invertIfNegative val="0"/>
          <c:cat>
            <c:strRef>
              <c:f>'8.9'!$L$9:$N$9</c:f>
              <c:strCache>
                <c:ptCount val="3"/>
                <c:pt idx="0">
                  <c:v>Červenec</c:v>
                </c:pt>
                <c:pt idx="1">
                  <c:v>Srpen</c:v>
                </c:pt>
                <c:pt idx="2">
                  <c:v>Září</c:v>
                </c:pt>
              </c:strCache>
            </c:strRef>
          </c:cat>
          <c:val>
            <c:numRef>
              <c:f>'8.9'!$L$18:$N$18</c:f>
              <c:numCache>
                <c:formatCode>#,##0.0</c:formatCode>
                <c:ptCount val="3"/>
                <c:pt idx="0">
                  <c:v>0</c:v>
                </c:pt>
                <c:pt idx="1">
                  <c:v>0</c:v>
                </c:pt>
                <c:pt idx="2">
                  <c:v>0</c:v>
                </c:pt>
              </c:numCache>
            </c:numRef>
          </c:val>
        </c:ser>
        <c:ser>
          <c:idx val="9"/>
          <c:order val="9"/>
          <c:tx>
            <c:strRef>
              <c:f>'8.9'!$K$19</c:f>
              <c:strCache>
                <c:ptCount val="1"/>
                <c:pt idx="0">
                  <c:v>Odpadní teplo</c:v>
                </c:pt>
              </c:strCache>
            </c:strRef>
          </c:tx>
          <c:invertIfNegative val="0"/>
          <c:cat>
            <c:strRef>
              <c:f>'8.9'!$L$9:$N$9</c:f>
              <c:strCache>
                <c:ptCount val="3"/>
                <c:pt idx="0">
                  <c:v>Červenec</c:v>
                </c:pt>
                <c:pt idx="1">
                  <c:v>Srpen</c:v>
                </c:pt>
                <c:pt idx="2">
                  <c:v>Září</c:v>
                </c:pt>
              </c:strCache>
            </c:strRef>
          </c:cat>
          <c:val>
            <c:numRef>
              <c:f>'8.9'!$L$19:$N$19</c:f>
              <c:numCache>
                <c:formatCode>#,##0.0</c:formatCode>
                <c:ptCount val="3"/>
                <c:pt idx="0">
                  <c:v>0</c:v>
                </c:pt>
                <c:pt idx="1">
                  <c:v>0</c:v>
                </c:pt>
                <c:pt idx="2">
                  <c:v>0</c:v>
                </c:pt>
              </c:numCache>
            </c:numRef>
          </c:val>
        </c:ser>
        <c:ser>
          <c:idx val="10"/>
          <c:order val="10"/>
          <c:tx>
            <c:strRef>
              <c:f>'8.9'!$K$20</c:f>
              <c:strCache>
                <c:ptCount val="1"/>
                <c:pt idx="0">
                  <c:v>Ostatní kapalná paliva</c:v>
                </c:pt>
              </c:strCache>
            </c:strRef>
          </c:tx>
          <c:invertIfNegative val="0"/>
          <c:cat>
            <c:strRef>
              <c:f>'8.9'!$L$9:$N$9</c:f>
              <c:strCache>
                <c:ptCount val="3"/>
                <c:pt idx="0">
                  <c:v>Červenec</c:v>
                </c:pt>
                <c:pt idx="1">
                  <c:v>Srpen</c:v>
                </c:pt>
                <c:pt idx="2">
                  <c:v>Září</c:v>
                </c:pt>
              </c:strCache>
            </c:strRef>
          </c:cat>
          <c:val>
            <c:numRef>
              <c:f>'8.9'!$L$20:$N$20</c:f>
              <c:numCache>
                <c:formatCode>#,##0.0</c:formatCode>
                <c:ptCount val="3"/>
                <c:pt idx="0">
                  <c:v>0</c:v>
                </c:pt>
                <c:pt idx="1">
                  <c:v>0</c:v>
                </c:pt>
                <c:pt idx="2">
                  <c:v>0</c:v>
                </c:pt>
              </c:numCache>
            </c:numRef>
          </c:val>
        </c:ser>
        <c:ser>
          <c:idx val="11"/>
          <c:order val="11"/>
          <c:tx>
            <c:strRef>
              <c:f>'8.9'!$K$21</c:f>
              <c:strCache>
                <c:ptCount val="1"/>
                <c:pt idx="0">
                  <c:v>Ostatní pevná paliva</c:v>
                </c:pt>
              </c:strCache>
            </c:strRef>
          </c:tx>
          <c:invertIfNegative val="0"/>
          <c:cat>
            <c:strRef>
              <c:f>'8.9'!$L$9:$N$9</c:f>
              <c:strCache>
                <c:ptCount val="3"/>
                <c:pt idx="0">
                  <c:v>Červenec</c:v>
                </c:pt>
                <c:pt idx="1">
                  <c:v>Srpen</c:v>
                </c:pt>
                <c:pt idx="2">
                  <c:v>Září</c:v>
                </c:pt>
              </c:strCache>
            </c:strRef>
          </c:cat>
          <c:val>
            <c:numRef>
              <c:f>'8.9'!$L$21:$N$21</c:f>
              <c:numCache>
                <c:formatCode>#,##0.0</c:formatCode>
                <c:ptCount val="3"/>
                <c:pt idx="0">
                  <c:v>0</c:v>
                </c:pt>
                <c:pt idx="1">
                  <c:v>0</c:v>
                </c:pt>
                <c:pt idx="2">
                  <c:v>0</c:v>
                </c:pt>
              </c:numCache>
            </c:numRef>
          </c:val>
        </c:ser>
        <c:ser>
          <c:idx val="12"/>
          <c:order val="12"/>
          <c:tx>
            <c:strRef>
              <c:f>'8.9'!$K$22</c:f>
              <c:strCache>
                <c:ptCount val="1"/>
                <c:pt idx="0">
                  <c:v>Ostatní plyny</c:v>
                </c:pt>
              </c:strCache>
            </c:strRef>
          </c:tx>
          <c:invertIfNegative val="0"/>
          <c:cat>
            <c:strRef>
              <c:f>'8.9'!$L$9:$N$9</c:f>
              <c:strCache>
                <c:ptCount val="3"/>
                <c:pt idx="0">
                  <c:v>Červenec</c:v>
                </c:pt>
                <c:pt idx="1">
                  <c:v>Srpen</c:v>
                </c:pt>
                <c:pt idx="2">
                  <c:v>Září</c:v>
                </c:pt>
              </c:strCache>
            </c:strRef>
          </c:cat>
          <c:val>
            <c:numRef>
              <c:f>'8.9'!$L$22:$N$22</c:f>
              <c:numCache>
                <c:formatCode>#,##0.0</c:formatCode>
                <c:ptCount val="3"/>
                <c:pt idx="0">
                  <c:v>0</c:v>
                </c:pt>
                <c:pt idx="1">
                  <c:v>0</c:v>
                </c:pt>
                <c:pt idx="2">
                  <c:v>0</c:v>
                </c:pt>
              </c:numCache>
            </c:numRef>
          </c:val>
        </c:ser>
        <c:ser>
          <c:idx val="13"/>
          <c:order val="13"/>
          <c:tx>
            <c:strRef>
              <c:f>'8.9'!$K$23</c:f>
              <c:strCache>
                <c:ptCount val="1"/>
                <c:pt idx="0">
                  <c:v>Ostatní</c:v>
                </c:pt>
              </c:strCache>
            </c:strRef>
          </c:tx>
          <c:invertIfNegative val="0"/>
          <c:cat>
            <c:strRef>
              <c:f>'8.9'!$L$9:$N$9</c:f>
              <c:strCache>
                <c:ptCount val="3"/>
                <c:pt idx="0">
                  <c:v>Červenec</c:v>
                </c:pt>
                <c:pt idx="1">
                  <c:v>Srpen</c:v>
                </c:pt>
                <c:pt idx="2">
                  <c:v>Září</c:v>
                </c:pt>
              </c:strCache>
            </c:strRef>
          </c:cat>
          <c:val>
            <c:numRef>
              <c:f>'8.9'!$L$23:$N$23</c:f>
              <c:numCache>
                <c:formatCode>#,##0.0</c:formatCode>
                <c:ptCount val="3"/>
                <c:pt idx="0">
                  <c:v>0</c:v>
                </c:pt>
                <c:pt idx="1">
                  <c:v>0</c:v>
                </c:pt>
                <c:pt idx="2">
                  <c:v>0</c:v>
                </c:pt>
              </c:numCache>
            </c:numRef>
          </c:val>
        </c:ser>
        <c:ser>
          <c:idx val="14"/>
          <c:order val="14"/>
          <c:tx>
            <c:strRef>
              <c:f>'8.9'!$K$24</c:f>
              <c:strCache>
                <c:ptCount val="1"/>
                <c:pt idx="0">
                  <c:v>Topné oleje</c:v>
                </c:pt>
              </c:strCache>
            </c:strRef>
          </c:tx>
          <c:invertIfNegative val="0"/>
          <c:cat>
            <c:strRef>
              <c:f>'8.9'!$L$9:$N$9</c:f>
              <c:strCache>
                <c:ptCount val="3"/>
                <c:pt idx="0">
                  <c:v>Červenec</c:v>
                </c:pt>
                <c:pt idx="1">
                  <c:v>Srpen</c:v>
                </c:pt>
                <c:pt idx="2">
                  <c:v>Září</c:v>
                </c:pt>
              </c:strCache>
            </c:strRef>
          </c:cat>
          <c:val>
            <c:numRef>
              <c:f>'8.9'!$L$24:$N$24</c:f>
              <c:numCache>
                <c:formatCode>#,##0.0</c:formatCode>
                <c:ptCount val="3"/>
                <c:pt idx="0">
                  <c:v>2628.1080000000002</c:v>
                </c:pt>
                <c:pt idx="1">
                  <c:v>6189.0109999999995</c:v>
                </c:pt>
                <c:pt idx="2">
                  <c:v>5308.2749999999996</c:v>
                </c:pt>
              </c:numCache>
            </c:numRef>
          </c:val>
        </c:ser>
        <c:ser>
          <c:idx val="15"/>
          <c:order val="15"/>
          <c:tx>
            <c:strRef>
              <c:f>'8.9'!$K$25</c:f>
              <c:strCache>
                <c:ptCount val="1"/>
                <c:pt idx="0">
                  <c:v>Zemní plyn</c:v>
                </c:pt>
              </c:strCache>
            </c:strRef>
          </c:tx>
          <c:spPr>
            <a:solidFill>
              <a:srgbClr val="EBE600"/>
            </a:solidFill>
          </c:spPr>
          <c:invertIfNegative val="0"/>
          <c:cat>
            <c:strRef>
              <c:f>'8.9'!$L$9:$N$9</c:f>
              <c:strCache>
                <c:ptCount val="3"/>
                <c:pt idx="0">
                  <c:v>Červenec</c:v>
                </c:pt>
                <c:pt idx="1">
                  <c:v>Srpen</c:v>
                </c:pt>
                <c:pt idx="2">
                  <c:v>Září</c:v>
                </c:pt>
              </c:strCache>
            </c:strRef>
          </c:cat>
          <c:val>
            <c:numRef>
              <c:f>'8.9'!$L$25:$N$25</c:f>
              <c:numCache>
                <c:formatCode>#,##0.0</c:formatCode>
                <c:ptCount val="3"/>
                <c:pt idx="0">
                  <c:v>38905.999000000003</c:v>
                </c:pt>
                <c:pt idx="1">
                  <c:v>34887.490999999995</c:v>
                </c:pt>
                <c:pt idx="2">
                  <c:v>41144.075000000004</c:v>
                </c:pt>
              </c:numCache>
            </c:numRef>
          </c:val>
        </c:ser>
        <c:dLbls>
          <c:showLegendKey val="0"/>
          <c:showVal val="0"/>
          <c:showCatName val="0"/>
          <c:showSerName val="0"/>
          <c:showPercent val="0"/>
          <c:showBubbleSize val="0"/>
        </c:dLbls>
        <c:gapWidth val="150"/>
        <c:overlap val="100"/>
        <c:axId val="385222912"/>
        <c:axId val="385236992"/>
      </c:barChart>
      <c:catAx>
        <c:axId val="385222912"/>
        <c:scaling>
          <c:orientation val="minMax"/>
        </c:scaling>
        <c:delete val="0"/>
        <c:axPos val="b"/>
        <c:numFmt formatCode="General" sourceLinked="1"/>
        <c:majorTickMark val="none"/>
        <c:minorTickMark val="none"/>
        <c:tickLblPos val="nextTo"/>
        <c:txPr>
          <a:bodyPr/>
          <a:lstStyle/>
          <a:p>
            <a:pPr>
              <a:defRPr sz="900"/>
            </a:pPr>
            <a:endParaRPr lang="cs-CZ"/>
          </a:p>
        </c:txPr>
        <c:crossAx val="385236992"/>
        <c:crosses val="autoZero"/>
        <c:auto val="1"/>
        <c:lblAlgn val="ctr"/>
        <c:lblOffset val="100"/>
        <c:noMultiLvlLbl val="0"/>
      </c:catAx>
      <c:valAx>
        <c:axId val="385236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5222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'8.9'!$O$10:$O$25</c:f>
              <c:numCache>
                <c:formatCode>0.0%</c:formatCode>
                <c:ptCount val="16"/>
              </c:numCache>
            </c:numRef>
          </c:cat>
          <c:val>
            <c:numRef>
              <c:f>'8.9'!$J$10:$J$25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'8.9'!$O$27:$O$34</c:f>
              <c:numCache>
                <c:formatCode>#,##0.0</c:formatCode>
                <c:ptCount val="8"/>
              </c:numCache>
            </c:numRef>
          </c:cat>
          <c:val>
            <c:numRef>
              <c:f>'8.9'!$J$27:$J$34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5723776"/>
        <c:axId val="385725568"/>
      </c:barChart>
      <c:catAx>
        <c:axId val="385723776"/>
        <c:scaling>
          <c:orientation val="minMax"/>
        </c:scaling>
        <c:delete val="1"/>
        <c:axPos val="b"/>
        <c:numFmt formatCode="General" sourceLinked="1"/>
        <c:majorTickMark val="out"/>
        <c:minorTickMark val="none"/>
        <c:tickLblPos val="nextTo"/>
        <c:crossAx val="385725568"/>
        <c:crosses val="autoZero"/>
        <c:auto val="1"/>
        <c:lblAlgn val="ctr"/>
        <c:lblOffset val="100"/>
        <c:noMultiLvlLbl val="0"/>
      </c:catAx>
      <c:valAx>
        <c:axId val="385725568"/>
        <c:scaling>
          <c:orientation val="minMax"/>
        </c:scaling>
        <c:delete val="1"/>
        <c:axPos val="l"/>
        <c:numFmt formatCode="0%" sourceLinked="1"/>
        <c:majorTickMark val="out"/>
        <c:minorTickMark val="none"/>
        <c:tickLblPos val="nextTo"/>
        <c:crossAx val="385723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Červenec</c:v>
                </c:pt>
                <c:pt idx="1">
                  <c:v>Srpen</c:v>
                </c:pt>
                <c:pt idx="2">
                  <c:v>Září</c:v>
                </c:pt>
              </c:strCache>
            </c:strRef>
          </c:cat>
          <c:val>
            <c:numRef>
              <c:f>'8.10'!$L$28:$N$28</c:f>
              <c:numCache>
                <c:formatCode>#,##0.0</c:formatCode>
                <c:ptCount val="3"/>
                <c:pt idx="0">
                  <c:v>7336.4430000000002</c:v>
                </c:pt>
                <c:pt idx="1">
                  <c:v>7331.14</c:v>
                </c:pt>
                <c:pt idx="2">
                  <c:v>13368.66</c:v>
                </c:pt>
              </c:numCache>
            </c:numRef>
          </c:val>
        </c:ser>
        <c:ser>
          <c:idx val="1"/>
          <c:order val="1"/>
          <c:tx>
            <c:strRef>
              <c:f>'8.10'!$K$29</c:f>
              <c:strCache>
                <c:ptCount val="1"/>
                <c:pt idx="0">
                  <c:v>Energetika</c:v>
                </c:pt>
              </c:strCache>
            </c:strRef>
          </c:tx>
          <c:invertIfNegative val="0"/>
          <c:cat>
            <c:strRef>
              <c:f>'8.10'!$L$27:$N$27</c:f>
              <c:strCache>
                <c:ptCount val="3"/>
                <c:pt idx="0">
                  <c:v>Červenec</c:v>
                </c:pt>
                <c:pt idx="1">
                  <c:v>Srpen</c:v>
                </c:pt>
                <c:pt idx="2">
                  <c:v>Září</c:v>
                </c:pt>
              </c:strCache>
            </c:strRef>
          </c:cat>
          <c:val>
            <c:numRef>
              <c:f>'8.10'!$L$29:$N$29</c:f>
              <c:numCache>
                <c:formatCode>#,##0.0</c:formatCode>
                <c:ptCount val="3"/>
                <c:pt idx="0">
                  <c:v>91.6</c:v>
                </c:pt>
                <c:pt idx="1">
                  <c:v>101.1</c:v>
                </c:pt>
                <c:pt idx="2">
                  <c:v>142.6</c:v>
                </c:pt>
              </c:numCache>
            </c:numRef>
          </c:val>
        </c:ser>
        <c:ser>
          <c:idx val="2"/>
          <c:order val="2"/>
          <c:tx>
            <c:strRef>
              <c:f>'8.10'!$K$30</c:f>
              <c:strCache>
                <c:ptCount val="1"/>
                <c:pt idx="0">
                  <c:v>Doprava</c:v>
                </c:pt>
              </c:strCache>
            </c:strRef>
          </c:tx>
          <c:invertIfNegative val="0"/>
          <c:cat>
            <c:strRef>
              <c:f>'8.10'!$L$27:$N$27</c:f>
              <c:strCache>
                <c:ptCount val="3"/>
                <c:pt idx="0">
                  <c:v>Červenec</c:v>
                </c:pt>
                <c:pt idx="1">
                  <c:v>Srpen</c:v>
                </c:pt>
                <c:pt idx="2">
                  <c:v>Září</c:v>
                </c:pt>
              </c:strCache>
            </c:strRef>
          </c:cat>
          <c:val>
            <c:numRef>
              <c:f>'8.10'!$L$30:$N$30</c:f>
              <c:numCache>
                <c:formatCode>#,##0.0</c:formatCode>
                <c:ptCount val="3"/>
                <c:pt idx="0">
                  <c:v>535.68999999999994</c:v>
                </c:pt>
                <c:pt idx="1">
                  <c:v>483.01</c:v>
                </c:pt>
                <c:pt idx="2">
                  <c:v>1094.2</c:v>
                </c:pt>
              </c:numCache>
            </c:numRef>
          </c:val>
        </c:ser>
        <c:ser>
          <c:idx val="3"/>
          <c:order val="3"/>
          <c:tx>
            <c:strRef>
              <c:f>'8.10'!$K$31</c:f>
              <c:strCache>
                <c:ptCount val="1"/>
                <c:pt idx="0">
                  <c:v>Stavebnictví</c:v>
                </c:pt>
              </c:strCache>
            </c:strRef>
          </c:tx>
          <c:invertIfNegative val="0"/>
          <c:cat>
            <c:strRef>
              <c:f>'8.10'!$L$27:$N$27</c:f>
              <c:strCache>
                <c:ptCount val="3"/>
                <c:pt idx="0">
                  <c:v>Červenec</c:v>
                </c:pt>
                <c:pt idx="1">
                  <c:v>Srpen</c:v>
                </c:pt>
                <c:pt idx="2">
                  <c:v>Září</c:v>
                </c:pt>
              </c:strCache>
            </c:strRef>
          </c:cat>
          <c:val>
            <c:numRef>
              <c:f>'8.10'!$L$31:$N$31</c:f>
              <c:numCache>
                <c:formatCode>#,##0.0</c:formatCode>
                <c:ptCount val="3"/>
                <c:pt idx="0">
                  <c:v>323.62599999999998</c:v>
                </c:pt>
                <c:pt idx="1">
                  <c:v>321.90100000000001</c:v>
                </c:pt>
                <c:pt idx="2">
                  <c:v>666.5</c:v>
                </c:pt>
              </c:numCache>
            </c:numRef>
          </c:val>
        </c:ser>
        <c:ser>
          <c:idx val="4"/>
          <c:order val="4"/>
          <c:tx>
            <c:strRef>
              <c:f>'8.10'!$K$32</c:f>
              <c:strCache>
                <c:ptCount val="1"/>
                <c:pt idx="0">
                  <c:v>Zemědělství a lesnictví</c:v>
                </c:pt>
              </c:strCache>
            </c:strRef>
          </c:tx>
          <c:invertIfNegative val="0"/>
          <c:cat>
            <c:strRef>
              <c:f>'8.10'!$L$27:$N$27</c:f>
              <c:strCache>
                <c:ptCount val="3"/>
                <c:pt idx="0">
                  <c:v>Červenec</c:v>
                </c:pt>
                <c:pt idx="1">
                  <c:v>Srpen</c:v>
                </c:pt>
                <c:pt idx="2">
                  <c:v>Září</c:v>
                </c:pt>
              </c:strCache>
            </c:strRef>
          </c:cat>
          <c:val>
            <c:numRef>
              <c:f>'8.10'!$L$32:$N$32</c:f>
              <c:numCache>
                <c:formatCode>#,##0.0</c:formatCode>
                <c:ptCount val="3"/>
                <c:pt idx="0">
                  <c:v>1228.77</c:v>
                </c:pt>
                <c:pt idx="1">
                  <c:v>1726.3799999999999</c:v>
                </c:pt>
                <c:pt idx="2">
                  <c:v>2626.8</c:v>
                </c:pt>
              </c:numCache>
            </c:numRef>
          </c:val>
        </c:ser>
        <c:ser>
          <c:idx val="5"/>
          <c:order val="5"/>
          <c:tx>
            <c:strRef>
              <c:f>'8.10'!$K$33</c:f>
              <c:strCache>
                <c:ptCount val="1"/>
                <c:pt idx="0">
                  <c:v>Domácnosti</c:v>
                </c:pt>
              </c:strCache>
            </c:strRef>
          </c:tx>
          <c:invertIfNegative val="0"/>
          <c:cat>
            <c:strRef>
              <c:f>'8.10'!$L$27:$N$27</c:f>
              <c:strCache>
                <c:ptCount val="3"/>
                <c:pt idx="0">
                  <c:v>Červenec</c:v>
                </c:pt>
                <c:pt idx="1">
                  <c:v>Srpen</c:v>
                </c:pt>
                <c:pt idx="2">
                  <c:v>Září</c:v>
                </c:pt>
              </c:strCache>
            </c:strRef>
          </c:cat>
          <c:val>
            <c:numRef>
              <c:f>'8.10'!$L$33:$N$33</c:f>
              <c:numCache>
                <c:formatCode>#,##0.0</c:formatCode>
                <c:ptCount val="3"/>
                <c:pt idx="0">
                  <c:v>25923.149000000001</c:v>
                </c:pt>
                <c:pt idx="1">
                  <c:v>25396.699000000008</c:v>
                </c:pt>
                <c:pt idx="2">
                  <c:v>41608.757000000005</c:v>
                </c:pt>
              </c:numCache>
            </c:numRef>
          </c:val>
        </c:ser>
        <c:ser>
          <c:idx val="6"/>
          <c:order val="6"/>
          <c:tx>
            <c:strRef>
              <c:f>'8.10'!$K$34</c:f>
              <c:strCache>
                <c:ptCount val="1"/>
                <c:pt idx="0">
                  <c:v>Obchod, služby, školství, zdravotnictví</c:v>
                </c:pt>
              </c:strCache>
            </c:strRef>
          </c:tx>
          <c:invertIfNegative val="0"/>
          <c:cat>
            <c:strRef>
              <c:f>'8.10'!$L$27:$N$27</c:f>
              <c:strCache>
                <c:ptCount val="3"/>
                <c:pt idx="0">
                  <c:v>Červenec</c:v>
                </c:pt>
                <c:pt idx="1">
                  <c:v>Srpen</c:v>
                </c:pt>
                <c:pt idx="2">
                  <c:v>Září</c:v>
                </c:pt>
              </c:strCache>
            </c:strRef>
          </c:cat>
          <c:val>
            <c:numRef>
              <c:f>'8.10'!$L$34:$N$34</c:f>
              <c:numCache>
                <c:formatCode>#,##0.0</c:formatCode>
                <c:ptCount val="3"/>
                <c:pt idx="0">
                  <c:v>11431.351999999999</c:v>
                </c:pt>
                <c:pt idx="1">
                  <c:v>11421.763999999999</c:v>
                </c:pt>
                <c:pt idx="2">
                  <c:v>21060.191999999999</c:v>
                </c:pt>
              </c:numCache>
            </c:numRef>
          </c:val>
        </c:ser>
        <c:ser>
          <c:idx val="7"/>
          <c:order val="7"/>
          <c:tx>
            <c:strRef>
              <c:f>'8.10'!$K$35</c:f>
              <c:strCache>
                <c:ptCount val="1"/>
                <c:pt idx="0">
                  <c:v>Ostatní</c:v>
                </c:pt>
              </c:strCache>
            </c:strRef>
          </c:tx>
          <c:invertIfNegative val="0"/>
          <c:cat>
            <c:strRef>
              <c:f>'8.10'!$L$27:$N$27</c:f>
              <c:strCache>
                <c:ptCount val="3"/>
                <c:pt idx="0">
                  <c:v>Červenec</c:v>
                </c:pt>
                <c:pt idx="1">
                  <c:v>Srpen</c:v>
                </c:pt>
                <c:pt idx="2">
                  <c:v>Září</c:v>
                </c:pt>
              </c:strCache>
            </c:strRef>
          </c:cat>
          <c:val>
            <c:numRef>
              <c:f>'8.10'!$L$35:$N$35</c:f>
              <c:numCache>
                <c:formatCode>#,##0.0</c:formatCode>
                <c:ptCount val="3"/>
                <c:pt idx="0">
                  <c:v>2405.4340000000002</c:v>
                </c:pt>
                <c:pt idx="1">
                  <c:v>2524.9009999999998</c:v>
                </c:pt>
                <c:pt idx="2">
                  <c:v>5410.1799999999994</c:v>
                </c:pt>
              </c:numCache>
            </c:numRef>
          </c:val>
        </c:ser>
        <c:dLbls>
          <c:showLegendKey val="0"/>
          <c:showVal val="0"/>
          <c:showCatName val="0"/>
          <c:showSerName val="0"/>
          <c:showPercent val="0"/>
          <c:showBubbleSize val="0"/>
        </c:dLbls>
        <c:gapWidth val="150"/>
        <c:overlap val="100"/>
        <c:axId val="385452672"/>
        <c:axId val="385454464"/>
      </c:barChart>
      <c:catAx>
        <c:axId val="385452672"/>
        <c:scaling>
          <c:orientation val="minMax"/>
        </c:scaling>
        <c:delete val="0"/>
        <c:axPos val="b"/>
        <c:numFmt formatCode="General" sourceLinked="1"/>
        <c:majorTickMark val="none"/>
        <c:minorTickMark val="none"/>
        <c:tickLblPos val="nextTo"/>
        <c:txPr>
          <a:bodyPr/>
          <a:lstStyle/>
          <a:p>
            <a:pPr>
              <a:defRPr sz="900"/>
            </a:pPr>
            <a:endParaRPr lang="cs-CZ"/>
          </a:p>
        </c:txPr>
        <c:crossAx val="385454464"/>
        <c:crosses val="autoZero"/>
        <c:auto val="1"/>
        <c:lblAlgn val="ctr"/>
        <c:lblOffset val="100"/>
        <c:noMultiLvlLbl val="0"/>
      </c:catAx>
      <c:valAx>
        <c:axId val="385454464"/>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385452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8.9110276364121943E-2</c:v>
                </c:pt>
              </c:numCache>
            </c:numRef>
          </c:val>
        </c:ser>
        <c:ser>
          <c:idx val="1"/>
          <c:order val="1"/>
          <c:tx>
            <c:strRef>
              <c:f>'8.10'!$L$41</c:f>
              <c:strCache>
                <c:ptCount val="1"/>
                <c:pt idx="0">
                  <c:v>Výroba tepla brutto</c:v>
                </c:pt>
              </c:strCache>
            </c:strRef>
          </c:tx>
          <c:invertIfNegative val="0"/>
          <c:val>
            <c:numRef>
              <c:f>'8.10'!$M$41</c:f>
              <c:numCache>
                <c:formatCode>0.0%</c:formatCode>
                <c:ptCount val="1"/>
                <c:pt idx="0">
                  <c:v>3.1574673021961465E-2</c:v>
                </c:pt>
              </c:numCache>
            </c:numRef>
          </c:val>
        </c:ser>
        <c:ser>
          <c:idx val="2"/>
          <c:order val="2"/>
          <c:tx>
            <c:strRef>
              <c:f>'8.10'!$L$42</c:f>
              <c:strCache>
                <c:ptCount val="1"/>
                <c:pt idx="0">
                  <c:v>Dodávky tepla</c:v>
                </c:pt>
              </c:strCache>
            </c:strRef>
          </c:tx>
          <c:invertIfNegative val="0"/>
          <c:val>
            <c:numRef>
              <c:f>'8.10'!$M$42</c:f>
              <c:numCache>
                <c:formatCode>0.0%</c:formatCode>
                <c:ptCount val="1"/>
                <c:pt idx="0">
                  <c:v>2.8484774439205579E-2</c:v>
                </c:pt>
              </c:numCache>
            </c:numRef>
          </c:val>
        </c:ser>
        <c:dLbls>
          <c:showLegendKey val="0"/>
          <c:showVal val="0"/>
          <c:showCatName val="0"/>
          <c:showSerName val="0"/>
          <c:showPercent val="0"/>
          <c:showBubbleSize val="0"/>
        </c:dLbls>
        <c:gapWidth val="150"/>
        <c:axId val="385480192"/>
        <c:axId val="385481728"/>
      </c:barChart>
      <c:catAx>
        <c:axId val="385480192"/>
        <c:scaling>
          <c:orientation val="maxMin"/>
        </c:scaling>
        <c:delete val="0"/>
        <c:axPos val="l"/>
        <c:numFmt formatCode="General" sourceLinked="1"/>
        <c:majorTickMark val="none"/>
        <c:minorTickMark val="none"/>
        <c:tickLblPos val="none"/>
        <c:crossAx val="385481728"/>
        <c:crosses val="autoZero"/>
        <c:auto val="1"/>
        <c:lblAlgn val="ctr"/>
        <c:lblOffset val="100"/>
        <c:noMultiLvlLbl val="0"/>
      </c:catAx>
      <c:valAx>
        <c:axId val="3854817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54801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Červenec</c:v>
                </c:pt>
                <c:pt idx="1">
                  <c:v>Srpen</c:v>
                </c:pt>
                <c:pt idx="2">
                  <c:v>Září</c:v>
                </c:pt>
              </c:strCache>
            </c:strRef>
          </c:cat>
          <c:val>
            <c:numRef>
              <c:f>'8.10'!$L$10:$N$10</c:f>
              <c:numCache>
                <c:formatCode>#,##0.0</c:formatCode>
                <c:ptCount val="3"/>
                <c:pt idx="0">
                  <c:v>781.72199999999998</c:v>
                </c:pt>
                <c:pt idx="1">
                  <c:v>755.28199999999993</c:v>
                </c:pt>
                <c:pt idx="2">
                  <c:v>1564.3140000000001</c:v>
                </c:pt>
              </c:numCache>
            </c:numRef>
          </c:val>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Červenec</c:v>
                </c:pt>
                <c:pt idx="1">
                  <c:v>Srpen</c:v>
                </c:pt>
                <c:pt idx="2">
                  <c:v>Září</c:v>
                </c:pt>
              </c:strCache>
            </c:strRef>
          </c:cat>
          <c:val>
            <c:numRef>
              <c:f>'8.10'!$L$11:$N$11</c:f>
              <c:numCache>
                <c:formatCode>#,##0.0</c:formatCode>
                <c:ptCount val="3"/>
                <c:pt idx="0">
                  <c:v>1884.1100000000001</c:v>
                </c:pt>
                <c:pt idx="1">
                  <c:v>2298.9449999999997</c:v>
                </c:pt>
                <c:pt idx="2">
                  <c:v>3644.5979999999995</c:v>
                </c:pt>
              </c:numCache>
            </c:numRef>
          </c:val>
        </c:ser>
        <c:ser>
          <c:idx val="2"/>
          <c:order val="2"/>
          <c:tx>
            <c:strRef>
              <c:f>'8.10'!$K$12</c:f>
              <c:strCache>
                <c:ptCount val="1"/>
                <c:pt idx="0">
                  <c:v>Černé uhlí</c:v>
                </c:pt>
              </c:strCache>
            </c:strRef>
          </c:tx>
          <c:spPr>
            <a:solidFill>
              <a:schemeClr val="tx1"/>
            </a:solidFill>
          </c:spPr>
          <c:invertIfNegative val="0"/>
          <c:cat>
            <c:strRef>
              <c:f>'8.10'!$L$9:$N$9</c:f>
              <c:strCache>
                <c:ptCount val="3"/>
                <c:pt idx="0">
                  <c:v>Červenec</c:v>
                </c:pt>
                <c:pt idx="1">
                  <c:v>Srpen</c:v>
                </c:pt>
                <c:pt idx="2">
                  <c:v>Září</c:v>
                </c:pt>
              </c:strCache>
            </c:strRef>
          </c:cat>
          <c:val>
            <c:numRef>
              <c:f>'8.10'!$L$12:$N$12</c:f>
              <c:numCache>
                <c:formatCode>#,##0.0</c:formatCode>
                <c:ptCount val="3"/>
                <c:pt idx="0">
                  <c:v>18</c:v>
                </c:pt>
                <c:pt idx="1">
                  <c:v>672</c:v>
                </c:pt>
                <c:pt idx="2">
                  <c:v>1943</c:v>
                </c:pt>
              </c:numCache>
            </c:numRef>
          </c:val>
        </c:ser>
        <c:ser>
          <c:idx val="3"/>
          <c:order val="3"/>
          <c:tx>
            <c:strRef>
              <c:f>'8.10'!$K$13</c:f>
              <c:strCache>
                <c:ptCount val="1"/>
                <c:pt idx="0">
                  <c:v>Elektrická energie</c:v>
                </c:pt>
              </c:strCache>
            </c:strRef>
          </c:tx>
          <c:invertIfNegative val="0"/>
          <c:cat>
            <c:strRef>
              <c:f>'8.10'!$L$9:$N$9</c:f>
              <c:strCache>
                <c:ptCount val="3"/>
                <c:pt idx="0">
                  <c:v>Červenec</c:v>
                </c:pt>
                <c:pt idx="1">
                  <c:v>Srpen</c:v>
                </c:pt>
                <c:pt idx="2">
                  <c:v>Září</c:v>
                </c:pt>
              </c:strCache>
            </c:strRef>
          </c:cat>
          <c:val>
            <c:numRef>
              <c:f>'8.10'!$L$13:$N$13</c:f>
              <c:numCache>
                <c:formatCode>#,##0.0</c:formatCode>
                <c:ptCount val="3"/>
                <c:pt idx="0">
                  <c:v>0</c:v>
                </c:pt>
                <c:pt idx="1">
                  <c:v>0</c:v>
                </c:pt>
                <c:pt idx="2">
                  <c:v>0</c:v>
                </c:pt>
              </c:numCache>
            </c:numRef>
          </c:val>
        </c:ser>
        <c:ser>
          <c:idx val="4"/>
          <c:order val="4"/>
          <c:tx>
            <c:strRef>
              <c:f>'8.10'!$K$14</c:f>
              <c:strCache>
                <c:ptCount val="1"/>
                <c:pt idx="0">
                  <c:v>Energie prostředí (tepelné čerpadlo)</c:v>
                </c:pt>
              </c:strCache>
            </c:strRef>
          </c:tx>
          <c:invertIfNegative val="0"/>
          <c:cat>
            <c:strRef>
              <c:f>'8.10'!$L$9:$N$9</c:f>
              <c:strCache>
                <c:ptCount val="3"/>
                <c:pt idx="0">
                  <c:v>Červenec</c:v>
                </c:pt>
                <c:pt idx="1">
                  <c:v>Srpen</c:v>
                </c:pt>
                <c:pt idx="2">
                  <c:v>Září</c:v>
                </c:pt>
              </c:strCache>
            </c:strRef>
          </c:cat>
          <c:val>
            <c:numRef>
              <c:f>'8.10'!$L$14:$N$14</c:f>
              <c:numCache>
                <c:formatCode>#,##0.0</c:formatCode>
                <c:ptCount val="3"/>
                <c:pt idx="0">
                  <c:v>0</c:v>
                </c:pt>
                <c:pt idx="1">
                  <c:v>0</c:v>
                </c:pt>
                <c:pt idx="2">
                  <c:v>0</c:v>
                </c:pt>
              </c:numCache>
            </c:numRef>
          </c:val>
        </c:ser>
        <c:ser>
          <c:idx val="5"/>
          <c:order val="5"/>
          <c:tx>
            <c:strRef>
              <c:f>'8.10'!$K$15</c:f>
              <c:strCache>
                <c:ptCount val="1"/>
                <c:pt idx="0">
                  <c:v>Energie Slunce (solární kolektor)</c:v>
                </c:pt>
              </c:strCache>
            </c:strRef>
          </c:tx>
          <c:invertIfNegative val="0"/>
          <c:cat>
            <c:strRef>
              <c:f>'8.10'!$L$9:$N$9</c:f>
              <c:strCache>
                <c:ptCount val="3"/>
                <c:pt idx="0">
                  <c:v>Červenec</c:v>
                </c:pt>
                <c:pt idx="1">
                  <c:v>Srpen</c:v>
                </c:pt>
                <c:pt idx="2">
                  <c:v>Září</c:v>
                </c:pt>
              </c:strCache>
            </c:strRef>
          </c:cat>
          <c:val>
            <c:numRef>
              <c:f>'8.10'!$L$15:$N$15</c:f>
              <c:numCache>
                <c:formatCode>#,##0.0</c:formatCode>
                <c:ptCount val="3"/>
                <c:pt idx="0">
                  <c:v>0</c:v>
                </c:pt>
                <c:pt idx="1">
                  <c:v>0</c:v>
                </c:pt>
                <c:pt idx="2">
                  <c:v>0</c:v>
                </c:pt>
              </c:numCache>
            </c:numRef>
          </c:val>
        </c:ser>
        <c:ser>
          <c:idx val="6"/>
          <c:order val="6"/>
          <c:tx>
            <c:strRef>
              <c:f>'8.10'!$K$16</c:f>
              <c:strCache>
                <c:ptCount val="1"/>
                <c:pt idx="0">
                  <c:v>Hnědé uhlí</c:v>
                </c:pt>
              </c:strCache>
            </c:strRef>
          </c:tx>
          <c:spPr>
            <a:solidFill>
              <a:srgbClr val="6E4932"/>
            </a:solidFill>
          </c:spPr>
          <c:invertIfNegative val="0"/>
          <c:cat>
            <c:strRef>
              <c:f>'8.10'!$L$9:$N$9</c:f>
              <c:strCache>
                <c:ptCount val="3"/>
                <c:pt idx="0">
                  <c:v>Červenec</c:v>
                </c:pt>
                <c:pt idx="1">
                  <c:v>Srpen</c:v>
                </c:pt>
                <c:pt idx="2">
                  <c:v>Září</c:v>
                </c:pt>
              </c:strCache>
            </c:strRef>
          </c:cat>
          <c:val>
            <c:numRef>
              <c:f>'8.10'!$L$16:$N$16</c:f>
              <c:numCache>
                <c:formatCode>#,##0.0</c:formatCode>
                <c:ptCount val="3"/>
                <c:pt idx="0">
                  <c:v>59218.549999999996</c:v>
                </c:pt>
                <c:pt idx="1">
                  <c:v>59067.059000000001</c:v>
                </c:pt>
                <c:pt idx="2">
                  <c:v>108151.88</c:v>
                </c:pt>
              </c:numCache>
            </c:numRef>
          </c:val>
        </c:ser>
        <c:ser>
          <c:idx val="7"/>
          <c:order val="7"/>
          <c:tx>
            <c:strRef>
              <c:f>'8.10'!$K$17</c:f>
              <c:strCache>
                <c:ptCount val="1"/>
                <c:pt idx="0">
                  <c:v>Jaderné palivo</c:v>
                </c:pt>
              </c:strCache>
            </c:strRef>
          </c:tx>
          <c:invertIfNegative val="0"/>
          <c:cat>
            <c:strRef>
              <c:f>'8.10'!$L$9:$N$9</c:f>
              <c:strCache>
                <c:ptCount val="3"/>
                <c:pt idx="0">
                  <c:v>Červenec</c:v>
                </c:pt>
                <c:pt idx="1">
                  <c:v>Srpen</c:v>
                </c:pt>
                <c:pt idx="2">
                  <c:v>Září</c:v>
                </c:pt>
              </c:strCache>
            </c:strRef>
          </c:cat>
          <c:val>
            <c:numRef>
              <c:f>'8.10'!$L$17:$N$17</c:f>
              <c:numCache>
                <c:formatCode>#,##0.0</c:formatCode>
                <c:ptCount val="3"/>
                <c:pt idx="0">
                  <c:v>0</c:v>
                </c:pt>
                <c:pt idx="1">
                  <c:v>0</c:v>
                </c:pt>
                <c:pt idx="2">
                  <c:v>0</c:v>
                </c:pt>
              </c:numCache>
            </c:numRef>
          </c:val>
        </c:ser>
        <c:ser>
          <c:idx val="8"/>
          <c:order val="8"/>
          <c:tx>
            <c:strRef>
              <c:f>'8.10'!$K$18</c:f>
              <c:strCache>
                <c:ptCount val="1"/>
                <c:pt idx="0">
                  <c:v>Koks</c:v>
                </c:pt>
              </c:strCache>
            </c:strRef>
          </c:tx>
          <c:invertIfNegative val="0"/>
          <c:cat>
            <c:strRef>
              <c:f>'8.10'!$L$9:$N$9</c:f>
              <c:strCache>
                <c:ptCount val="3"/>
                <c:pt idx="0">
                  <c:v>Červenec</c:v>
                </c:pt>
                <c:pt idx="1">
                  <c:v>Srpen</c:v>
                </c:pt>
                <c:pt idx="2">
                  <c:v>Září</c:v>
                </c:pt>
              </c:strCache>
            </c:strRef>
          </c:cat>
          <c:val>
            <c:numRef>
              <c:f>'8.10'!$L$18:$N$18</c:f>
              <c:numCache>
                <c:formatCode>#,##0.0</c:formatCode>
                <c:ptCount val="3"/>
                <c:pt idx="0">
                  <c:v>0</c:v>
                </c:pt>
                <c:pt idx="1">
                  <c:v>0</c:v>
                </c:pt>
                <c:pt idx="2">
                  <c:v>0</c:v>
                </c:pt>
              </c:numCache>
            </c:numRef>
          </c:val>
        </c:ser>
        <c:ser>
          <c:idx val="9"/>
          <c:order val="9"/>
          <c:tx>
            <c:strRef>
              <c:f>'8.10'!$K$19</c:f>
              <c:strCache>
                <c:ptCount val="1"/>
                <c:pt idx="0">
                  <c:v>Odpadní teplo</c:v>
                </c:pt>
              </c:strCache>
            </c:strRef>
          </c:tx>
          <c:invertIfNegative val="0"/>
          <c:cat>
            <c:strRef>
              <c:f>'8.10'!$L$9:$N$9</c:f>
              <c:strCache>
                <c:ptCount val="3"/>
                <c:pt idx="0">
                  <c:v>Červenec</c:v>
                </c:pt>
                <c:pt idx="1">
                  <c:v>Srpen</c:v>
                </c:pt>
                <c:pt idx="2">
                  <c:v>Září</c:v>
                </c:pt>
              </c:strCache>
            </c:strRef>
          </c:cat>
          <c:val>
            <c:numRef>
              <c:f>'8.10'!$L$19:$N$19</c:f>
              <c:numCache>
                <c:formatCode>#,##0.0</c:formatCode>
                <c:ptCount val="3"/>
                <c:pt idx="0">
                  <c:v>1358</c:v>
                </c:pt>
                <c:pt idx="1">
                  <c:v>450</c:v>
                </c:pt>
                <c:pt idx="2">
                  <c:v>1262</c:v>
                </c:pt>
              </c:numCache>
            </c:numRef>
          </c:val>
        </c:ser>
        <c:ser>
          <c:idx val="10"/>
          <c:order val="10"/>
          <c:tx>
            <c:strRef>
              <c:f>'8.10'!$K$20</c:f>
              <c:strCache>
                <c:ptCount val="1"/>
                <c:pt idx="0">
                  <c:v>Ostatní kapalná paliva</c:v>
                </c:pt>
              </c:strCache>
            </c:strRef>
          </c:tx>
          <c:invertIfNegative val="0"/>
          <c:cat>
            <c:strRef>
              <c:f>'8.10'!$L$9:$N$9</c:f>
              <c:strCache>
                <c:ptCount val="3"/>
                <c:pt idx="0">
                  <c:v>Červenec</c:v>
                </c:pt>
                <c:pt idx="1">
                  <c:v>Srpen</c:v>
                </c:pt>
                <c:pt idx="2">
                  <c:v>Září</c:v>
                </c:pt>
              </c:strCache>
            </c:strRef>
          </c:cat>
          <c:val>
            <c:numRef>
              <c:f>'8.10'!$L$20:$N$20</c:f>
              <c:numCache>
                <c:formatCode>#,##0.0</c:formatCode>
                <c:ptCount val="3"/>
                <c:pt idx="0">
                  <c:v>0</c:v>
                </c:pt>
                <c:pt idx="1">
                  <c:v>0</c:v>
                </c:pt>
                <c:pt idx="2">
                  <c:v>0</c:v>
                </c:pt>
              </c:numCache>
            </c:numRef>
          </c:val>
        </c:ser>
        <c:ser>
          <c:idx val="11"/>
          <c:order val="11"/>
          <c:tx>
            <c:strRef>
              <c:f>'8.10'!$K$21</c:f>
              <c:strCache>
                <c:ptCount val="1"/>
                <c:pt idx="0">
                  <c:v>Ostatní pevná paliva</c:v>
                </c:pt>
              </c:strCache>
            </c:strRef>
          </c:tx>
          <c:invertIfNegative val="0"/>
          <c:cat>
            <c:strRef>
              <c:f>'8.10'!$L$9:$N$9</c:f>
              <c:strCache>
                <c:ptCount val="3"/>
                <c:pt idx="0">
                  <c:v>Červenec</c:v>
                </c:pt>
                <c:pt idx="1">
                  <c:v>Srpen</c:v>
                </c:pt>
                <c:pt idx="2">
                  <c:v>Září</c:v>
                </c:pt>
              </c:strCache>
            </c:strRef>
          </c:cat>
          <c:val>
            <c:numRef>
              <c:f>'8.10'!$L$21:$N$21</c:f>
              <c:numCache>
                <c:formatCode>#,##0.0</c:formatCode>
                <c:ptCount val="3"/>
                <c:pt idx="0">
                  <c:v>0</c:v>
                </c:pt>
                <c:pt idx="1">
                  <c:v>0</c:v>
                </c:pt>
                <c:pt idx="2">
                  <c:v>0</c:v>
                </c:pt>
              </c:numCache>
            </c:numRef>
          </c:val>
        </c:ser>
        <c:ser>
          <c:idx val="12"/>
          <c:order val="12"/>
          <c:tx>
            <c:strRef>
              <c:f>'8.10'!$K$22</c:f>
              <c:strCache>
                <c:ptCount val="1"/>
                <c:pt idx="0">
                  <c:v>Ostatní plyny</c:v>
                </c:pt>
              </c:strCache>
            </c:strRef>
          </c:tx>
          <c:invertIfNegative val="0"/>
          <c:cat>
            <c:strRef>
              <c:f>'8.10'!$L$9:$N$9</c:f>
              <c:strCache>
                <c:ptCount val="3"/>
                <c:pt idx="0">
                  <c:v>Červenec</c:v>
                </c:pt>
                <c:pt idx="1">
                  <c:v>Srpen</c:v>
                </c:pt>
                <c:pt idx="2">
                  <c:v>Září</c:v>
                </c:pt>
              </c:strCache>
            </c:strRef>
          </c:cat>
          <c:val>
            <c:numRef>
              <c:f>'8.10'!$L$22:$N$22</c:f>
              <c:numCache>
                <c:formatCode>#,##0.0</c:formatCode>
                <c:ptCount val="3"/>
                <c:pt idx="0">
                  <c:v>0</c:v>
                </c:pt>
                <c:pt idx="1">
                  <c:v>0</c:v>
                </c:pt>
                <c:pt idx="2">
                  <c:v>0</c:v>
                </c:pt>
              </c:numCache>
            </c:numRef>
          </c:val>
        </c:ser>
        <c:ser>
          <c:idx val="13"/>
          <c:order val="13"/>
          <c:tx>
            <c:strRef>
              <c:f>'8.10'!$K$23</c:f>
              <c:strCache>
                <c:ptCount val="1"/>
                <c:pt idx="0">
                  <c:v>Ostatní</c:v>
                </c:pt>
              </c:strCache>
            </c:strRef>
          </c:tx>
          <c:invertIfNegative val="0"/>
          <c:cat>
            <c:strRef>
              <c:f>'8.10'!$L$9:$N$9</c:f>
              <c:strCache>
                <c:ptCount val="3"/>
                <c:pt idx="0">
                  <c:v>Červenec</c:v>
                </c:pt>
                <c:pt idx="1">
                  <c:v>Srpen</c:v>
                </c:pt>
                <c:pt idx="2">
                  <c:v>Září</c:v>
                </c:pt>
              </c:strCache>
            </c:strRef>
          </c:cat>
          <c:val>
            <c:numRef>
              <c:f>'8.10'!$L$23:$N$23</c:f>
              <c:numCache>
                <c:formatCode>#,##0.0</c:formatCode>
                <c:ptCount val="3"/>
                <c:pt idx="0">
                  <c:v>0</c:v>
                </c:pt>
                <c:pt idx="1">
                  <c:v>0</c:v>
                </c:pt>
                <c:pt idx="2">
                  <c:v>0</c:v>
                </c:pt>
              </c:numCache>
            </c:numRef>
          </c:val>
        </c:ser>
        <c:ser>
          <c:idx val="14"/>
          <c:order val="14"/>
          <c:tx>
            <c:strRef>
              <c:f>'8.10'!$K$24</c:f>
              <c:strCache>
                <c:ptCount val="1"/>
                <c:pt idx="0">
                  <c:v>Topné oleje</c:v>
                </c:pt>
              </c:strCache>
            </c:strRef>
          </c:tx>
          <c:invertIfNegative val="0"/>
          <c:cat>
            <c:strRef>
              <c:f>'8.10'!$L$9:$N$9</c:f>
              <c:strCache>
                <c:ptCount val="3"/>
                <c:pt idx="0">
                  <c:v>Červenec</c:v>
                </c:pt>
                <c:pt idx="1">
                  <c:v>Srpen</c:v>
                </c:pt>
                <c:pt idx="2">
                  <c:v>Září</c:v>
                </c:pt>
              </c:strCache>
            </c:strRef>
          </c:cat>
          <c:val>
            <c:numRef>
              <c:f>'8.10'!$L$24:$N$24</c:f>
              <c:numCache>
                <c:formatCode>#,##0.0</c:formatCode>
                <c:ptCount val="3"/>
                <c:pt idx="0">
                  <c:v>6.3</c:v>
                </c:pt>
                <c:pt idx="1">
                  <c:v>5.61</c:v>
                </c:pt>
                <c:pt idx="2">
                  <c:v>19.2</c:v>
                </c:pt>
              </c:numCache>
            </c:numRef>
          </c:val>
        </c:ser>
        <c:ser>
          <c:idx val="15"/>
          <c:order val="15"/>
          <c:tx>
            <c:strRef>
              <c:f>'8.10'!$K$25</c:f>
              <c:strCache>
                <c:ptCount val="1"/>
                <c:pt idx="0">
                  <c:v>Zemní plyn</c:v>
                </c:pt>
              </c:strCache>
            </c:strRef>
          </c:tx>
          <c:spPr>
            <a:solidFill>
              <a:srgbClr val="EBE600"/>
            </a:solidFill>
          </c:spPr>
          <c:invertIfNegative val="0"/>
          <c:cat>
            <c:strRef>
              <c:f>'8.10'!$L$9:$N$9</c:f>
              <c:strCache>
                <c:ptCount val="3"/>
                <c:pt idx="0">
                  <c:v>Červenec</c:v>
                </c:pt>
                <c:pt idx="1">
                  <c:v>Srpen</c:v>
                </c:pt>
                <c:pt idx="2">
                  <c:v>Září</c:v>
                </c:pt>
              </c:strCache>
            </c:strRef>
          </c:cat>
          <c:val>
            <c:numRef>
              <c:f>'8.10'!$L$25:$N$25</c:f>
              <c:numCache>
                <c:formatCode>#,##0.0</c:formatCode>
                <c:ptCount val="3"/>
                <c:pt idx="0">
                  <c:v>10117.132</c:v>
                </c:pt>
                <c:pt idx="1">
                  <c:v>10429.109000000002</c:v>
                </c:pt>
                <c:pt idx="2">
                  <c:v>16094.447</c:v>
                </c:pt>
              </c:numCache>
            </c:numRef>
          </c:val>
        </c:ser>
        <c:dLbls>
          <c:showLegendKey val="0"/>
          <c:showVal val="0"/>
          <c:showCatName val="0"/>
          <c:showSerName val="0"/>
          <c:showPercent val="0"/>
          <c:showBubbleSize val="0"/>
        </c:dLbls>
        <c:gapWidth val="150"/>
        <c:overlap val="100"/>
        <c:axId val="385502208"/>
        <c:axId val="385516288"/>
      </c:barChart>
      <c:catAx>
        <c:axId val="385502208"/>
        <c:scaling>
          <c:orientation val="minMax"/>
        </c:scaling>
        <c:delete val="0"/>
        <c:axPos val="b"/>
        <c:numFmt formatCode="General" sourceLinked="1"/>
        <c:majorTickMark val="none"/>
        <c:minorTickMark val="none"/>
        <c:tickLblPos val="nextTo"/>
        <c:txPr>
          <a:bodyPr/>
          <a:lstStyle/>
          <a:p>
            <a:pPr>
              <a:defRPr sz="900"/>
            </a:pPr>
            <a:endParaRPr lang="cs-CZ"/>
          </a:p>
        </c:txPr>
        <c:crossAx val="385516288"/>
        <c:crosses val="autoZero"/>
        <c:auto val="1"/>
        <c:lblAlgn val="ctr"/>
        <c:lblOffset val="100"/>
        <c:noMultiLvlLbl val="0"/>
      </c:catAx>
      <c:valAx>
        <c:axId val="3855162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5502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'8.10'!$O$28:$O$35</c:f>
              <c:numCache>
                <c:formatCode>#,##0.0</c:formatCode>
                <c:ptCount val="8"/>
              </c:numCache>
            </c:numRef>
          </c:cat>
          <c:val>
            <c:numRef>
              <c:f>'8.10'!$J$28:$J$35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5589632"/>
        <c:axId val="385591168"/>
      </c:barChart>
      <c:catAx>
        <c:axId val="385589632"/>
        <c:scaling>
          <c:orientation val="minMax"/>
        </c:scaling>
        <c:delete val="1"/>
        <c:axPos val="b"/>
        <c:numFmt formatCode="General" sourceLinked="1"/>
        <c:majorTickMark val="out"/>
        <c:minorTickMark val="none"/>
        <c:tickLblPos val="nextTo"/>
        <c:crossAx val="385591168"/>
        <c:crosses val="autoZero"/>
        <c:auto val="1"/>
        <c:lblAlgn val="ctr"/>
        <c:lblOffset val="100"/>
        <c:noMultiLvlLbl val="0"/>
      </c:catAx>
      <c:valAx>
        <c:axId val="385591168"/>
        <c:scaling>
          <c:orientation val="minMax"/>
        </c:scaling>
        <c:delete val="1"/>
        <c:axPos val="l"/>
        <c:numFmt formatCode="0%" sourceLinked="1"/>
        <c:majorTickMark val="out"/>
        <c:minorTickMark val="none"/>
        <c:tickLblPos val="nextTo"/>
        <c:crossAx val="3855896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206001664"/>
        <c:axId val="206003200"/>
      </c:barChart>
      <c:catAx>
        <c:axId val="206001664"/>
        <c:scaling>
          <c:orientation val="minMax"/>
        </c:scaling>
        <c:delete val="1"/>
        <c:axPos val="b"/>
        <c:numFmt formatCode="General" sourceLinked="1"/>
        <c:majorTickMark val="out"/>
        <c:minorTickMark val="none"/>
        <c:tickLblPos val="nextTo"/>
        <c:crossAx val="206003200"/>
        <c:crosses val="autoZero"/>
        <c:auto val="1"/>
        <c:lblAlgn val="ctr"/>
        <c:lblOffset val="100"/>
        <c:noMultiLvlLbl val="0"/>
      </c:catAx>
      <c:valAx>
        <c:axId val="206003200"/>
        <c:scaling>
          <c:orientation val="minMax"/>
        </c:scaling>
        <c:delete val="1"/>
        <c:axPos val="l"/>
        <c:numFmt formatCode="General" sourceLinked="1"/>
        <c:majorTickMark val="out"/>
        <c:minorTickMark val="none"/>
        <c:tickLblPos val="nextTo"/>
        <c:crossAx val="2060016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Červenec</c:v>
                </c:pt>
                <c:pt idx="1">
                  <c:v>Srpen</c:v>
                </c:pt>
                <c:pt idx="2">
                  <c:v>Září</c:v>
                </c:pt>
              </c:strCache>
            </c:strRef>
          </c:cat>
          <c:val>
            <c:numRef>
              <c:f>'8.11'!$L$27:$N$27</c:f>
              <c:numCache>
                <c:formatCode>#,##0.0</c:formatCode>
                <c:ptCount val="3"/>
                <c:pt idx="0">
                  <c:v>7382.847999999999</c:v>
                </c:pt>
                <c:pt idx="1">
                  <c:v>6970.2329999999993</c:v>
                </c:pt>
                <c:pt idx="2">
                  <c:v>10408.177</c:v>
                </c:pt>
              </c:numCache>
            </c:numRef>
          </c:val>
        </c:ser>
        <c:ser>
          <c:idx val="1"/>
          <c:order val="1"/>
          <c:tx>
            <c:strRef>
              <c:f>'8.11'!$K$28</c:f>
              <c:strCache>
                <c:ptCount val="1"/>
                <c:pt idx="0">
                  <c:v>Energetika</c:v>
                </c:pt>
              </c:strCache>
            </c:strRef>
          </c:tx>
          <c:invertIfNegative val="0"/>
          <c:cat>
            <c:strRef>
              <c:f>'8.11'!$L$26:$N$26</c:f>
              <c:strCache>
                <c:ptCount val="3"/>
                <c:pt idx="0">
                  <c:v>Červenec</c:v>
                </c:pt>
                <c:pt idx="1">
                  <c:v>Srpen</c:v>
                </c:pt>
                <c:pt idx="2">
                  <c:v>Září</c:v>
                </c:pt>
              </c:strCache>
            </c:strRef>
          </c:cat>
          <c:val>
            <c:numRef>
              <c:f>'8.11'!$L$28:$N$28</c:f>
              <c:numCache>
                <c:formatCode>#,##0.0</c:formatCode>
                <c:ptCount val="3"/>
                <c:pt idx="0">
                  <c:v>1613</c:v>
                </c:pt>
                <c:pt idx="1">
                  <c:v>1616</c:v>
                </c:pt>
                <c:pt idx="2">
                  <c:v>1258</c:v>
                </c:pt>
              </c:numCache>
            </c:numRef>
          </c:val>
        </c:ser>
        <c:ser>
          <c:idx val="2"/>
          <c:order val="2"/>
          <c:tx>
            <c:strRef>
              <c:f>'8.11'!$K$29</c:f>
              <c:strCache>
                <c:ptCount val="1"/>
                <c:pt idx="0">
                  <c:v>Doprava</c:v>
                </c:pt>
              </c:strCache>
            </c:strRef>
          </c:tx>
          <c:invertIfNegative val="0"/>
          <c:cat>
            <c:strRef>
              <c:f>'8.11'!$L$26:$N$26</c:f>
              <c:strCache>
                <c:ptCount val="3"/>
                <c:pt idx="0">
                  <c:v>Červenec</c:v>
                </c:pt>
                <c:pt idx="1">
                  <c:v>Srpen</c:v>
                </c:pt>
                <c:pt idx="2">
                  <c:v>Září</c:v>
                </c:pt>
              </c:strCache>
            </c:strRef>
          </c:cat>
          <c:val>
            <c:numRef>
              <c:f>'8.11'!$L$29:$N$29</c:f>
              <c:numCache>
                <c:formatCode>#,##0.0</c:formatCode>
                <c:ptCount val="3"/>
                <c:pt idx="0">
                  <c:v>48.18</c:v>
                </c:pt>
                <c:pt idx="1">
                  <c:v>50.08</c:v>
                </c:pt>
                <c:pt idx="2">
                  <c:v>181</c:v>
                </c:pt>
              </c:numCache>
            </c:numRef>
          </c:val>
        </c:ser>
        <c:ser>
          <c:idx val="3"/>
          <c:order val="3"/>
          <c:tx>
            <c:strRef>
              <c:f>'8.11'!$K$30</c:f>
              <c:strCache>
                <c:ptCount val="1"/>
                <c:pt idx="0">
                  <c:v>Stavebnictví</c:v>
                </c:pt>
              </c:strCache>
            </c:strRef>
          </c:tx>
          <c:invertIfNegative val="0"/>
          <c:cat>
            <c:strRef>
              <c:f>'8.11'!$L$26:$N$26</c:f>
              <c:strCache>
                <c:ptCount val="3"/>
                <c:pt idx="0">
                  <c:v>Červenec</c:v>
                </c:pt>
                <c:pt idx="1">
                  <c:v>Srpen</c:v>
                </c:pt>
                <c:pt idx="2">
                  <c:v>Září</c:v>
                </c:pt>
              </c:strCache>
            </c:strRef>
          </c:cat>
          <c:val>
            <c:numRef>
              <c:f>'8.11'!$L$30:$N$30</c:f>
              <c:numCache>
                <c:formatCode>#,##0.0</c:formatCode>
                <c:ptCount val="3"/>
                <c:pt idx="0">
                  <c:v>68.25</c:v>
                </c:pt>
                <c:pt idx="1">
                  <c:v>36.96</c:v>
                </c:pt>
                <c:pt idx="2">
                  <c:v>83.4</c:v>
                </c:pt>
              </c:numCache>
            </c:numRef>
          </c:val>
        </c:ser>
        <c:ser>
          <c:idx val="4"/>
          <c:order val="4"/>
          <c:tx>
            <c:strRef>
              <c:f>'8.11'!$K$31</c:f>
              <c:strCache>
                <c:ptCount val="1"/>
                <c:pt idx="0">
                  <c:v>Zemědělství a lesnictví</c:v>
                </c:pt>
              </c:strCache>
            </c:strRef>
          </c:tx>
          <c:invertIfNegative val="0"/>
          <c:cat>
            <c:strRef>
              <c:f>'8.11'!$L$26:$N$26</c:f>
              <c:strCache>
                <c:ptCount val="3"/>
                <c:pt idx="0">
                  <c:v>Červenec</c:v>
                </c:pt>
                <c:pt idx="1">
                  <c:v>Srpen</c:v>
                </c:pt>
                <c:pt idx="2">
                  <c:v>Září</c:v>
                </c:pt>
              </c:strCache>
            </c:strRef>
          </c:cat>
          <c:val>
            <c:numRef>
              <c:f>'8.11'!$L$31:$N$31</c:f>
              <c:numCache>
                <c:formatCode>#,##0.0</c:formatCode>
                <c:ptCount val="3"/>
                <c:pt idx="0">
                  <c:v>717.4</c:v>
                </c:pt>
                <c:pt idx="1">
                  <c:v>662.8</c:v>
                </c:pt>
                <c:pt idx="2">
                  <c:v>1298.7</c:v>
                </c:pt>
              </c:numCache>
            </c:numRef>
          </c:val>
        </c:ser>
        <c:ser>
          <c:idx val="5"/>
          <c:order val="5"/>
          <c:tx>
            <c:strRef>
              <c:f>'8.11'!$K$32</c:f>
              <c:strCache>
                <c:ptCount val="1"/>
                <c:pt idx="0">
                  <c:v>Domácnosti</c:v>
                </c:pt>
              </c:strCache>
            </c:strRef>
          </c:tx>
          <c:invertIfNegative val="0"/>
          <c:cat>
            <c:strRef>
              <c:f>'8.11'!$L$26:$N$26</c:f>
              <c:strCache>
                <c:ptCount val="3"/>
                <c:pt idx="0">
                  <c:v>Červenec</c:v>
                </c:pt>
                <c:pt idx="1">
                  <c:v>Srpen</c:v>
                </c:pt>
                <c:pt idx="2">
                  <c:v>Září</c:v>
                </c:pt>
              </c:strCache>
            </c:strRef>
          </c:cat>
          <c:val>
            <c:numRef>
              <c:f>'8.11'!$L$32:$N$32</c:f>
              <c:numCache>
                <c:formatCode>#,##0.0</c:formatCode>
                <c:ptCount val="3"/>
                <c:pt idx="0">
                  <c:v>41456.353999999999</c:v>
                </c:pt>
                <c:pt idx="1">
                  <c:v>38744.259000000005</c:v>
                </c:pt>
                <c:pt idx="2">
                  <c:v>73403.676999999996</c:v>
                </c:pt>
              </c:numCache>
            </c:numRef>
          </c:val>
        </c:ser>
        <c:ser>
          <c:idx val="6"/>
          <c:order val="6"/>
          <c:tx>
            <c:strRef>
              <c:f>'8.11'!$K$33</c:f>
              <c:strCache>
                <c:ptCount val="1"/>
                <c:pt idx="0">
                  <c:v>Obchod, služby, školství, zdravotnictví</c:v>
                </c:pt>
              </c:strCache>
            </c:strRef>
          </c:tx>
          <c:invertIfNegative val="0"/>
          <c:cat>
            <c:strRef>
              <c:f>'8.11'!$L$26:$N$26</c:f>
              <c:strCache>
                <c:ptCount val="3"/>
                <c:pt idx="0">
                  <c:v>Červenec</c:v>
                </c:pt>
                <c:pt idx="1">
                  <c:v>Srpen</c:v>
                </c:pt>
                <c:pt idx="2">
                  <c:v>Září</c:v>
                </c:pt>
              </c:strCache>
            </c:strRef>
          </c:cat>
          <c:val>
            <c:numRef>
              <c:f>'8.11'!$L$33:$N$33</c:f>
              <c:numCache>
                <c:formatCode>#,##0.0</c:formatCode>
                <c:ptCount val="3"/>
                <c:pt idx="0">
                  <c:v>20982.123</c:v>
                </c:pt>
                <c:pt idx="1">
                  <c:v>17941.567000000003</c:v>
                </c:pt>
                <c:pt idx="2">
                  <c:v>31666.836999999996</c:v>
                </c:pt>
              </c:numCache>
            </c:numRef>
          </c:val>
        </c:ser>
        <c:ser>
          <c:idx val="7"/>
          <c:order val="7"/>
          <c:tx>
            <c:strRef>
              <c:f>'8.11'!$K$34</c:f>
              <c:strCache>
                <c:ptCount val="1"/>
                <c:pt idx="0">
                  <c:v>Ostatní</c:v>
                </c:pt>
              </c:strCache>
            </c:strRef>
          </c:tx>
          <c:invertIfNegative val="0"/>
          <c:cat>
            <c:strRef>
              <c:f>'8.11'!$L$26:$N$26</c:f>
              <c:strCache>
                <c:ptCount val="3"/>
                <c:pt idx="0">
                  <c:v>Červenec</c:v>
                </c:pt>
                <c:pt idx="1">
                  <c:v>Srpen</c:v>
                </c:pt>
                <c:pt idx="2">
                  <c:v>Září</c:v>
                </c:pt>
              </c:strCache>
            </c:strRef>
          </c:cat>
          <c:val>
            <c:numRef>
              <c:f>'8.11'!$L$34:$N$34</c:f>
              <c:numCache>
                <c:formatCode>#,##0.0</c:formatCode>
                <c:ptCount val="3"/>
                <c:pt idx="0">
                  <c:v>1110.51</c:v>
                </c:pt>
                <c:pt idx="1">
                  <c:v>866.21</c:v>
                </c:pt>
                <c:pt idx="2">
                  <c:v>1753.2</c:v>
                </c:pt>
              </c:numCache>
            </c:numRef>
          </c:val>
        </c:ser>
        <c:dLbls>
          <c:showLegendKey val="0"/>
          <c:showVal val="0"/>
          <c:showCatName val="0"/>
          <c:showSerName val="0"/>
          <c:showPercent val="0"/>
          <c:showBubbleSize val="0"/>
        </c:dLbls>
        <c:gapWidth val="150"/>
        <c:overlap val="100"/>
        <c:axId val="386092416"/>
        <c:axId val="386098304"/>
      </c:barChart>
      <c:catAx>
        <c:axId val="386092416"/>
        <c:scaling>
          <c:orientation val="minMax"/>
        </c:scaling>
        <c:delete val="0"/>
        <c:axPos val="b"/>
        <c:numFmt formatCode="General" sourceLinked="1"/>
        <c:majorTickMark val="none"/>
        <c:minorTickMark val="none"/>
        <c:tickLblPos val="nextTo"/>
        <c:txPr>
          <a:bodyPr/>
          <a:lstStyle/>
          <a:p>
            <a:pPr>
              <a:defRPr sz="900"/>
            </a:pPr>
            <a:endParaRPr lang="cs-CZ"/>
          </a:p>
        </c:txPr>
        <c:crossAx val="386098304"/>
        <c:crosses val="autoZero"/>
        <c:auto val="1"/>
        <c:lblAlgn val="ctr"/>
        <c:lblOffset val="100"/>
        <c:noMultiLvlLbl val="0"/>
      </c:catAx>
      <c:valAx>
        <c:axId val="386098304"/>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6092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2.8200771658663058E-2</c:v>
                </c:pt>
              </c:numCache>
            </c:numRef>
          </c:val>
        </c:ser>
        <c:ser>
          <c:idx val="1"/>
          <c:order val="1"/>
          <c:tx>
            <c:strRef>
              <c:f>'8.11'!$L$40</c:f>
              <c:strCache>
                <c:ptCount val="1"/>
                <c:pt idx="0">
                  <c:v>Výroba tepla brutto</c:v>
                </c:pt>
              </c:strCache>
            </c:strRef>
          </c:tx>
          <c:invertIfNegative val="0"/>
          <c:val>
            <c:numRef>
              <c:f>'8.11'!$M$40</c:f>
              <c:numCache>
                <c:formatCode>0.0%</c:formatCode>
                <c:ptCount val="1"/>
                <c:pt idx="0">
                  <c:v>2.6792896347454308E-2</c:v>
                </c:pt>
              </c:numCache>
            </c:numRef>
          </c:val>
        </c:ser>
        <c:ser>
          <c:idx val="2"/>
          <c:order val="2"/>
          <c:tx>
            <c:strRef>
              <c:f>'8.11'!$L$41</c:f>
              <c:strCache>
                <c:ptCount val="1"/>
                <c:pt idx="0">
                  <c:v>Dodávky tepla</c:v>
                </c:pt>
              </c:strCache>
            </c:strRef>
          </c:tx>
          <c:invertIfNegative val="0"/>
          <c:val>
            <c:numRef>
              <c:f>'8.11'!$M$41</c:f>
              <c:numCache>
                <c:formatCode>0.0%</c:formatCode>
                <c:ptCount val="1"/>
                <c:pt idx="0">
                  <c:v>3.7045921754631242E-2</c:v>
                </c:pt>
              </c:numCache>
            </c:numRef>
          </c:val>
        </c:ser>
        <c:dLbls>
          <c:showLegendKey val="0"/>
          <c:showVal val="0"/>
          <c:showCatName val="0"/>
          <c:showSerName val="0"/>
          <c:showPercent val="0"/>
          <c:showBubbleSize val="0"/>
        </c:dLbls>
        <c:gapWidth val="150"/>
        <c:axId val="386119936"/>
        <c:axId val="386125824"/>
      </c:barChart>
      <c:catAx>
        <c:axId val="386119936"/>
        <c:scaling>
          <c:orientation val="maxMin"/>
        </c:scaling>
        <c:delete val="0"/>
        <c:axPos val="l"/>
        <c:numFmt formatCode="General" sourceLinked="1"/>
        <c:majorTickMark val="none"/>
        <c:minorTickMark val="none"/>
        <c:tickLblPos val="none"/>
        <c:crossAx val="386125824"/>
        <c:crosses val="autoZero"/>
        <c:auto val="1"/>
        <c:lblAlgn val="ctr"/>
        <c:lblOffset val="100"/>
        <c:noMultiLvlLbl val="0"/>
      </c:catAx>
      <c:valAx>
        <c:axId val="3861258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61199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Červenec</c:v>
                </c:pt>
                <c:pt idx="1">
                  <c:v>Srpen</c:v>
                </c:pt>
                <c:pt idx="2">
                  <c:v>Září</c:v>
                </c:pt>
              </c:strCache>
            </c:strRef>
          </c:cat>
          <c:val>
            <c:numRef>
              <c:f>'8.11'!$L$10:$N$10</c:f>
              <c:numCache>
                <c:formatCode>#,##0.0</c:formatCode>
                <c:ptCount val="3"/>
                <c:pt idx="0">
                  <c:v>12145.811000000002</c:v>
                </c:pt>
                <c:pt idx="1">
                  <c:v>15015.021000000001</c:v>
                </c:pt>
                <c:pt idx="2">
                  <c:v>24964.573</c:v>
                </c:pt>
              </c:numCache>
            </c:numRef>
          </c:val>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Červenec</c:v>
                </c:pt>
                <c:pt idx="1">
                  <c:v>Srpen</c:v>
                </c:pt>
                <c:pt idx="2">
                  <c:v>Září</c:v>
                </c:pt>
              </c:strCache>
            </c:strRef>
          </c:cat>
          <c:val>
            <c:numRef>
              <c:f>'8.11'!$L$11:$N$11</c:f>
              <c:numCache>
                <c:formatCode>#,##0.0</c:formatCode>
                <c:ptCount val="3"/>
                <c:pt idx="0">
                  <c:v>1999.0819999999999</c:v>
                </c:pt>
                <c:pt idx="1">
                  <c:v>1852.952</c:v>
                </c:pt>
                <c:pt idx="2">
                  <c:v>2961.1099999999997</c:v>
                </c:pt>
              </c:numCache>
            </c:numRef>
          </c:val>
        </c:ser>
        <c:ser>
          <c:idx val="2"/>
          <c:order val="2"/>
          <c:tx>
            <c:strRef>
              <c:f>'8.11'!$K$12</c:f>
              <c:strCache>
                <c:ptCount val="1"/>
                <c:pt idx="0">
                  <c:v>Černé uhlí</c:v>
                </c:pt>
              </c:strCache>
            </c:strRef>
          </c:tx>
          <c:spPr>
            <a:solidFill>
              <a:schemeClr val="tx1"/>
            </a:solidFill>
          </c:spPr>
          <c:invertIfNegative val="0"/>
          <c:cat>
            <c:strRef>
              <c:f>'8.11'!$L$9:$N$9</c:f>
              <c:strCache>
                <c:ptCount val="3"/>
                <c:pt idx="0">
                  <c:v>Červenec</c:v>
                </c:pt>
                <c:pt idx="1">
                  <c:v>Srpen</c:v>
                </c:pt>
                <c:pt idx="2">
                  <c:v>Září</c:v>
                </c:pt>
              </c:strCache>
            </c:strRef>
          </c:cat>
          <c:val>
            <c:numRef>
              <c:f>'8.11'!$L$12:$N$12</c:f>
              <c:numCache>
                <c:formatCode>#,##0.0</c:formatCode>
                <c:ptCount val="3"/>
                <c:pt idx="0">
                  <c:v>0</c:v>
                </c:pt>
                <c:pt idx="1">
                  <c:v>0</c:v>
                </c:pt>
                <c:pt idx="2">
                  <c:v>0</c:v>
                </c:pt>
              </c:numCache>
            </c:numRef>
          </c:val>
        </c:ser>
        <c:ser>
          <c:idx val="3"/>
          <c:order val="3"/>
          <c:tx>
            <c:strRef>
              <c:f>'8.11'!$K$13</c:f>
              <c:strCache>
                <c:ptCount val="1"/>
                <c:pt idx="0">
                  <c:v>Elektrická energie</c:v>
                </c:pt>
              </c:strCache>
            </c:strRef>
          </c:tx>
          <c:invertIfNegative val="0"/>
          <c:cat>
            <c:strRef>
              <c:f>'8.11'!$L$9:$N$9</c:f>
              <c:strCache>
                <c:ptCount val="3"/>
                <c:pt idx="0">
                  <c:v>Červenec</c:v>
                </c:pt>
                <c:pt idx="1">
                  <c:v>Srpen</c:v>
                </c:pt>
                <c:pt idx="2">
                  <c:v>Září</c:v>
                </c:pt>
              </c:strCache>
            </c:strRef>
          </c:cat>
          <c:val>
            <c:numRef>
              <c:f>'8.11'!$L$13:$N$13</c:f>
              <c:numCache>
                <c:formatCode>#,##0.0</c:formatCode>
                <c:ptCount val="3"/>
                <c:pt idx="0">
                  <c:v>207.208</c:v>
                </c:pt>
                <c:pt idx="1">
                  <c:v>273.01299999999998</c:v>
                </c:pt>
                <c:pt idx="2">
                  <c:v>189.18700000000001</c:v>
                </c:pt>
              </c:numCache>
            </c:numRef>
          </c:val>
        </c:ser>
        <c:ser>
          <c:idx val="4"/>
          <c:order val="4"/>
          <c:tx>
            <c:strRef>
              <c:f>'8.11'!$K$14</c:f>
              <c:strCache>
                <c:ptCount val="1"/>
                <c:pt idx="0">
                  <c:v>Energie prostředí (tepelné čerpadlo)</c:v>
                </c:pt>
              </c:strCache>
            </c:strRef>
          </c:tx>
          <c:invertIfNegative val="0"/>
          <c:cat>
            <c:strRef>
              <c:f>'8.11'!$L$9:$N$9</c:f>
              <c:strCache>
                <c:ptCount val="3"/>
                <c:pt idx="0">
                  <c:v>Červenec</c:v>
                </c:pt>
                <c:pt idx="1">
                  <c:v>Srpen</c:v>
                </c:pt>
                <c:pt idx="2">
                  <c:v>Září</c:v>
                </c:pt>
              </c:strCache>
            </c:strRef>
          </c:cat>
          <c:val>
            <c:numRef>
              <c:f>'8.11'!$L$14:$N$14</c:f>
              <c:numCache>
                <c:formatCode>#,##0.0</c:formatCode>
                <c:ptCount val="3"/>
                <c:pt idx="0">
                  <c:v>0</c:v>
                </c:pt>
                <c:pt idx="1">
                  <c:v>0</c:v>
                </c:pt>
                <c:pt idx="2">
                  <c:v>0</c:v>
                </c:pt>
              </c:numCache>
            </c:numRef>
          </c:val>
        </c:ser>
        <c:ser>
          <c:idx val="5"/>
          <c:order val="5"/>
          <c:tx>
            <c:strRef>
              <c:f>'8.11'!$K$15</c:f>
              <c:strCache>
                <c:ptCount val="1"/>
                <c:pt idx="0">
                  <c:v>Energie Slunce (solární kolektor)</c:v>
                </c:pt>
              </c:strCache>
            </c:strRef>
          </c:tx>
          <c:invertIfNegative val="0"/>
          <c:cat>
            <c:strRef>
              <c:f>'8.11'!$L$9:$N$9</c:f>
              <c:strCache>
                <c:ptCount val="3"/>
                <c:pt idx="0">
                  <c:v>Červenec</c:v>
                </c:pt>
                <c:pt idx="1">
                  <c:v>Srpen</c:v>
                </c:pt>
                <c:pt idx="2">
                  <c:v>Září</c:v>
                </c:pt>
              </c:strCache>
            </c:strRef>
          </c:cat>
          <c:val>
            <c:numRef>
              <c:f>'8.11'!$L$15:$N$15</c:f>
              <c:numCache>
                <c:formatCode>#,##0.0</c:formatCode>
                <c:ptCount val="3"/>
                <c:pt idx="0">
                  <c:v>0</c:v>
                </c:pt>
                <c:pt idx="1">
                  <c:v>0</c:v>
                </c:pt>
                <c:pt idx="2">
                  <c:v>0</c:v>
                </c:pt>
              </c:numCache>
            </c:numRef>
          </c:val>
        </c:ser>
        <c:ser>
          <c:idx val="6"/>
          <c:order val="6"/>
          <c:tx>
            <c:strRef>
              <c:f>'8.11'!$K$16</c:f>
              <c:strCache>
                <c:ptCount val="1"/>
                <c:pt idx="0">
                  <c:v>Hnědé uhlí</c:v>
                </c:pt>
              </c:strCache>
            </c:strRef>
          </c:tx>
          <c:spPr>
            <a:solidFill>
              <a:srgbClr val="6E4932"/>
            </a:solidFill>
          </c:spPr>
          <c:invertIfNegative val="0"/>
          <c:cat>
            <c:strRef>
              <c:f>'8.11'!$L$9:$N$9</c:f>
              <c:strCache>
                <c:ptCount val="3"/>
                <c:pt idx="0">
                  <c:v>Červenec</c:v>
                </c:pt>
                <c:pt idx="1">
                  <c:v>Srpen</c:v>
                </c:pt>
                <c:pt idx="2">
                  <c:v>Září</c:v>
                </c:pt>
              </c:strCache>
            </c:strRef>
          </c:cat>
          <c:val>
            <c:numRef>
              <c:f>'8.11'!$L$16:$N$16</c:f>
              <c:numCache>
                <c:formatCode>#,##0.0</c:formatCode>
                <c:ptCount val="3"/>
                <c:pt idx="0">
                  <c:v>77607.921000000002</c:v>
                </c:pt>
                <c:pt idx="1">
                  <c:v>59534.163999999997</c:v>
                </c:pt>
                <c:pt idx="2">
                  <c:v>96838.94200000001</c:v>
                </c:pt>
              </c:numCache>
            </c:numRef>
          </c:val>
        </c:ser>
        <c:ser>
          <c:idx val="7"/>
          <c:order val="7"/>
          <c:tx>
            <c:strRef>
              <c:f>'8.11'!$K$17</c:f>
              <c:strCache>
                <c:ptCount val="1"/>
                <c:pt idx="0">
                  <c:v>Jaderné palivo</c:v>
                </c:pt>
              </c:strCache>
            </c:strRef>
          </c:tx>
          <c:invertIfNegative val="0"/>
          <c:cat>
            <c:strRef>
              <c:f>'8.11'!$L$9:$N$9</c:f>
              <c:strCache>
                <c:ptCount val="3"/>
                <c:pt idx="0">
                  <c:v>Červenec</c:v>
                </c:pt>
                <c:pt idx="1">
                  <c:v>Srpen</c:v>
                </c:pt>
                <c:pt idx="2">
                  <c:v>Září</c:v>
                </c:pt>
              </c:strCache>
            </c:strRef>
          </c:cat>
          <c:val>
            <c:numRef>
              <c:f>'8.11'!$L$17:$N$17</c:f>
              <c:numCache>
                <c:formatCode>#,##0.0</c:formatCode>
                <c:ptCount val="3"/>
                <c:pt idx="0">
                  <c:v>0</c:v>
                </c:pt>
                <c:pt idx="1">
                  <c:v>0</c:v>
                </c:pt>
                <c:pt idx="2">
                  <c:v>0</c:v>
                </c:pt>
              </c:numCache>
            </c:numRef>
          </c:val>
        </c:ser>
        <c:ser>
          <c:idx val="8"/>
          <c:order val="8"/>
          <c:tx>
            <c:strRef>
              <c:f>'8.11'!$K$18</c:f>
              <c:strCache>
                <c:ptCount val="1"/>
                <c:pt idx="0">
                  <c:v>Koks</c:v>
                </c:pt>
              </c:strCache>
            </c:strRef>
          </c:tx>
          <c:invertIfNegative val="0"/>
          <c:cat>
            <c:strRef>
              <c:f>'8.11'!$L$9:$N$9</c:f>
              <c:strCache>
                <c:ptCount val="3"/>
                <c:pt idx="0">
                  <c:v>Červenec</c:v>
                </c:pt>
                <c:pt idx="1">
                  <c:v>Srpen</c:v>
                </c:pt>
                <c:pt idx="2">
                  <c:v>Září</c:v>
                </c:pt>
              </c:strCache>
            </c:strRef>
          </c:cat>
          <c:val>
            <c:numRef>
              <c:f>'8.11'!$L$18:$N$18</c:f>
              <c:numCache>
                <c:formatCode>#,##0.0</c:formatCode>
                <c:ptCount val="3"/>
                <c:pt idx="0">
                  <c:v>0</c:v>
                </c:pt>
                <c:pt idx="1">
                  <c:v>0</c:v>
                </c:pt>
                <c:pt idx="2">
                  <c:v>0</c:v>
                </c:pt>
              </c:numCache>
            </c:numRef>
          </c:val>
        </c:ser>
        <c:ser>
          <c:idx val="9"/>
          <c:order val="9"/>
          <c:tx>
            <c:strRef>
              <c:f>'8.11'!$K$19</c:f>
              <c:strCache>
                <c:ptCount val="1"/>
                <c:pt idx="0">
                  <c:v>Odpadní teplo</c:v>
                </c:pt>
              </c:strCache>
            </c:strRef>
          </c:tx>
          <c:invertIfNegative val="0"/>
          <c:cat>
            <c:strRef>
              <c:f>'8.11'!$L$9:$N$9</c:f>
              <c:strCache>
                <c:ptCount val="3"/>
                <c:pt idx="0">
                  <c:v>Červenec</c:v>
                </c:pt>
                <c:pt idx="1">
                  <c:v>Srpen</c:v>
                </c:pt>
                <c:pt idx="2">
                  <c:v>Září</c:v>
                </c:pt>
              </c:strCache>
            </c:strRef>
          </c:cat>
          <c:val>
            <c:numRef>
              <c:f>'8.11'!$L$19:$N$19</c:f>
              <c:numCache>
                <c:formatCode>#,##0.0</c:formatCode>
                <c:ptCount val="3"/>
                <c:pt idx="0">
                  <c:v>0</c:v>
                </c:pt>
                <c:pt idx="1">
                  <c:v>0</c:v>
                </c:pt>
                <c:pt idx="2">
                  <c:v>0</c:v>
                </c:pt>
              </c:numCache>
            </c:numRef>
          </c:val>
        </c:ser>
        <c:ser>
          <c:idx val="10"/>
          <c:order val="10"/>
          <c:tx>
            <c:strRef>
              <c:f>'8.11'!$K$20</c:f>
              <c:strCache>
                <c:ptCount val="1"/>
                <c:pt idx="0">
                  <c:v>Ostatní kapalná paliva</c:v>
                </c:pt>
              </c:strCache>
            </c:strRef>
          </c:tx>
          <c:invertIfNegative val="0"/>
          <c:cat>
            <c:strRef>
              <c:f>'8.11'!$L$9:$N$9</c:f>
              <c:strCache>
                <c:ptCount val="3"/>
                <c:pt idx="0">
                  <c:v>Červenec</c:v>
                </c:pt>
                <c:pt idx="1">
                  <c:v>Srpen</c:v>
                </c:pt>
                <c:pt idx="2">
                  <c:v>Září</c:v>
                </c:pt>
              </c:strCache>
            </c:strRef>
          </c:cat>
          <c:val>
            <c:numRef>
              <c:f>'8.11'!$L$20:$N$20</c:f>
              <c:numCache>
                <c:formatCode>#,##0.0</c:formatCode>
                <c:ptCount val="3"/>
                <c:pt idx="0">
                  <c:v>0</c:v>
                </c:pt>
                <c:pt idx="1">
                  <c:v>0</c:v>
                </c:pt>
                <c:pt idx="2">
                  <c:v>0</c:v>
                </c:pt>
              </c:numCache>
            </c:numRef>
          </c:val>
        </c:ser>
        <c:ser>
          <c:idx val="11"/>
          <c:order val="11"/>
          <c:tx>
            <c:strRef>
              <c:f>'8.11'!$K$21</c:f>
              <c:strCache>
                <c:ptCount val="1"/>
                <c:pt idx="0">
                  <c:v>Ostatní pevná paliva</c:v>
                </c:pt>
              </c:strCache>
            </c:strRef>
          </c:tx>
          <c:invertIfNegative val="0"/>
          <c:cat>
            <c:strRef>
              <c:f>'8.11'!$L$9:$N$9</c:f>
              <c:strCache>
                <c:ptCount val="3"/>
                <c:pt idx="0">
                  <c:v>Červenec</c:v>
                </c:pt>
                <c:pt idx="1">
                  <c:v>Srpen</c:v>
                </c:pt>
                <c:pt idx="2">
                  <c:v>Září</c:v>
                </c:pt>
              </c:strCache>
            </c:strRef>
          </c:cat>
          <c:val>
            <c:numRef>
              <c:f>'8.11'!$L$21:$N$21</c:f>
              <c:numCache>
                <c:formatCode>#,##0.0</c:formatCode>
                <c:ptCount val="3"/>
                <c:pt idx="0">
                  <c:v>1967.884</c:v>
                </c:pt>
                <c:pt idx="1">
                  <c:v>2117.4560000000001</c:v>
                </c:pt>
                <c:pt idx="2">
                  <c:v>1338.2329999999999</c:v>
                </c:pt>
              </c:numCache>
            </c:numRef>
          </c:val>
        </c:ser>
        <c:ser>
          <c:idx val="12"/>
          <c:order val="12"/>
          <c:tx>
            <c:strRef>
              <c:f>'8.11'!$K$22</c:f>
              <c:strCache>
                <c:ptCount val="1"/>
                <c:pt idx="0">
                  <c:v>Ostatní plyny</c:v>
                </c:pt>
              </c:strCache>
            </c:strRef>
          </c:tx>
          <c:invertIfNegative val="0"/>
          <c:cat>
            <c:strRef>
              <c:f>'8.11'!$L$9:$N$9</c:f>
              <c:strCache>
                <c:ptCount val="3"/>
                <c:pt idx="0">
                  <c:v>Červenec</c:v>
                </c:pt>
                <c:pt idx="1">
                  <c:v>Srpen</c:v>
                </c:pt>
                <c:pt idx="2">
                  <c:v>Září</c:v>
                </c:pt>
              </c:strCache>
            </c:strRef>
          </c:cat>
          <c:val>
            <c:numRef>
              <c:f>'8.11'!$L$22:$N$22</c:f>
              <c:numCache>
                <c:formatCode>#,##0.0</c:formatCode>
                <c:ptCount val="3"/>
                <c:pt idx="0">
                  <c:v>3</c:v>
                </c:pt>
                <c:pt idx="1">
                  <c:v>4</c:v>
                </c:pt>
                <c:pt idx="2">
                  <c:v>60</c:v>
                </c:pt>
              </c:numCache>
            </c:numRef>
          </c:val>
        </c:ser>
        <c:ser>
          <c:idx val="13"/>
          <c:order val="13"/>
          <c:tx>
            <c:strRef>
              <c:f>'8.11'!$K$23</c:f>
              <c:strCache>
                <c:ptCount val="1"/>
                <c:pt idx="0">
                  <c:v>Ostatní</c:v>
                </c:pt>
              </c:strCache>
            </c:strRef>
          </c:tx>
          <c:invertIfNegative val="0"/>
          <c:cat>
            <c:strRef>
              <c:f>'8.11'!$L$9:$N$9</c:f>
              <c:strCache>
                <c:ptCount val="3"/>
                <c:pt idx="0">
                  <c:v>Červenec</c:v>
                </c:pt>
                <c:pt idx="1">
                  <c:v>Srpen</c:v>
                </c:pt>
                <c:pt idx="2">
                  <c:v>Září</c:v>
                </c:pt>
              </c:strCache>
            </c:strRef>
          </c:cat>
          <c:val>
            <c:numRef>
              <c:f>'8.11'!$L$23:$N$23</c:f>
              <c:numCache>
                <c:formatCode>#,##0.0</c:formatCode>
                <c:ptCount val="3"/>
                <c:pt idx="0">
                  <c:v>0</c:v>
                </c:pt>
                <c:pt idx="1">
                  <c:v>0</c:v>
                </c:pt>
                <c:pt idx="2">
                  <c:v>0</c:v>
                </c:pt>
              </c:numCache>
            </c:numRef>
          </c:val>
        </c:ser>
        <c:ser>
          <c:idx val="14"/>
          <c:order val="14"/>
          <c:tx>
            <c:strRef>
              <c:f>'8.11'!$K$24</c:f>
              <c:strCache>
                <c:ptCount val="1"/>
                <c:pt idx="0">
                  <c:v>Topné oleje</c:v>
                </c:pt>
              </c:strCache>
            </c:strRef>
          </c:tx>
          <c:invertIfNegative val="0"/>
          <c:cat>
            <c:strRef>
              <c:f>'8.11'!$L$9:$N$9</c:f>
              <c:strCache>
                <c:ptCount val="3"/>
                <c:pt idx="0">
                  <c:v>Červenec</c:v>
                </c:pt>
                <c:pt idx="1">
                  <c:v>Srpen</c:v>
                </c:pt>
                <c:pt idx="2">
                  <c:v>Září</c:v>
                </c:pt>
              </c:strCache>
            </c:strRef>
          </c:cat>
          <c:val>
            <c:numRef>
              <c:f>'8.11'!$L$24:$N$24</c:f>
              <c:numCache>
                <c:formatCode>#,##0.0</c:formatCode>
                <c:ptCount val="3"/>
                <c:pt idx="0">
                  <c:v>0</c:v>
                </c:pt>
                <c:pt idx="1">
                  <c:v>0</c:v>
                </c:pt>
                <c:pt idx="2">
                  <c:v>0</c:v>
                </c:pt>
              </c:numCache>
            </c:numRef>
          </c:val>
        </c:ser>
        <c:ser>
          <c:idx val="15"/>
          <c:order val="15"/>
          <c:tx>
            <c:strRef>
              <c:f>'8.11'!$K$25</c:f>
              <c:strCache>
                <c:ptCount val="1"/>
                <c:pt idx="0">
                  <c:v>Zemní plyn</c:v>
                </c:pt>
              </c:strCache>
            </c:strRef>
          </c:tx>
          <c:spPr>
            <a:solidFill>
              <a:srgbClr val="EBE600"/>
            </a:solidFill>
          </c:spPr>
          <c:invertIfNegative val="0"/>
          <c:cat>
            <c:strRef>
              <c:f>'8.11'!$L$9:$N$9</c:f>
              <c:strCache>
                <c:ptCount val="3"/>
                <c:pt idx="0">
                  <c:v>Červenec</c:v>
                </c:pt>
                <c:pt idx="1">
                  <c:v>Srpen</c:v>
                </c:pt>
                <c:pt idx="2">
                  <c:v>Září</c:v>
                </c:pt>
              </c:strCache>
            </c:strRef>
          </c:cat>
          <c:val>
            <c:numRef>
              <c:f>'8.11'!$L$25:$N$25</c:f>
              <c:numCache>
                <c:formatCode>#,##0.0</c:formatCode>
                <c:ptCount val="3"/>
                <c:pt idx="0">
                  <c:v>17892.939000000002</c:v>
                </c:pt>
                <c:pt idx="1">
                  <c:v>17253.948</c:v>
                </c:pt>
                <c:pt idx="2">
                  <c:v>29591.524000000005</c:v>
                </c:pt>
              </c:numCache>
            </c:numRef>
          </c:val>
        </c:ser>
        <c:dLbls>
          <c:showLegendKey val="0"/>
          <c:showVal val="0"/>
          <c:showCatName val="0"/>
          <c:showSerName val="0"/>
          <c:showPercent val="0"/>
          <c:showBubbleSize val="0"/>
        </c:dLbls>
        <c:gapWidth val="150"/>
        <c:overlap val="100"/>
        <c:axId val="386285568"/>
        <c:axId val="386287104"/>
      </c:barChart>
      <c:catAx>
        <c:axId val="386285568"/>
        <c:scaling>
          <c:orientation val="minMax"/>
        </c:scaling>
        <c:delete val="0"/>
        <c:axPos val="b"/>
        <c:numFmt formatCode="General" sourceLinked="1"/>
        <c:majorTickMark val="none"/>
        <c:minorTickMark val="none"/>
        <c:tickLblPos val="nextTo"/>
        <c:txPr>
          <a:bodyPr/>
          <a:lstStyle/>
          <a:p>
            <a:pPr>
              <a:defRPr sz="900"/>
            </a:pPr>
            <a:endParaRPr lang="cs-CZ"/>
          </a:p>
        </c:txPr>
        <c:crossAx val="386287104"/>
        <c:crosses val="autoZero"/>
        <c:auto val="1"/>
        <c:lblAlgn val="ctr"/>
        <c:lblOffset val="100"/>
        <c:noMultiLvlLbl val="0"/>
      </c:catAx>
      <c:valAx>
        <c:axId val="386287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62855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'8.11'!$O$10:$O$25</c:f>
              <c:numCache>
                <c:formatCode>0.0%</c:formatCode>
                <c:ptCount val="16"/>
              </c:numCache>
            </c:numRef>
          </c:cat>
          <c:val>
            <c:numRef>
              <c:f>'8.11'!$J$10:$J$25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'8.11'!$O$27:$O$34</c:f>
              <c:numCache>
                <c:formatCode>#,##0.0</c:formatCode>
                <c:ptCount val="8"/>
              </c:numCache>
            </c:numRef>
          </c:cat>
          <c:val>
            <c:numRef>
              <c:f>'8.11'!$J$27:$J$34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6843776"/>
        <c:axId val="386845312"/>
      </c:barChart>
      <c:catAx>
        <c:axId val="386843776"/>
        <c:scaling>
          <c:orientation val="minMax"/>
        </c:scaling>
        <c:delete val="1"/>
        <c:axPos val="b"/>
        <c:numFmt formatCode="General" sourceLinked="1"/>
        <c:majorTickMark val="out"/>
        <c:minorTickMark val="none"/>
        <c:tickLblPos val="nextTo"/>
        <c:crossAx val="386845312"/>
        <c:crosses val="autoZero"/>
        <c:auto val="1"/>
        <c:lblAlgn val="ctr"/>
        <c:lblOffset val="100"/>
        <c:noMultiLvlLbl val="0"/>
      </c:catAx>
      <c:valAx>
        <c:axId val="386845312"/>
        <c:scaling>
          <c:orientation val="minMax"/>
        </c:scaling>
        <c:delete val="1"/>
        <c:axPos val="l"/>
        <c:numFmt formatCode="0%" sourceLinked="1"/>
        <c:majorTickMark val="out"/>
        <c:minorTickMark val="none"/>
        <c:tickLblPos val="nextTo"/>
        <c:crossAx val="386843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Červenec</c:v>
                </c:pt>
                <c:pt idx="1">
                  <c:v>Srpen</c:v>
                </c:pt>
                <c:pt idx="2">
                  <c:v>Září</c:v>
                </c:pt>
              </c:strCache>
            </c:strRef>
          </c:cat>
          <c:val>
            <c:numRef>
              <c:f>'8.12'!$L$28:$N$28</c:f>
              <c:numCache>
                <c:formatCode>#,##0.0</c:formatCode>
                <c:ptCount val="3"/>
                <c:pt idx="0">
                  <c:v>418645.86800000002</c:v>
                </c:pt>
                <c:pt idx="1">
                  <c:v>411995.96299999999</c:v>
                </c:pt>
                <c:pt idx="2">
                  <c:v>437139.79600000003</c:v>
                </c:pt>
              </c:numCache>
            </c:numRef>
          </c:val>
        </c:ser>
        <c:ser>
          <c:idx val="1"/>
          <c:order val="1"/>
          <c:tx>
            <c:strRef>
              <c:f>'8.12'!$K$29</c:f>
              <c:strCache>
                <c:ptCount val="1"/>
                <c:pt idx="0">
                  <c:v>Energetika</c:v>
                </c:pt>
              </c:strCache>
            </c:strRef>
          </c:tx>
          <c:invertIfNegative val="0"/>
          <c:cat>
            <c:strRef>
              <c:f>'8.12'!$L$27:$N$27</c:f>
              <c:strCache>
                <c:ptCount val="3"/>
                <c:pt idx="0">
                  <c:v>Červenec</c:v>
                </c:pt>
                <c:pt idx="1">
                  <c:v>Srpen</c:v>
                </c:pt>
                <c:pt idx="2">
                  <c:v>Září</c:v>
                </c:pt>
              </c:strCache>
            </c:strRef>
          </c:cat>
          <c:val>
            <c:numRef>
              <c:f>'8.12'!$L$29:$N$29</c:f>
              <c:numCache>
                <c:formatCode>#,##0.0</c:formatCode>
                <c:ptCount val="3"/>
                <c:pt idx="0">
                  <c:v>7470.69</c:v>
                </c:pt>
                <c:pt idx="1">
                  <c:v>10313.129999999999</c:v>
                </c:pt>
                <c:pt idx="2">
                  <c:v>7857.43</c:v>
                </c:pt>
              </c:numCache>
            </c:numRef>
          </c:val>
        </c:ser>
        <c:ser>
          <c:idx val="2"/>
          <c:order val="2"/>
          <c:tx>
            <c:strRef>
              <c:f>'8.12'!$K$30</c:f>
              <c:strCache>
                <c:ptCount val="1"/>
                <c:pt idx="0">
                  <c:v>Doprava</c:v>
                </c:pt>
              </c:strCache>
            </c:strRef>
          </c:tx>
          <c:invertIfNegative val="0"/>
          <c:cat>
            <c:strRef>
              <c:f>'8.12'!$L$27:$N$27</c:f>
              <c:strCache>
                <c:ptCount val="3"/>
                <c:pt idx="0">
                  <c:v>Červenec</c:v>
                </c:pt>
                <c:pt idx="1">
                  <c:v>Srpen</c:v>
                </c:pt>
                <c:pt idx="2">
                  <c:v>Září</c:v>
                </c:pt>
              </c:strCache>
            </c:strRef>
          </c:cat>
          <c:val>
            <c:numRef>
              <c:f>'8.12'!$L$30:$N$30</c:f>
              <c:numCache>
                <c:formatCode>#,##0.0</c:formatCode>
                <c:ptCount val="3"/>
                <c:pt idx="0">
                  <c:v>360.50000000000006</c:v>
                </c:pt>
                <c:pt idx="1">
                  <c:v>429.8</c:v>
                </c:pt>
                <c:pt idx="2">
                  <c:v>493.05999999999995</c:v>
                </c:pt>
              </c:numCache>
            </c:numRef>
          </c:val>
        </c:ser>
        <c:ser>
          <c:idx val="3"/>
          <c:order val="3"/>
          <c:tx>
            <c:strRef>
              <c:f>'8.12'!$K$31</c:f>
              <c:strCache>
                <c:ptCount val="1"/>
                <c:pt idx="0">
                  <c:v>Stavebnictví</c:v>
                </c:pt>
              </c:strCache>
            </c:strRef>
          </c:tx>
          <c:invertIfNegative val="0"/>
          <c:cat>
            <c:strRef>
              <c:f>'8.12'!$L$27:$N$27</c:f>
              <c:strCache>
                <c:ptCount val="3"/>
                <c:pt idx="0">
                  <c:v>Červenec</c:v>
                </c:pt>
                <c:pt idx="1">
                  <c:v>Srpen</c:v>
                </c:pt>
                <c:pt idx="2">
                  <c:v>Září</c:v>
                </c:pt>
              </c:strCache>
            </c:strRef>
          </c:cat>
          <c:val>
            <c:numRef>
              <c:f>'8.12'!$L$31:$N$31</c:f>
              <c:numCache>
                <c:formatCode>#,##0.0</c:formatCode>
                <c:ptCount val="3"/>
                <c:pt idx="0">
                  <c:v>11212.42</c:v>
                </c:pt>
                <c:pt idx="1">
                  <c:v>15474.380000000001</c:v>
                </c:pt>
                <c:pt idx="2">
                  <c:v>11806.63</c:v>
                </c:pt>
              </c:numCache>
            </c:numRef>
          </c:val>
        </c:ser>
        <c:ser>
          <c:idx val="4"/>
          <c:order val="4"/>
          <c:tx>
            <c:strRef>
              <c:f>'8.12'!$K$32</c:f>
              <c:strCache>
                <c:ptCount val="1"/>
                <c:pt idx="0">
                  <c:v>Zemědělství a lesnictví</c:v>
                </c:pt>
              </c:strCache>
            </c:strRef>
          </c:tx>
          <c:invertIfNegative val="0"/>
          <c:cat>
            <c:strRef>
              <c:f>'8.12'!$L$27:$N$27</c:f>
              <c:strCache>
                <c:ptCount val="3"/>
                <c:pt idx="0">
                  <c:v>Červenec</c:v>
                </c:pt>
                <c:pt idx="1">
                  <c:v>Srpen</c:v>
                </c:pt>
                <c:pt idx="2">
                  <c:v>Září</c:v>
                </c:pt>
              </c:strCache>
            </c:strRef>
          </c:cat>
          <c:val>
            <c:numRef>
              <c:f>'8.12'!$L$32:$N$32</c:f>
              <c:numCache>
                <c:formatCode>#,##0.0</c:formatCode>
                <c:ptCount val="3"/>
                <c:pt idx="0">
                  <c:v>1156.06</c:v>
                </c:pt>
                <c:pt idx="1">
                  <c:v>1206.5900000000001</c:v>
                </c:pt>
                <c:pt idx="2">
                  <c:v>999.96100000000001</c:v>
                </c:pt>
              </c:numCache>
            </c:numRef>
          </c:val>
        </c:ser>
        <c:ser>
          <c:idx val="5"/>
          <c:order val="5"/>
          <c:tx>
            <c:strRef>
              <c:f>'8.12'!$K$33</c:f>
              <c:strCache>
                <c:ptCount val="1"/>
                <c:pt idx="0">
                  <c:v>Domácnosti</c:v>
                </c:pt>
              </c:strCache>
            </c:strRef>
          </c:tx>
          <c:invertIfNegative val="0"/>
          <c:cat>
            <c:strRef>
              <c:f>'8.12'!$L$27:$N$27</c:f>
              <c:strCache>
                <c:ptCount val="3"/>
                <c:pt idx="0">
                  <c:v>Červenec</c:v>
                </c:pt>
                <c:pt idx="1">
                  <c:v>Srpen</c:v>
                </c:pt>
                <c:pt idx="2">
                  <c:v>Září</c:v>
                </c:pt>
              </c:strCache>
            </c:strRef>
          </c:cat>
          <c:val>
            <c:numRef>
              <c:f>'8.12'!$L$33:$N$33</c:f>
              <c:numCache>
                <c:formatCode>#,##0.0</c:formatCode>
                <c:ptCount val="3"/>
                <c:pt idx="0">
                  <c:v>63190.228999999999</c:v>
                </c:pt>
                <c:pt idx="1">
                  <c:v>66978.941999999981</c:v>
                </c:pt>
                <c:pt idx="2">
                  <c:v>93560.76999999999</c:v>
                </c:pt>
              </c:numCache>
            </c:numRef>
          </c:val>
        </c:ser>
        <c:ser>
          <c:idx val="6"/>
          <c:order val="6"/>
          <c:tx>
            <c:strRef>
              <c:f>'8.12'!$K$34</c:f>
              <c:strCache>
                <c:ptCount val="1"/>
                <c:pt idx="0">
                  <c:v>Obchod, služby, školství, zdravotnictví</c:v>
                </c:pt>
              </c:strCache>
            </c:strRef>
          </c:tx>
          <c:invertIfNegative val="0"/>
          <c:cat>
            <c:strRef>
              <c:f>'8.12'!$L$27:$N$27</c:f>
              <c:strCache>
                <c:ptCount val="3"/>
                <c:pt idx="0">
                  <c:v>Červenec</c:v>
                </c:pt>
                <c:pt idx="1">
                  <c:v>Srpen</c:v>
                </c:pt>
                <c:pt idx="2">
                  <c:v>Září</c:v>
                </c:pt>
              </c:strCache>
            </c:strRef>
          </c:cat>
          <c:val>
            <c:numRef>
              <c:f>'8.12'!$L$34:$N$34</c:f>
              <c:numCache>
                <c:formatCode>#,##0.0</c:formatCode>
                <c:ptCount val="3"/>
                <c:pt idx="0">
                  <c:v>18899.453999999998</c:v>
                </c:pt>
                <c:pt idx="1">
                  <c:v>19720.897000000001</c:v>
                </c:pt>
                <c:pt idx="2">
                  <c:v>34131.156000000003</c:v>
                </c:pt>
              </c:numCache>
            </c:numRef>
          </c:val>
        </c:ser>
        <c:ser>
          <c:idx val="7"/>
          <c:order val="7"/>
          <c:tx>
            <c:strRef>
              <c:f>'8.12'!$K$35</c:f>
              <c:strCache>
                <c:ptCount val="1"/>
                <c:pt idx="0">
                  <c:v>Ostatní</c:v>
                </c:pt>
              </c:strCache>
            </c:strRef>
          </c:tx>
          <c:invertIfNegative val="0"/>
          <c:cat>
            <c:strRef>
              <c:f>'8.12'!$L$27:$N$27</c:f>
              <c:strCache>
                <c:ptCount val="3"/>
                <c:pt idx="0">
                  <c:v>Červenec</c:v>
                </c:pt>
                <c:pt idx="1">
                  <c:v>Srpen</c:v>
                </c:pt>
                <c:pt idx="2">
                  <c:v>Září</c:v>
                </c:pt>
              </c:strCache>
            </c:strRef>
          </c:cat>
          <c:val>
            <c:numRef>
              <c:f>'8.12'!$L$35:$N$35</c:f>
              <c:numCache>
                <c:formatCode>#,##0.0</c:formatCode>
                <c:ptCount val="3"/>
                <c:pt idx="0">
                  <c:v>896.83400000000006</c:v>
                </c:pt>
                <c:pt idx="1">
                  <c:v>1037.297</c:v>
                </c:pt>
                <c:pt idx="2">
                  <c:v>1288.836</c:v>
                </c:pt>
              </c:numCache>
            </c:numRef>
          </c:val>
        </c:ser>
        <c:dLbls>
          <c:showLegendKey val="0"/>
          <c:showVal val="0"/>
          <c:showCatName val="0"/>
          <c:showSerName val="0"/>
          <c:showPercent val="0"/>
          <c:showBubbleSize val="0"/>
        </c:dLbls>
        <c:gapWidth val="150"/>
        <c:overlap val="100"/>
        <c:axId val="386605440"/>
        <c:axId val="386606976"/>
      </c:barChart>
      <c:catAx>
        <c:axId val="386605440"/>
        <c:scaling>
          <c:orientation val="minMax"/>
        </c:scaling>
        <c:delete val="0"/>
        <c:axPos val="b"/>
        <c:numFmt formatCode="General" sourceLinked="1"/>
        <c:majorTickMark val="none"/>
        <c:minorTickMark val="none"/>
        <c:tickLblPos val="nextTo"/>
        <c:txPr>
          <a:bodyPr/>
          <a:lstStyle/>
          <a:p>
            <a:pPr>
              <a:defRPr sz="900"/>
            </a:pPr>
            <a:endParaRPr lang="cs-CZ"/>
          </a:p>
        </c:txPr>
        <c:crossAx val="386606976"/>
        <c:crosses val="autoZero"/>
        <c:auto val="1"/>
        <c:lblAlgn val="ctr"/>
        <c:lblOffset val="100"/>
        <c:noMultiLvlLbl val="0"/>
      </c:catAx>
      <c:valAx>
        <c:axId val="386606976"/>
        <c:scaling>
          <c:orientation val="minMax"/>
          <c:max val="12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66054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0.10617315486913355</c:v>
                </c:pt>
              </c:numCache>
            </c:numRef>
          </c:val>
        </c:ser>
        <c:ser>
          <c:idx val="1"/>
          <c:order val="1"/>
          <c:tx>
            <c:strRef>
              <c:f>'8.12'!$L$41</c:f>
              <c:strCache>
                <c:ptCount val="1"/>
                <c:pt idx="0">
                  <c:v>Výroba tepla brutto</c:v>
                </c:pt>
              </c:strCache>
            </c:strRef>
          </c:tx>
          <c:invertIfNegative val="0"/>
          <c:val>
            <c:numRef>
              <c:f>'8.12'!$M$41</c:f>
              <c:numCache>
                <c:formatCode>0.0%</c:formatCode>
                <c:ptCount val="1"/>
                <c:pt idx="0">
                  <c:v>0.1596755699038932</c:v>
                </c:pt>
              </c:numCache>
            </c:numRef>
          </c:val>
        </c:ser>
        <c:ser>
          <c:idx val="2"/>
          <c:order val="2"/>
          <c:tx>
            <c:strRef>
              <c:f>'8.12'!$L$42</c:f>
              <c:strCache>
                <c:ptCount val="1"/>
                <c:pt idx="0">
                  <c:v>Dodávky tepla</c:v>
                </c:pt>
              </c:strCache>
            </c:strRef>
          </c:tx>
          <c:invertIfNegative val="0"/>
          <c:val>
            <c:numRef>
              <c:f>'8.12'!$M$42</c:f>
              <c:numCache>
                <c:formatCode>0.0%</c:formatCode>
                <c:ptCount val="1"/>
                <c:pt idx="0">
                  <c:v>0.25487211692127892</c:v>
                </c:pt>
              </c:numCache>
            </c:numRef>
          </c:val>
        </c:ser>
        <c:dLbls>
          <c:showLegendKey val="0"/>
          <c:showVal val="0"/>
          <c:showCatName val="0"/>
          <c:showSerName val="0"/>
          <c:showPercent val="0"/>
          <c:showBubbleSize val="0"/>
        </c:dLbls>
        <c:gapWidth val="150"/>
        <c:axId val="386620416"/>
        <c:axId val="386638592"/>
      </c:barChart>
      <c:catAx>
        <c:axId val="386620416"/>
        <c:scaling>
          <c:orientation val="maxMin"/>
        </c:scaling>
        <c:delete val="0"/>
        <c:axPos val="l"/>
        <c:numFmt formatCode="General" sourceLinked="1"/>
        <c:majorTickMark val="none"/>
        <c:minorTickMark val="none"/>
        <c:tickLblPos val="none"/>
        <c:crossAx val="386638592"/>
        <c:crosses val="autoZero"/>
        <c:auto val="1"/>
        <c:lblAlgn val="ctr"/>
        <c:lblOffset val="100"/>
        <c:noMultiLvlLbl val="0"/>
      </c:catAx>
      <c:valAx>
        <c:axId val="3866385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66204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Červenec</c:v>
                </c:pt>
                <c:pt idx="1">
                  <c:v>Srpen</c:v>
                </c:pt>
                <c:pt idx="2">
                  <c:v>Září</c:v>
                </c:pt>
              </c:strCache>
            </c:strRef>
          </c:cat>
          <c:val>
            <c:numRef>
              <c:f>'8.12'!$L$10:$N$10</c:f>
              <c:numCache>
                <c:formatCode>#,##0.0</c:formatCode>
                <c:ptCount val="3"/>
                <c:pt idx="0">
                  <c:v>17699.934000000001</c:v>
                </c:pt>
                <c:pt idx="1">
                  <c:v>15087.475000000002</c:v>
                </c:pt>
                <c:pt idx="2">
                  <c:v>30165.173000000003</c:v>
                </c:pt>
              </c:numCache>
            </c:numRef>
          </c:val>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Červenec</c:v>
                </c:pt>
                <c:pt idx="1">
                  <c:v>Srpen</c:v>
                </c:pt>
                <c:pt idx="2">
                  <c:v>Září</c:v>
                </c:pt>
              </c:strCache>
            </c:strRef>
          </c:cat>
          <c:val>
            <c:numRef>
              <c:f>'8.12'!$L$11:$N$11</c:f>
              <c:numCache>
                <c:formatCode>#,##0.0</c:formatCode>
                <c:ptCount val="3"/>
                <c:pt idx="0">
                  <c:v>2016.1189999999999</c:v>
                </c:pt>
                <c:pt idx="1">
                  <c:v>2120.0610000000001</c:v>
                </c:pt>
                <c:pt idx="2">
                  <c:v>2098.1</c:v>
                </c:pt>
              </c:numCache>
            </c:numRef>
          </c:val>
        </c:ser>
        <c:ser>
          <c:idx val="2"/>
          <c:order val="2"/>
          <c:tx>
            <c:strRef>
              <c:f>'8.12'!$K$12</c:f>
              <c:strCache>
                <c:ptCount val="1"/>
                <c:pt idx="0">
                  <c:v>Černé uhlí</c:v>
                </c:pt>
              </c:strCache>
            </c:strRef>
          </c:tx>
          <c:spPr>
            <a:solidFill>
              <a:schemeClr val="tx1"/>
            </a:solidFill>
          </c:spPr>
          <c:invertIfNegative val="0"/>
          <c:cat>
            <c:strRef>
              <c:f>'8.12'!$L$9:$N$9</c:f>
              <c:strCache>
                <c:ptCount val="3"/>
                <c:pt idx="0">
                  <c:v>Červenec</c:v>
                </c:pt>
                <c:pt idx="1">
                  <c:v>Srpen</c:v>
                </c:pt>
                <c:pt idx="2">
                  <c:v>Září</c:v>
                </c:pt>
              </c:strCache>
            </c:strRef>
          </c:cat>
          <c:val>
            <c:numRef>
              <c:f>'8.12'!$L$12:$N$12</c:f>
              <c:numCache>
                <c:formatCode>#,##0.0</c:formatCode>
                <c:ptCount val="3"/>
                <c:pt idx="0">
                  <c:v>0</c:v>
                </c:pt>
                <c:pt idx="1">
                  <c:v>0</c:v>
                </c:pt>
                <c:pt idx="2">
                  <c:v>0</c:v>
                </c:pt>
              </c:numCache>
            </c:numRef>
          </c:val>
        </c:ser>
        <c:ser>
          <c:idx val="3"/>
          <c:order val="3"/>
          <c:tx>
            <c:strRef>
              <c:f>'8.12'!$K$13</c:f>
              <c:strCache>
                <c:ptCount val="1"/>
                <c:pt idx="0">
                  <c:v>Elektrická energie</c:v>
                </c:pt>
              </c:strCache>
            </c:strRef>
          </c:tx>
          <c:invertIfNegative val="0"/>
          <c:cat>
            <c:strRef>
              <c:f>'8.12'!$L$9:$N$9</c:f>
              <c:strCache>
                <c:ptCount val="3"/>
                <c:pt idx="0">
                  <c:v>Červenec</c:v>
                </c:pt>
                <c:pt idx="1">
                  <c:v>Srpen</c:v>
                </c:pt>
                <c:pt idx="2">
                  <c:v>Září</c:v>
                </c:pt>
              </c:strCache>
            </c:strRef>
          </c:cat>
          <c:val>
            <c:numRef>
              <c:f>'8.12'!$L$13:$N$13</c:f>
              <c:numCache>
                <c:formatCode>#,##0.0</c:formatCode>
                <c:ptCount val="3"/>
                <c:pt idx="0">
                  <c:v>0</c:v>
                </c:pt>
                <c:pt idx="1">
                  <c:v>0</c:v>
                </c:pt>
                <c:pt idx="2">
                  <c:v>0</c:v>
                </c:pt>
              </c:numCache>
            </c:numRef>
          </c:val>
        </c:ser>
        <c:ser>
          <c:idx val="4"/>
          <c:order val="4"/>
          <c:tx>
            <c:strRef>
              <c:f>'8.12'!$K$14</c:f>
              <c:strCache>
                <c:ptCount val="1"/>
                <c:pt idx="0">
                  <c:v>Energie prostředí (tepelné čerpadlo)</c:v>
                </c:pt>
              </c:strCache>
            </c:strRef>
          </c:tx>
          <c:invertIfNegative val="0"/>
          <c:cat>
            <c:strRef>
              <c:f>'8.12'!$L$9:$N$9</c:f>
              <c:strCache>
                <c:ptCount val="3"/>
                <c:pt idx="0">
                  <c:v>Červenec</c:v>
                </c:pt>
                <c:pt idx="1">
                  <c:v>Srpen</c:v>
                </c:pt>
                <c:pt idx="2">
                  <c:v>Září</c:v>
                </c:pt>
              </c:strCache>
            </c:strRef>
          </c:cat>
          <c:val>
            <c:numRef>
              <c:f>'8.12'!$L$14:$N$14</c:f>
              <c:numCache>
                <c:formatCode>#,##0.0</c:formatCode>
                <c:ptCount val="3"/>
                <c:pt idx="0">
                  <c:v>0</c:v>
                </c:pt>
                <c:pt idx="1">
                  <c:v>0</c:v>
                </c:pt>
                <c:pt idx="2">
                  <c:v>0</c:v>
                </c:pt>
              </c:numCache>
            </c:numRef>
          </c:val>
        </c:ser>
        <c:ser>
          <c:idx val="5"/>
          <c:order val="5"/>
          <c:tx>
            <c:strRef>
              <c:f>'8.12'!$K$15</c:f>
              <c:strCache>
                <c:ptCount val="1"/>
                <c:pt idx="0">
                  <c:v>Energie Slunce (solární kolektor)</c:v>
                </c:pt>
              </c:strCache>
            </c:strRef>
          </c:tx>
          <c:invertIfNegative val="0"/>
          <c:cat>
            <c:strRef>
              <c:f>'8.12'!$L$9:$N$9</c:f>
              <c:strCache>
                <c:ptCount val="3"/>
                <c:pt idx="0">
                  <c:v>Červenec</c:v>
                </c:pt>
                <c:pt idx="1">
                  <c:v>Srpen</c:v>
                </c:pt>
                <c:pt idx="2">
                  <c:v>Září</c:v>
                </c:pt>
              </c:strCache>
            </c:strRef>
          </c:cat>
          <c:val>
            <c:numRef>
              <c:f>'8.12'!$L$15:$N$15</c:f>
              <c:numCache>
                <c:formatCode>#,##0.0</c:formatCode>
                <c:ptCount val="3"/>
                <c:pt idx="0">
                  <c:v>0</c:v>
                </c:pt>
                <c:pt idx="1">
                  <c:v>0</c:v>
                </c:pt>
                <c:pt idx="2">
                  <c:v>0</c:v>
                </c:pt>
              </c:numCache>
            </c:numRef>
          </c:val>
        </c:ser>
        <c:ser>
          <c:idx val="6"/>
          <c:order val="6"/>
          <c:tx>
            <c:strRef>
              <c:f>'8.12'!$K$16</c:f>
              <c:strCache>
                <c:ptCount val="1"/>
                <c:pt idx="0">
                  <c:v>Hnědé uhlí</c:v>
                </c:pt>
              </c:strCache>
            </c:strRef>
          </c:tx>
          <c:spPr>
            <a:solidFill>
              <a:srgbClr val="6E4932"/>
            </a:solidFill>
          </c:spPr>
          <c:invertIfNegative val="0"/>
          <c:cat>
            <c:strRef>
              <c:f>'8.12'!$L$9:$N$9</c:f>
              <c:strCache>
                <c:ptCount val="3"/>
                <c:pt idx="0">
                  <c:v>Červenec</c:v>
                </c:pt>
                <c:pt idx="1">
                  <c:v>Srpen</c:v>
                </c:pt>
                <c:pt idx="2">
                  <c:v>Září</c:v>
                </c:pt>
              </c:strCache>
            </c:strRef>
          </c:cat>
          <c:val>
            <c:numRef>
              <c:f>'8.12'!$L$16:$N$16</c:f>
              <c:numCache>
                <c:formatCode>#,##0.0</c:formatCode>
                <c:ptCount val="3"/>
                <c:pt idx="0">
                  <c:v>235799.663</c:v>
                </c:pt>
                <c:pt idx="1">
                  <c:v>306313.12900000002</c:v>
                </c:pt>
                <c:pt idx="2">
                  <c:v>537870.49800000002</c:v>
                </c:pt>
              </c:numCache>
            </c:numRef>
          </c:val>
        </c:ser>
        <c:ser>
          <c:idx val="7"/>
          <c:order val="7"/>
          <c:tx>
            <c:strRef>
              <c:f>'8.12'!$K$17</c:f>
              <c:strCache>
                <c:ptCount val="1"/>
                <c:pt idx="0">
                  <c:v>Jaderné palivo</c:v>
                </c:pt>
              </c:strCache>
            </c:strRef>
          </c:tx>
          <c:invertIfNegative val="0"/>
          <c:cat>
            <c:strRef>
              <c:f>'8.12'!$L$9:$N$9</c:f>
              <c:strCache>
                <c:ptCount val="3"/>
                <c:pt idx="0">
                  <c:v>Červenec</c:v>
                </c:pt>
                <c:pt idx="1">
                  <c:v>Srpen</c:v>
                </c:pt>
                <c:pt idx="2">
                  <c:v>Září</c:v>
                </c:pt>
              </c:strCache>
            </c:strRef>
          </c:cat>
          <c:val>
            <c:numRef>
              <c:f>'8.12'!$L$17:$N$17</c:f>
              <c:numCache>
                <c:formatCode>#,##0.0</c:formatCode>
                <c:ptCount val="3"/>
                <c:pt idx="0">
                  <c:v>0</c:v>
                </c:pt>
                <c:pt idx="1">
                  <c:v>0</c:v>
                </c:pt>
                <c:pt idx="2">
                  <c:v>0</c:v>
                </c:pt>
              </c:numCache>
            </c:numRef>
          </c:val>
        </c:ser>
        <c:ser>
          <c:idx val="8"/>
          <c:order val="8"/>
          <c:tx>
            <c:strRef>
              <c:f>'8.12'!$K$18</c:f>
              <c:strCache>
                <c:ptCount val="1"/>
                <c:pt idx="0">
                  <c:v>Koks</c:v>
                </c:pt>
              </c:strCache>
            </c:strRef>
          </c:tx>
          <c:invertIfNegative val="0"/>
          <c:cat>
            <c:strRef>
              <c:f>'8.12'!$L$9:$N$9</c:f>
              <c:strCache>
                <c:ptCount val="3"/>
                <c:pt idx="0">
                  <c:v>Červenec</c:v>
                </c:pt>
                <c:pt idx="1">
                  <c:v>Srpen</c:v>
                </c:pt>
                <c:pt idx="2">
                  <c:v>Září</c:v>
                </c:pt>
              </c:strCache>
            </c:strRef>
          </c:cat>
          <c:val>
            <c:numRef>
              <c:f>'8.12'!$L$18:$N$18</c:f>
              <c:numCache>
                <c:formatCode>#,##0.0</c:formatCode>
                <c:ptCount val="3"/>
                <c:pt idx="0">
                  <c:v>0</c:v>
                </c:pt>
                <c:pt idx="1">
                  <c:v>0</c:v>
                </c:pt>
                <c:pt idx="2">
                  <c:v>0</c:v>
                </c:pt>
              </c:numCache>
            </c:numRef>
          </c:val>
        </c:ser>
        <c:ser>
          <c:idx val="9"/>
          <c:order val="9"/>
          <c:tx>
            <c:strRef>
              <c:f>'8.12'!$K$19</c:f>
              <c:strCache>
                <c:ptCount val="1"/>
                <c:pt idx="0">
                  <c:v>Odpadní teplo</c:v>
                </c:pt>
              </c:strCache>
            </c:strRef>
          </c:tx>
          <c:invertIfNegative val="0"/>
          <c:cat>
            <c:strRef>
              <c:f>'8.12'!$L$9:$N$9</c:f>
              <c:strCache>
                <c:ptCount val="3"/>
                <c:pt idx="0">
                  <c:v>Červenec</c:v>
                </c:pt>
                <c:pt idx="1">
                  <c:v>Srpen</c:v>
                </c:pt>
                <c:pt idx="2">
                  <c:v>Září</c:v>
                </c:pt>
              </c:strCache>
            </c:strRef>
          </c:cat>
          <c:val>
            <c:numRef>
              <c:f>'8.12'!$L$19:$N$19</c:f>
              <c:numCache>
                <c:formatCode>#,##0.0</c:formatCode>
                <c:ptCount val="3"/>
                <c:pt idx="0">
                  <c:v>12262</c:v>
                </c:pt>
                <c:pt idx="1">
                  <c:v>13579</c:v>
                </c:pt>
                <c:pt idx="2">
                  <c:v>22357</c:v>
                </c:pt>
              </c:numCache>
            </c:numRef>
          </c:val>
        </c:ser>
        <c:ser>
          <c:idx val="10"/>
          <c:order val="10"/>
          <c:tx>
            <c:strRef>
              <c:f>'8.12'!$K$20</c:f>
              <c:strCache>
                <c:ptCount val="1"/>
                <c:pt idx="0">
                  <c:v>Ostatní kapalná paliva</c:v>
                </c:pt>
              </c:strCache>
            </c:strRef>
          </c:tx>
          <c:invertIfNegative val="0"/>
          <c:cat>
            <c:strRef>
              <c:f>'8.12'!$L$9:$N$9</c:f>
              <c:strCache>
                <c:ptCount val="3"/>
                <c:pt idx="0">
                  <c:v>Červenec</c:v>
                </c:pt>
                <c:pt idx="1">
                  <c:v>Srpen</c:v>
                </c:pt>
                <c:pt idx="2">
                  <c:v>Září</c:v>
                </c:pt>
              </c:strCache>
            </c:strRef>
          </c:cat>
          <c:val>
            <c:numRef>
              <c:f>'8.12'!$L$20:$N$20</c:f>
              <c:numCache>
                <c:formatCode>#,##0.0</c:formatCode>
                <c:ptCount val="3"/>
                <c:pt idx="0">
                  <c:v>660</c:v>
                </c:pt>
                <c:pt idx="1">
                  <c:v>664</c:v>
                </c:pt>
                <c:pt idx="2">
                  <c:v>1099.097</c:v>
                </c:pt>
              </c:numCache>
            </c:numRef>
          </c:val>
        </c:ser>
        <c:ser>
          <c:idx val="11"/>
          <c:order val="11"/>
          <c:tx>
            <c:strRef>
              <c:f>'8.12'!$K$21</c:f>
              <c:strCache>
                <c:ptCount val="1"/>
                <c:pt idx="0">
                  <c:v>Ostatní pevná paliva</c:v>
                </c:pt>
              </c:strCache>
            </c:strRef>
          </c:tx>
          <c:invertIfNegative val="0"/>
          <c:cat>
            <c:strRef>
              <c:f>'8.12'!$L$9:$N$9</c:f>
              <c:strCache>
                <c:ptCount val="3"/>
                <c:pt idx="0">
                  <c:v>Červenec</c:v>
                </c:pt>
                <c:pt idx="1">
                  <c:v>Srpen</c:v>
                </c:pt>
                <c:pt idx="2">
                  <c:v>Září</c:v>
                </c:pt>
              </c:strCache>
            </c:strRef>
          </c:cat>
          <c:val>
            <c:numRef>
              <c:f>'8.12'!$L$21:$N$21</c:f>
              <c:numCache>
                <c:formatCode>#,##0.0</c:formatCode>
                <c:ptCount val="3"/>
                <c:pt idx="0">
                  <c:v>5105.9890815546532</c:v>
                </c:pt>
                <c:pt idx="1">
                  <c:v>9002</c:v>
                </c:pt>
                <c:pt idx="2">
                  <c:v>9686</c:v>
                </c:pt>
              </c:numCache>
            </c:numRef>
          </c:val>
        </c:ser>
        <c:ser>
          <c:idx val="12"/>
          <c:order val="12"/>
          <c:tx>
            <c:strRef>
              <c:f>'8.12'!$K$22</c:f>
              <c:strCache>
                <c:ptCount val="1"/>
                <c:pt idx="0">
                  <c:v>Ostatní plyny</c:v>
                </c:pt>
              </c:strCache>
            </c:strRef>
          </c:tx>
          <c:invertIfNegative val="0"/>
          <c:cat>
            <c:strRef>
              <c:f>'8.12'!$L$9:$N$9</c:f>
              <c:strCache>
                <c:ptCount val="3"/>
                <c:pt idx="0">
                  <c:v>Červenec</c:v>
                </c:pt>
                <c:pt idx="1">
                  <c:v>Srpen</c:v>
                </c:pt>
                <c:pt idx="2">
                  <c:v>Září</c:v>
                </c:pt>
              </c:strCache>
            </c:strRef>
          </c:cat>
          <c:val>
            <c:numRef>
              <c:f>'8.12'!$L$22:$N$22</c:f>
              <c:numCache>
                <c:formatCode>#,##0.0</c:formatCode>
                <c:ptCount val="3"/>
                <c:pt idx="0">
                  <c:v>105070.16</c:v>
                </c:pt>
                <c:pt idx="1">
                  <c:v>115008.12</c:v>
                </c:pt>
                <c:pt idx="2">
                  <c:v>89280.341</c:v>
                </c:pt>
              </c:numCache>
            </c:numRef>
          </c:val>
        </c:ser>
        <c:ser>
          <c:idx val="13"/>
          <c:order val="13"/>
          <c:tx>
            <c:strRef>
              <c:f>'8.12'!$K$23</c:f>
              <c:strCache>
                <c:ptCount val="1"/>
                <c:pt idx="0">
                  <c:v>Ostatní</c:v>
                </c:pt>
              </c:strCache>
            </c:strRef>
          </c:tx>
          <c:invertIfNegative val="0"/>
          <c:cat>
            <c:strRef>
              <c:f>'8.12'!$L$9:$N$9</c:f>
              <c:strCache>
                <c:ptCount val="3"/>
                <c:pt idx="0">
                  <c:v>Červenec</c:v>
                </c:pt>
                <c:pt idx="1">
                  <c:v>Srpen</c:v>
                </c:pt>
                <c:pt idx="2">
                  <c:v>Září</c:v>
                </c:pt>
              </c:strCache>
            </c:strRef>
          </c:cat>
          <c:val>
            <c:numRef>
              <c:f>'8.12'!$L$23:$N$23</c:f>
              <c:numCache>
                <c:formatCode>#,##0.0</c:formatCode>
                <c:ptCount val="3"/>
                <c:pt idx="0">
                  <c:v>0</c:v>
                </c:pt>
                <c:pt idx="1">
                  <c:v>0</c:v>
                </c:pt>
                <c:pt idx="2">
                  <c:v>0</c:v>
                </c:pt>
              </c:numCache>
            </c:numRef>
          </c:val>
        </c:ser>
        <c:ser>
          <c:idx val="14"/>
          <c:order val="14"/>
          <c:tx>
            <c:strRef>
              <c:f>'8.12'!$K$24</c:f>
              <c:strCache>
                <c:ptCount val="1"/>
                <c:pt idx="0">
                  <c:v>Topné oleje</c:v>
                </c:pt>
              </c:strCache>
            </c:strRef>
          </c:tx>
          <c:invertIfNegative val="0"/>
          <c:cat>
            <c:strRef>
              <c:f>'8.12'!$L$9:$N$9</c:f>
              <c:strCache>
                <c:ptCount val="3"/>
                <c:pt idx="0">
                  <c:v>Červenec</c:v>
                </c:pt>
                <c:pt idx="1">
                  <c:v>Srpen</c:v>
                </c:pt>
                <c:pt idx="2">
                  <c:v>Září</c:v>
                </c:pt>
              </c:strCache>
            </c:strRef>
          </c:cat>
          <c:val>
            <c:numRef>
              <c:f>'8.12'!$L$24:$N$24</c:f>
              <c:numCache>
                <c:formatCode>#,##0.0</c:formatCode>
                <c:ptCount val="3"/>
                <c:pt idx="0">
                  <c:v>1722.05</c:v>
                </c:pt>
                <c:pt idx="1">
                  <c:v>25.4</c:v>
                </c:pt>
                <c:pt idx="2">
                  <c:v>382.87</c:v>
                </c:pt>
              </c:numCache>
            </c:numRef>
          </c:val>
        </c:ser>
        <c:ser>
          <c:idx val="15"/>
          <c:order val="15"/>
          <c:tx>
            <c:strRef>
              <c:f>'8.12'!$K$25</c:f>
              <c:strCache>
                <c:ptCount val="1"/>
                <c:pt idx="0">
                  <c:v>Zemní plyn</c:v>
                </c:pt>
              </c:strCache>
            </c:strRef>
          </c:tx>
          <c:spPr>
            <a:solidFill>
              <a:srgbClr val="EBE600"/>
            </a:solidFill>
          </c:spPr>
          <c:invertIfNegative val="0"/>
          <c:cat>
            <c:strRef>
              <c:f>'8.12'!$L$9:$N$9</c:f>
              <c:strCache>
                <c:ptCount val="3"/>
                <c:pt idx="0">
                  <c:v>Červenec</c:v>
                </c:pt>
                <c:pt idx="1">
                  <c:v>Srpen</c:v>
                </c:pt>
                <c:pt idx="2">
                  <c:v>Září</c:v>
                </c:pt>
              </c:strCache>
            </c:strRef>
          </c:cat>
          <c:val>
            <c:numRef>
              <c:f>'8.12'!$L$25:$N$25</c:f>
              <c:numCache>
                <c:formatCode>#,##0.0</c:formatCode>
                <c:ptCount val="3"/>
                <c:pt idx="0">
                  <c:v>331650.26091844542</c:v>
                </c:pt>
                <c:pt idx="1">
                  <c:v>298346.38200000004</c:v>
                </c:pt>
                <c:pt idx="2">
                  <c:v>337959.23599999998</c:v>
                </c:pt>
              </c:numCache>
            </c:numRef>
          </c:val>
        </c:ser>
        <c:dLbls>
          <c:showLegendKey val="0"/>
          <c:showVal val="0"/>
          <c:showCatName val="0"/>
          <c:showSerName val="0"/>
          <c:showPercent val="0"/>
          <c:showBubbleSize val="0"/>
        </c:dLbls>
        <c:gapWidth val="150"/>
        <c:overlap val="100"/>
        <c:axId val="386720512"/>
        <c:axId val="386722048"/>
      </c:barChart>
      <c:catAx>
        <c:axId val="386720512"/>
        <c:scaling>
          <c:orientation val="minMax"/>
        </c:scaling>
        <c:delete val="0"/>
        <c:axPos val="b"/>
        <c:numFmt formatCode="General" sourceLinked="1"/>
        <c:majorTickMark val="none"/>
        <c:minorTickMark val="none"/>
        <c:tickLblPos val="nextTo"/>
        <c:txPr>
          <a:bodyPr/>
          <a:lstStyle/>
          <a:p>
            <a:pPr>
              <a:defRPr sz="900"/>
            </a:pPr>
            <a:endParaRPr lang="cs-CZ"/>
          </a:p>
        </c:txPr>
        <c:crossAx val="386722048"/>
        <c:crosses val="autoZero"/>
        <c:auto val="1"/>
        <c:lblAlgn val="ctr"/>
        <c:lblOffset val="100"/>
        <c:noMultiLvlLbl val="0"/>
      </c:catAx>
      <c:valAx>
        <c:axId val="3867220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6720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165.553471</c:v>
                </c:pt>
                <c:pt idx="2">
                  <c:v>56.836659999999995</c:v>
                </c:pt>
                <c:pt idx="3">
                  <c:v>40.675468000000002</c:v>
                </c:pt>
                <c:pt idx="4">
                  <c:v>33.301400000000001</c:v>
                </c:pt>
                <c:pt idx="5">
                  <c:v>104.69361000000001</c:v>
                </c:pt>
                <c:pt idx="6">
                  <c:v>0.26624999999999999</c:v>
                </c:pt>
                <c:pt idx="7">
                  <c:v>128.91150999999999</c:v>
                </c:pt>
                <c:pt idx="8">
                  <c:v>15.551919</c:v>
                </c:pt>
                <c:pt idx="9">
                  <c:v>3.101318</c:v>
                </c:pt>
                <c:pt idx="10">
                  <c:v>52.125404999999994</c:v>
                </c:pt>
                <c:pt idx="11">
                  <c:v>62.952581999999992</c:v>
                </c:pt>
                <c:pt idx="12">
                  <c:v>221.32814999999994</c:v>
                </c:pt>
                <c:pt idx="13">
                  <c:v>28.070336000000005</c:v>
                </c:pt>
              </c:numCache>
            </c:numRef>
          </c:val>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7.79</c:v>
                </c:pt>
                <c:pt idx="1">
                  <c:v>10.004795999999999</c:v>
                </c:pt>
                <c:pt idx="2">
                  <c:v>9.7106239999999993</c:v>
                </c:pt>
                <c:pt idx="3">
                  <c:v>0.70599999999999996</c:v>
                </c:pt>
                <c:pt idx="4">
                  <c:v>7.7312069999999995</c:v>
                </c:pt>
                <c:pt idx="5">
                  <c:v>9.9251699999999978</c:v>
                </c:pt>
                <c:pt idx="6">
                  <c:v>2.29623</c:v>
                </c:pt>
                <c:pt idx="7">
                  <c:v>0</c:v>
                </c:pt>
                <c:pt idx="8">
                  <c:v>7.3817400000000006</c:v>
                </c:pt>
                <c:pt idx="9">
                  <c:v>7.8276529999999998</c:v>
                </c:pt>
                <c:pt idx="10">
                  <c:v>6.8131440000000003</c:v>
                </c:pt>
                <c:pt idx="11">
                  <c:v>6.2342800000000009</c:v>
                </c:pt>
                <c:pt idx="12">
                  <c:v>5.4962749999999998</c:v>
                </c:pt>
                <c:pt idx="13">
                  <c:v>1.7880700000000003</c:v>
                </c:pt>
              </c:numCache>
            </c:numRef>
          </c:val>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2.1342399999999997</c:v>
                </c:pt>
                <c:pt idx="6">
                  <c:v>0</c:v>
                </c:pt>
                <c:pt idx="7">
                  <c:v>663.66439300000013</c:v>
                </c:pt>
                <c:pt idx="8">
                  <c:v>146.432829</c:v>
                </c:pt>
                <c:pt idx="9">
                  <c:v>2.633</c:v>
                </c:pt>
                <c:pt idx="10">
                  <c:v>0</c:v>
                </c:pt>
                <c:pt idx="11">
                  <c:v>0</c:v>
                </c:pt>
                <c:pt idx="12">
                  <c:v>0</c:v>
                </c:pt>
                <c:pt idx="13">
                  <c:v>0</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0.96299999999999997</c:v>
                </c:pt>
                <c:pt idx="1">
                  <c:v>0.174008</c:v>
                </c:pt>
                <c:pt idx="2">
                  <c:v>1.5660000000000001</c:v>
                </c:pt>
                <c:pt idx="3">
                  <c:v>2.1673000000000001E-2</c:v>
                </c:pt>
                <c:pt idx="4">
                  <c:v>2.3E-2</c:v>
                </c:pt>
                <c:pt idx="5">
                  <c:v>0</c:v>
                </c:pt>
                <c:pt idx="6">
                  <c:v>0</c:v>
                </c:pt>
                <c:pt idx="7">
                  <c:v>4.8598000000000002E-2</c:v>
                </c:pt>
                <c:pt idx="8">
                  <c:v>0</c:v>
                </c:pt>
                <c:pt idx="9">
                  <c:v>0</c:v>
                </c:pt>
                <c:pt idx="10">
                  <c:v>0.669408</c:v>
                </c:pt>
                <c:pt idx="11">
                  <c:v>0</c:v>
                </c:pt>
                <c:pt idx="12">
                  <c:v>0</c:v>
                </c:pt>
                <c:pt idx="13">
                  <c:v>0.1845</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1.379</c:v>
                </c:pt>
                <c:pt idx="1">
                  <c:v>1.5400000000000001E-3</c:v>
                </c:pt>
                <c:pt idx="2">
                  <c:v>5.8000000000000003E-2</c:v>
                </c:pt>
                <c:pt idx="3">
                  <c:v>1.1658499999999998</c:v>
                </c:pt>
                <c:pt idx="4">
                  <c:v>0</c:v>
                </c:pt>
                <c:pt idx="5">
                  <c:v>0</c:v>
                </c:pt>
                <c:pt idx="6">
                  <c:v>0</c:v>
                </c:pt>
                <c:pt idx="7">
                  <c:v>0</c:v>
                </c:pt>
                <c:pt idx="8">
                  <c:v>0</c:v>
                </c:pt>
                <c:pt idx="9">
                  <c:v>0</c:v>
                </c:pt>
                <c:pt idx="10">
                  <c:v>0</c:v>
                </c:pt>
                <c:pt idx="11">
                  <c:v>0</c:v>
                </c:pt>
                <c:pt idx="12">
                  <c:v>0.33751999999999999</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3.2000000000000001E-2</c:v>
                </c:pt>
                <c:pt idx="3">
                  <c:v>6.3084000000000001E-2</c:v>
                </c:pt>
                <c:pt idx="4">
                  <c:v>6.0700000000000004E-2</c:v>
                </c:pt>
                <c:pt idx="5">
                  <c:v>0</c:v>
                </c:pt>
                <c:pt idx="6">
                  <c:v>0</c:v>
                </c:pt>
                <c:pt idx="7">
                  <c:v>0</c:v>
                </c:pt>
                <c:pt idx="8">
                  <c:v>0</c:v>
                </c:pt>
                <c:pt idx="9">
                  <c:v>0</c:v>
                </c:pt>
                <c:pt idx="10">
                  <c:v>0</c:v>
                </c:pt>
                <c:pt idx="11">
                  <c:v>0</c:v>
                </c:pt>
                <c:pt idx="12">
                  <c:v>2.3519999999999999E-2</c:v>
                </c:pt>
                <c:pt idx="13">
                  <c:v>0</c:v>
                </c:pt>
              </c:numCache>
            </c:numRef>
          </c:val>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291.48869999999994</c:v>
                </c:pt>
                <c:pt idx="2">
                  <c:v>0.58099999999999996</c:v>
                </c:pt>
                <c:pt idx="3">
                  <c:v>256.02351500000003</c:v>
                </c:pt>
                <c:pt idx="4">
                  <c:v>1.752</c:v>
                </c:pt>
                <c:pt idx="5">
                  <c:v>123.59339</c:v>
                </c:pt>
                <c:pt idx="6">
                  <c:v>9.7041599999999999</c:v>
                </c:pt>
                <c:pt idx="7">
                  <c:v>19.771176999999998</c:v>
                </c:pt>
                <c:pt idx="8">
                  <c:v>47.132305000000002</c:v>
                </c:pt>
                <c:pt idx="9">
                  <c:v>226.43748899999997</c:v>
                </c:pt>
                <c:pt idx="10">
                  <c:v>233.98102700000001</c:v>
                </c:pt>
                <c:pt idx="11">
                  <c:v>1079.9832900000001</c:v>
                </c:pt>
                <c:pt idx="12">
                  <c:v>1225.5390199999999</c:v>
                </c:pt>
                <c:pt idx="13">
                  <c:v>350.11301199999997</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18.056259999999998</c:v>
                </c:pt>
                <c:pt idx="2">
                  <c:v>0</c:v>
                </c:pt>
                <c:pt idx="3">
                  <c:v>0</c:v>
                </c:pt>
                <c:pt idx="4">
                  <c:v>4.4928800000000004</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2.2200000000000002E-3</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5.9163500000000004</c:v>
                </c:pt>
                <c:pt idx="3">
                  <c:v>0.15165000000000001</c:v>
                </c:pt>
                <c:pt idx="4">
                  <c:v>6.2667869999999999</c:v>
                </c:pt>
                <c:pt idx="5">
                  <c:v>0</c:v>
                </c:pt>
                <c:pt idx="6">
                  <c:v>0.37169999999999997</c:v>
                </c:pt>
                <c:pt idx="7">
                  <c:v>23.16677</c:v>
                </c:pt>
                <c:pt idx="8">
                  <c:v>0</c:v>
                </c:pt>
                <c:pt idx="9">
                  <c:v>3.07</c:v>
                </c:pt>
                <c:pt idx="10">
                  <c:v>0</c:v>
                </c:pt>
                <c:pt idx="11">
                  <c:v>48.198</c:v>
                </c:pt>
                <c:pt idx="12">
                  <c:v>4.3999999999999997E-2</c:v>
                </c:pt>
                <c:pt idx="13">
                  <c:v>3.2869999999999999</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2.4230969999999998</c:v>
                </c:pt>
                <c:pt idx="12">
                  <c:v>0</c:v>
                </c:pt>
                <c:pt idx="13">
                  <c:v>3.6999999999999998E-2</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155.63300000000001</c:v>
                </c:pt>
                <c:pt idx="1">
                  <c:v>1.7450000000000001</c:v>
                </c:pt>
                <c:pt idx="2">
                  <c:v>302.28800000000001</c:v>
                </c:pt>
                <c:pt idx="3">
                  <c:v>0</c:v>
                </c:pt>
                <c:pt idx="4">
                  <c:v>0.33600000000000002</c:v>
                </c:pt>
                <c:pt idx="5">
                  <c:v>0</c:v>
                </c:pt>
                <c:pt idx="6">
                  <c:v>95.233999999999995</c:v>
                </c:pt>
                <c:pt idx="7">
                  <c:v>0.59177000000000002</c:v>
                </c:pt>
                <c:pt idx="8">
                  <c:v>0</c:v>
                </c:pt>
                <c:pt idx="9">
                  <c:v>0</c:v>
                </c:pt>
                <c:pt idx="10">
                  <c:v>5.4235730000000002</c:v>
                </c:pt>
                <c:pt idx="11">
                  <c:v>23.793989081554653</c:v>
                </c:pt>
                <c:pt idx="12">
                  <c:v>3.3166599999999997</c:v>
                </c:pt>
                <c:pt idx="13">
                  <c:v>6.98</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0.16731299999999999</c:v>
                </c:pt>
                <c:pt idx="2">
                  <c:v>0</c:v>
                </c:pt>
                <c:pt idx="3">
                  <c:v>8.6298500000000011</c:v>
                </c:pt>
                <c:pt idx="4">
                  <c:v>0</c:v>
                </c:pt>
                <c:pt idx="5">
                  <c:v>0</c:v>
                </c:pt>
                <c:pt idx="6">
                  <c:v>0</c:v>
                </c:pt>
                <c:pt idx="7">
                  <c:v>414.65934100000004</c:v>
                </c:pt>
                <c:pt idx="8">
                  <c:v>0</c:v>
                </c:pt>
                <c:pt idx="9">
                  <c:v>0</c:v>
                </c:pt>
                <c:pt idx="10">
                  <c:v>6.7000000000000004E-2</c:v>
                </c:pt>
                <c:pt idx="11">
                  <c:v>309.35862100000003</c:v>
                </c:pt>
                <c:pt idx="12">
                  <c:v>39.64</c:v>
                </c:pt>
                <c:pt idx="13">
                  <c:v>13.496</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0.145505</c:v>
                </c:pt>
                <c:pt idx="1">
                  <c:v>4.4428169999999989</c:v>
                </c:pt>
                <c:pt idx="2">
                  <c:v>0</c:v>
                </c:pt>
                <c:pt idx="3">
                  <c:v>0</c:v>
                </c:pt>
                <c:pt idx="4">
                  <c:v>0</c:v>
                </c:pt>
                <c:pt idx="5">
                  <c:v>0</c:v>
                </c:pt>
                <c:pt idx="6">
                  <c:v>0</c:v>
                </c:pt>
                <c:pt idx="7">
                  <c:v>0.30751899999999999</c:v>
                </c:pt>
                <c:pt idx="8">
                  <c:v>14.125394</c:v>
                </c:pt>
                <c:pt idx="9">
                  <c:v>3.1109999999999999E-2</c:v>
                </c:pt>
                <c:pt idx="10">
                  <c:v>0</c:v>
                </c:pt>
                <c:pt idx="11">
                  <c:v>2.1303199999999998</c:v>
                </c:pt>
                <c:pt idx="12">
                  <c:v>0.93346399999999996</c:v>
                </c:pt>
                <c:pt idx="13">
                  <c:v>0.31809000000000004</c:v>
                </c:pt>
              </c:numCache>
            </c:numRef>
          </c:val>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311.02445499999993</c:v>
                </c:pt>
                <c:pt idx="1">
                  <c:v>62.082883999999986</c:v>
                </c:pt>
                <c:pt idx="2">
                  <c:v>199.82946699999999</c:v>
                </c:pt>
                <c:pt idx="3">
                  <c:v>69.567307</c:v>
                </c:pt>
                <c:pt idx="4">
                  <c:v>64.839129</c:v>
                </c:pt>
                <c:pt idx="5">
                  <c:v>127.295378</c:v>
                </c:pt>
                <c:pt idx="6">
                  <c:v>119.99950508254126</c:v>
                </c:pt>
                <c:pt idx="7">
                  <c:v>213.79152200000004</c:v>
                </c:pt>
                <c:pt idx="8">
                  <c:v>114.93756500000001</c:v>
                </c:pt>
                <c:pt idx="9">
                  <c:v>36.640688000000011</c:v>
                </c:pt>
                <c:pt idx="10">
                  <c:v>64.738411000000013</c:v>
                </c:pt>
                <c:pt idx="11">
                  <c:v>967.95587891844536</c:v>
                </c:pt>
                <c:pt idx="12">
                  <c:v>181.70105699999996</c:v>
                </c:pt>
                <c:pt idx="13">
                  <c:v>82.23875395257491</c:v>
                </c:pt>
              </c:numCache>
            </c:numRef>
          </c:val>
        </c:ser>
        <c:dLbls>
          <c:showLegendKey val="0"/>
          <c:showVal val="0"/>
          <c:showCatName val="0"/>
          <c:showSerName val="0"/>
          <c:showPercent val="0"/>
          <c:showBubbleSize val="0"/>
        </c:dLbls>
        <c:gapWidth val="104"/>
        <c:overlap val="100"/>
        <c:axId val="204689408"/>
        <c:axId val="204690944"/>
      </c:barChart>
      <c:catAx>
        <c:axId val="204689408"/>
        <c:scaling>
          <c:orientation val="minMax"/>
        </c:scaling>
        <c:delete val="0"/>
        <c:axPos val="b"/>
        <c:majorTickMark val="none"/>
        <c:minorTickMark val="none"/>
        <c:tickLblPos val="low"/>
        <c:txPr>
          <a:bodyPr rot="0" vert="horz"/>
          <a:lstStyle/>
          <a:p>
            <a:pPr>
              <a:defRPr sz="900"/>
            </a:pPr>
            <a:endParaRPr lang="cs-CZ"/>
          </a:p>
        </c:txPr>
        <c:crossAx val="204690944"/>
        <c:crosses val="autoZero"/>
        <c:auto val="1"/>
        <c:lblAlgn val="ctr"/>
        <c:lblOffset val="100"/>
        <c:noMultiLvlLbl val="0"/>
      </c:catAx>
      <c:valAx>
        <c:axId val="2046909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689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'8.12'!$O$28:$O$35</c:f>
              <c:numCache>
                <c:formatCode>#,##0.0</c:formatCode>
                <c:ptCount val="8"/>
              </c:numCache>
            </c:numRef>
          </c:cat>
          <c:val>
            <c:numRef>
              <c:f>'8.12'!$J$28:$J$35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7180416"/>
        <c:axId val="387181952"/>
      </c:barChart>
      <c:catAx>
        <c:axId val="387180416"/>
        <c:scaling>
          <c:orientation val="minMax"/>
        </c:scaling>
        <c:delete val="1"/>
        <c:axPos val="b"/>
        <c:numFmt formatCode="General" sourceLinked="1"/>
        <c:majorTickMark val="out"/>
        <c:minorTickMark val="none"/>
        <c:tickLblPos val="nextTo"/>
        <c:crossAx val="387181952"/>
        <c:crosses val="autoZero"/>
        <c:auto val="1"/>
        <c:lblAlgn val="ctr"/>
        <c:lblOffset val="100"/>
        <c:noMultiLvlLbl val="0"/>
      </c:catAx>
      <c:valAx>
        <c:axId val="387181952"/>
        <c:scaling>
          <c:orientation val="minMax"/>
        </c:scaling>
        <c:delete val="1"/>
        <c:axPos val="l"/>
        <c:numFmt formatCode="0%" sourceLinked="1"/>
        <c:majorTickMark val="out"/>
        <c:minorTickMark val="none"/>
        <c:tickLblPos val="nextTo"/>
        <c:crossAx val="387180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Červenec</c:v>
                </c:pt>
                <c:pt idx="1">
                  <c:v>Srpen</c:v>
                </c:pt>
                <c:pt idx="2">
                  <c:v>Září</c:v>
                </c:pt>
              </c:strCache>
            </c:strRef>
          </c:cat>
          <c:val>
            <c:numRef>
              <c:f>'8.13'!$L$27:$N$27</c:f>
              <c:numCache>
                <c:formatCode>#,##0.0</c:formatCode>
                <c:ptCount val="3"/>
                <c:pt idx="0">
                  <c:v>285569.90600000002</c:v>
                </c:pt>
                <c:pt idx="1">
                  <c:v>280976.56</c:v>
                </c:pt>
                <c:pt idx="2">
                  <c:v>293359.99299999996</c:v>
                </c:pt>
              </c:numCache>
            </c:numRef>
          </c:val>
        </c:ser>
        <c:ser>
          <c:idx val="1"/>
          <c:order val="1"/>
          <c:tx>
            <c:strRef>
              <c:f>'8.13'!$K$28</c:f>
              <c:strCache>
                <c:ptCount val="1"/>
                <c:pt idx="0">
                  <c:v>Energetika</c:v>
                </c:pt>
              </c:strCache>
            </c:strRef>
          </c:tx>
          <c:invertIfNegative val="0"/>
          <c:cat>
            <c:strRef>
              <c:f>'8.13'!$L$26:$N$26</c:f>
              <c:strCache>
                <c:ptCount val="3"/>
                <c:pt idx="0">
                  <c:v>Červenec</c:v>
                </c:pt>
                <c:pt idx="1">
                  <c:v>Srpen</c:v>
                </c:pt>
                <c:pt idx="2">
                  <c:v>Září</c:v>
                </c:pt>
              </c:strCache>
            </c:strRef>
          </c:cat>
          <c:val>
            <c:numRef>
              <c:f>'8.13'!$L$28:$N$28</c:f>
              <c:numCache>
                <c:formatCode>#,##0.0</c:formatCode>
                <c:ptCount val="3"/>
                <c:pt idx="0">
                  <c:v>10929.24</c:v>
                </c:pt>
                <c:pt idx="1">
                  <c:v>11742.34</c:v>
                </c:pt>
                <c:pt idx="2">
                  <c:v>17376.530000000002</c:v>
                </c:pt>
              </c:numCache>
            </c:numRef>
          </c:val>
        </c:ser>
        <c:ser>
          <c:idx val="2"/>
          <c:order val="2"/>
          <c:tx>
            <c:strRef>
              <c:f>'8.13'!$K$29</c:f>
              <c:strCache>
                <c:ptCount val="1"/>
                <c:pt idx="0">
                  <c:v>Doprava</c:v>
                </c:pt>
              </c:strCache>
            </c:strRef>
          </c:tx>
          <c:invertIfNegative val="0"/>
          <c:cat>
            <c:strRef>
              <c:f>'8.13'!$L$26:$N$26</c:f>
              <c:strCache>
                <c:ptCount val="3"/>
                <c:pt idx="0">
                  <c:v>Červenec</c:v>
                </c:pt>
                <c:pt idx="1">
                  <c:v>Srpen</c:v>
                </c:pt>
                <c:pt idx="2">
                  <c:v>Září</c:v>
                </c:pt>
              </c:strCache>
            </c:strRef>
          </c:cat>
          <c:val>
            <c:numRef>
              <c:f>'8.13'!$L$29:$N$29</c:f>
              <c:numCache>
                <c:formatCode>#,##0.0</c:formatCode>
                <c:ptCount val="3"/>
                <c:pt idx="0">
                  <c:v>1383.3600000000001</c:v>
                </c:pt>
                <c:pt idx="1">
                  <c:v>1388.31</c:v>
                </c:pt>
                <c:pt idx="2">
                  <c:v>2174.88</c:v>
                </c:pt>
              </c:numCache>
            </c:numRef>
          </c:val>
        </c:ser>
        <c:ser>
          <c:idx val="3"/>
          <c:order val="3"/>
          <c:tx>
            <c:strRef>
              <c:f>'8.13'!$K$30</c:f>
              <c:strCache>
                <c:ptCount val="1"/>
                <c:pt idx="0">
                  <c:v>Stavebnictví</c:v>
                </c:pt>
              </c:strCache>
            </c:strRef>
          </c:tx>
          <c:invertIfNegative val="0"/>
          <c:cat>
            <c:strRef>
              <c:f>'8.13'!$L$26:$N$26</c:f>
              <c:strCache>
                <c:ptCount val="3"/>
                <c:pt idx="0">
                  <c:v>Červenec</c:v>
                </c:pt>
                <c:pt idx="1">
                  <c:v>Srpen</c:v>
                </c:pt>
                <c:pt idx="2">
                  <c:v>Září</c:v>
                </c:pt>
              </c:strCache>
            </c:strRef>
          </c:cat>
          <c:val>
            <c:numRef>
              <c:f>'8.13'!$L$30:$N$30</c:f>
              <c:numCache>
                <c:formatCode>#,##0.0</c:formatCode>
                <c:ptCount val="3"/>
                <c:pt idx="0">
                  <c:v>9.8010000000000002</c:v>
                </c:pt>
                <c:pt idx="1">
                  <c:v>13.638999999999999</c:v>
                </c:pt>
                <c:pt idx="2">
                  <c:v>229.035</c:v>
                </c:pt>
              </c:numCache>
            </c:numRef>
          </c:val>
        </c:ser>
        <c:ser>
          <c:idx val="4"/>
          <c:order val="4"/>
          <c:tx>
            <c:strRef>
              <c:f>'8.13'!$K$31</c:f>
              <c:strCache>
                <c:ptCount val="1"/>
                <c:pt idx="0">
                  <c:v>Zemědělství a lesnictví</c:v>
                </c:pt>
              </c:strCache>
            </c:strRef>
          </c:tx>
          <c:invertIfNegative val="0"/>
          <c:cat>
            <c:strRef>
              <c:f>'8.13'!$L$26:$N$26</c:f>
              <c:strCache>
                <c:ptCount val="3"/>
                <c:pt idx="0">
                  <c:v>Červenec</c:v>
                </c:pt>
                <c:pt idx="1">
                  <c:v>Srpen</c:v>
                </c:pt>
                <c:pt idx="2">
                  <c:v>Září</c:v>
                </c:pt>
              </c:strCache>
            </c:strRef>
          </c:cat>
          <c:val>
            <c:numRef>
              <c:f>'8.13'!$L$31:$N$31</c:f>
              <c:numCache>
                <c:formatCode>#,##0.0</c:formatCode>
                <c:ptCount val="3"/>
                <c:pt idx="0">
                  <c:v>1898.46</c:v>
                </c:pt>
                <c:pt idx="1">
                  <c:v>2505.6000000000004</c:v>
                </c:pt>
                <c:pt idx="2">
                  <c:v>5212.28</c:v>
                </c:pt>
              </c:numCache>
            </c:numRef>
          </c:val>
        </c:ser>
        <c:ser>
          <c:idx val="5"/>
          <c:order val="5"/>
          <c:tx>
            <c:strRef>
              <c:f>'8.13'!$K$32</c:f>
              <c:strCache>
                <c:ptCount val="1"/>
                <c:pt idx="0">
                  <c:v>Domácnosti</c:v>
                </c:pt>
              </c:strCache>
            </c:strRef>
          </c:tx>
          <c:invertIfNegative val="0"/>
          <c:cat>
            <c:strRef>
              <c:f>'8.13'!$L$26:$N$26</c:f>
              <c:strCache>
                <c:ptCount val="3"/>
                <c:pt idx="0">
                  <c:v>Červenec</c:v>
                </c:pt>
                <c:pt idx="1">
                  <c:v>Srpen</c:v>
                </c:pt>
                <c:pt idx="2">
                  <c:v>Září</c:v>
                </c:pt>
              </c:strCache>
            </c:strRef>
          </c:cat>
          <c:val>
            <c:numRef>
              <c:f>'8.13'!$L$32:$N$32</c:f>
              <c:numCache>
                <c:formatCode>#,##0.0</c:formatCode>
                <c:ptCount val="3"/>
                <c:pt idx="0">
                  <c:v>101710.477</c:v>
                </c:pt>
                <c:pt idx="1">
                  <c:v>98460.128999999986</c:v>
                </c:pt>
                <c:pt idx="2">
                  <c:v>145557.01500000001</c:v>
                </c:pt>
              </c:numCache>
            </c:numRef>
          </c:val>
        </c:ser>
        <c:ser>
          <c:idx val="6"/>
          <c:order val="6"/>
          <c:tx>
            <c:strRef>
              <c:f>'8.13'!$K$33</c:f>
              <c:strCache>
                <c:ptCount val="1"/>
                <c:pt idx="0">
                  <c:v>Obchod, služby, školství, zdravotnictví</c:v>
                </c:pt>
              </c:strCache>
            </c:strRef>
          </c:tx>
          <c:invertIfNegative val="0"/>
          <c:cat>
            <c:strRef>
              <c:f>'8.13'!$L$26:$N$26</c:f>
              <c:strCache>
                <c:ptCount val="3"/>
                <c:pt idx="0">
                  <c:v>Červenec</c:v>
                </c:pt>
                <c:pt idx="1">
                  <c:v>Srpen</c:v>
                </c:pt>
                <c:pt idx="2">
                  <c:v>Září</c:v>
                </c:pt>
              </c:strCache>
            </c:strRef>
          </c:cat>
          <c:val>
            <c:numRef>
              <c:f>'8.13'!$L$33:$N$33</c:f>
              <c:numCache>
                <c:formatCode>#,##0.0</c:formatCode>
                <c:ptCount val="3"/>
                <c:pt idx="0">
                  <c:v>43815.828999999998</c:v>
                </c:pt>
                <c:pt idx="1">
                  <c:v>42031.199000000001</c:v>
                </c:pt>
                <c:pt idx="2">
                  <c:v>63806.312999999987</c:v>
                </c:pt>
              </c:numCache>
            </c:numRef>
          </c:val>
        </c:ser>
        <c:ser>
          <c:idx val="7"/>
          <c:order val="7"/>
          <c:tx>
            <c:strRef>
              <c:f>'8.13'!$K$34</c:f>
              <c:strCache>
                <c:ptCount val="1"/>
                <c:pt idx="0">
                  <c:v>Ostatní</c:v>
                </c:pt>
              </c:strCache>
            </c:strRef>
          </c:tx>
          <c:invertIfNegative val="0"/>
          <c:cat>
            <c:strRef>
              <c:f>'8.13'!$L$26:$N$26</c:f>
              <c:strCache>
                <c:ptCount val="3"/>
                <c:pt idx="0">
                  <c:v>Červenec</c:v>
                </c:pt>
                <c:pt idx="1">
                  <c:v>Srpen</c:v>
                </c:pt>
                <c:pt idx="2">
                  <c:v>Září</c:v>
                </c:pt>
              </c:strCache>
            </c:strRef>
          </c:cat>
          <c:val>
            <c:numRef>
              <c:f>'8.13'!$L$34:$N$34</c:f>
              <c:numCache>
                <c:formatCode>#,##0.0</c:formatCode>
                <c:ptCount val="3"/>
                <c:pt idx="0">
                  <c:v>3439.9110000000001</c:v>
                </c:pt>
                <c:pt idx="1">
                  <c:v>3487.8249999999998</c:v>
                </c:pt>
                <c:pt idx="2">
                  <c:v>5392.4220000000005</c:v>
                </c:pt>
              </c:numCache>
            </c:numRef>
          </c:val>
        </c:ser>
        <c:dLbls>
          <c:showLegendKey val="0"/>
          <c:showVal val="0"/>
          <c:showCatName val="0"/>
          <c:showSerName val="0"/>
          <c:showPercent val="0"/>
          <c:showBubbleSize val="0"/>
        </c:dLbls>
        <c:gapWidth val="150"/>
        <c:overlap val="100"/>
        <c:axId val="387190144"/>
        <c:axId val="387196032"/>
      </c:barChart>
      <c:catAx>
        <c:axId val="387190144"/>
        <c:scaling>
          <c:orientation val="minMax"/>
        </c:scaling>
        <c:delete val="0"/>
        <c:axPos val="b"/>
        <c:numFmt formatCode="General" sourceLinked="1"/>
        <c:majorTickMark val="none"/>
        <c:minorTickMark val="none"/>
        <c:tickLblPos val="nextTo"/>
        <c:txPr>
          <a:bodyPr/>
          <a:lstStyle/>
          <a:p>
            <a:pPr>
              <a:defRPr sz="900"/>
            </a:pPr>
            <a:endParaRPr lang="cs-CZ"/>
          </a:p>
        </c:txPr>
        <c:crossAx val="387196032"/>
        <c:crosses val="autoZero"/>
        <c:auto val="1"/>
        <c:lblAlgn val="ctr"/>
        <c:lblOffset val="100"/>
        <c:noMultiLvlLbl val="0"/>
      </c:catAx>
      <c:valAx>
        <c:axId val="387196032"/>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7190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0.25973371306305504</c:v>
                </c:pt>
              </c:numCache>
            </c:numRef>
          </c:val>
        </c:ser>
        <c:ser>
          <c:idx val="1"/>
          <c:order val="1"/>
          <c:tx>
            <c:strRef>
              <c:f>'8.13'!$L$40</c:f>
              <c:strCache>
                <c:ptCount val="1"/>
                <c:pt idx="0">
                  <c:v>Výroba tepla brutto</c:v>
                </c:pt>
              </c:strCache>
            </c:strRef>
          </c:tx>
          <c:invertIfNegative val="0"/>
          <c:val>
            <c:numRef>
              <c:f>'8.13'!$M$40</c:f>
              <c:numCache>
                <c:formatCode>0.0%</c:formatCode>
                <c:ptCount val="1"/>
                <c:pt idx="0">
                  <c:v>0.23041498641726954</c:v>
                </c:pt>
              </c:numCache>
            </c:numRef>
          </c:val>
        </c:ser>
        <c:ser>
          <c:idx val="2"/>
          <c:order val="2"/>
          <c:tx>
            <c:strRef>
              <c:f>'8.13'!$L$41</c:f>
              <c:strCache>
                <c:ptCount val="1"/>
                <c:pt idx="0">
                  <c:v>Dodávky tepla</c:v>
                </c:pt>
              </c:strCache>
            </c:strRef>
          </c:tx>
          <c:invertIfNegative val="0"/>
          <c:val>
            <c:numRef>
              <c:f>'8.13'!$M$41</c:f>
              <c:numCache>
                <c:formatCode>0.0%</c:formatCode>
                <c:ptCount val="1"/>
                <c:pt idx="0">
                  <c:v>0.17089969801261998</c:v>
                </c:pt>
              </c:numCache>
            </c:numRef>
          </c:val>
        </c:ser>
        <c:dLbls>
          <c:showLegendKey val="0"/>
          <c:showVal val="0"/>
          <c:showCatName val="0"/>
          <c:showSerName val="0"/>
          <c:showPercent val="0"/>
          <c:showBubbleSize val="0"/>
        </c:dLbls>
        <c:gapWidth val="150"/>
        <c:axId val="387229952"/>
        <c:axId val="387235840"/>
      </c:barChart>
      <c:catAx>
        <c:axId val="387229952"/>
        <c:scaling>
          <c:orientation val="maxMin"/>
        </c:scaling>
        <c:delete val="0"/>
        <c:axPos val="l"/>
        <c:numFmt formatCode="General" sourceLinked="1"/>
        <c:majorTickMark val="none"/>
        <c:minorTickMark val="none"/>
        <c:tickLblPos val="none"/>
        <c:crossAx val="387235840"/>
        <c:crosses val="autoZero"/>
        <c:auto val="1"/>
        <c:lblAlgn val="ctr"/>
        <c:lblOffset val="100"/>
        <c:noMultiLvlLbl val="0"/>
      </c:catAx>
      <c:valAx>
        <c:axId val="3872358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72299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Červenec</c:v>
                </c:pt>
                <c:pt idx="1">
                  <c:v>Srpen</c:v>
                </c:pt>
                <c:pt idx="2">
                  <c:v>Září</c:v>
                </c:pt>
              </c:strCache>
            </c:strRef>
          </c:cat>
          <c:val>
            <c:numRef>
              <c:f>'8.13'!$L$10:$N$10</c:f>
              <c:numCache>
                <c:formatCode>#,##0.0</c:formatCode>
                <c:ptCount val="3"/>
                <c:pt idx="0">
                  <c:v>65416.14</c:v>
                </c:pt>
                <c:pt idx="1">
                  <c:v>77454.030000000013</c:v>
                </c:pt>
                <c:pt idx="2">
                  <c:v>78457.98</c:v>
                </c:pt>
              </c:numCache>
            </c:numRef>
          </c:val>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Červenec</c:v>
                </c:pt>
                <c:pt idx="1">
                  <c:v>Srpen</c:v>
                </c:pt>
                <c:pt idx="2">
                  <c:v>Září</c:v>
                </c:pt>
              </c:strCache>
            </c:strRef>
          </c:cat>
          <c:val>
            <c:numRef>
              <c:f>'8.13'!$L$11:$N$11</c:f>
              <c:numCache>
                <c:formatCode>#,##0.0</c:formatCode>
                <c:ptCount val="3"/>
                <c:pt idx="0">
                  <c:v>1651.7850000000001</c:v>
                </c:pt>
                <c:pt idx="1">
                  <c:v>1849.5390000000002</c:v>
                </c:pt>
                <c:pt idx="2">
                  <c:v>1994.951</c:v>
                </c:pt>
              </c:numCache>
            </c:numRef>
          </c:val>
        </c:ser>
        <c:ser>
          <c:idx val="2"/>
          <c:order val="2"/>
          <c:tx>
            <c:strRef>
              <c:f>'8.13'!$K$12</c:f>
              <c:strCache>
                <c:ptCount val="1"/>
                <c:pt idx="0">
                  <c:v>Černé uhlí</c:v>
                </c:pt>
              </c:strCache>
            </c:strRef>
          </c:tx>
          <c:spPr>
            <a:solidFill>
              <a:schemeClr val="tx1"/>
            </a:solidFill>
          </c:spPr>
          <c:invertIfNegative val="0"/>
          <c:cat>
            <c:strRef>
              <c:f>'8.13'!$L$9:$N$9</c:f>
              <c:strCache>
                <c:ptCount val="3"/>
                <c:pt idx="0">
                  <c:v>Červenec</c:v>
                </c:pt>
                <c:pt idx="1">
                  <c:v>Srpen</c:v>
                </c:pt>
                <c:pt idx="2">
                  <c:v>Září</c:v>
                </c:pt>
              </c:strCache>
            </c:strRef>
          </c:cat>
          <c:val>
            <c:numRef>
              <c:f>'8.13'!$L$12:$N$12</c:f>
              <c:numCache>
                <c:formatCode>#,##0.0</c:formatCode>
                <c:ptCount val="3"/>
                <c:pt idx="0">
                  <c:v>0</c:v>
                </c:pt>
                <c:pt idx="1">
                  <c:v>0</c:v>
                </c:pt>
                <c:pt idx="2">
                  <c:v>0</c:v>
                </c:pt>
              </c:numCache>
            </c:numRef>
          </c:val>
        </c:ser>
        <c:ser>
          <c:idx val="3"/>
          <c:order val="3"/>
          <c:tx>
            <c:strRef>
              <c:f>'8.13'!$K$13</c:f>
              <c:strCache>
                <c:ptCount val="1"/>
                <c:pt idx="0">
                  <c:v>Elektrická energie</c:v>
                </c:pt>
              </c:strCache>
            </c:strRef>
          </c:tx>
          <c:invertIfNegative val="0"/>
          <c:cat>
            <c:strRef>
              <c:f>'8.13'!$L$9:$N$9</c:f>
              <c:strCache>
                <c:ptCount val="3"/>
                <c:pt idx="0">
                  <c:v>Červenec</c:v>
                </c:pt>
                <c:pt idx="1">
                  <c:v>Srpen</c:v>
                </c:pt>
                <c:pt idx="2">
                  <c:v>Září</c:v>
                </c:pt>
              </c:strCache>
            </c:strRef>
          </c:cat>
          <c:val>
            <c:numRef>
              <c:f>'8.13'!$L$13:$N$13</c:f>
              <c:numCache>
                <c:formatCode>#,##0.0</c:formatCode>
                <c:ptCount val="3"/>
                <c:pt idx="0">
                  <c:v>0</c:v>
                </c:pt>
                <c:pt idx="1">
                  <c:v>0</c:v>
                </c:pt>
                <c:pt idx="2">
                  <c:v>0</c:v>
                </c:pt>
              </c:numCache>
            </c:numRef>
          </c:val>
        </c:ser>
        <c:ser>
          <c:idx val="4"/>
          <c:order val="4"/>
          <c:tx>
            <c:strRef>
              <c:f>'8.13'!$K$14</c:f>
              <c:strCache>
                <c:ptCount val="1"/>
                <c:pt idx="0">
                  <c:v>Energie prostředí (tepelné čerpadlo)</c:v>
                </c:pt>
              </c:strCache>
            </c:strRef>
          </c:tx>
          <c:invertIfNegative val="0"/>
          <c:cat>
            <c:strRef>
              <c:f>'8.13'!$L$9:$N$9</c:f>
              <c:strCache>
                <c:ptCount val="3"/>
                <c:pt idx="0">
                  <c:v>Červenec</c:v>
                </c:pt>
                <c:pt idx="1">
                  <c:v>Srpen</c:v>
                </c:pt>
                <c:pt idx="2">
                  <c:v>Září</c:v>
                </c:pt>
              </c:strCache>
            </c:strRef>
          </c:cat>
          <c:val>
            <c:numRef>
              <c:f>'8.13'!$L$14:$N$14</c:f>
              <c:numCache>
                <c:formatCode>#,##0.0</c:formatCode>
                <c:ptCount val="3"/>
                <c:pt idx="0">
                  <c:v>123</c:v>
                </c:pt>
                <c:pt idx="1">
                  <c:v>103.65</c:v>
                </c:pt>
                <c:pt idx="2">
                  <c:v>110.87</c:v>
                </c:pt>
              </c:numCache>
            </c:numRef>
          </c:val>
        </c:ser>
        <c:ser>
          <c:idx val="5"/>
          <c:order val="5"/>
          <c:tx>
            <c:strRef>
              <c:f>'8.13'!$K$15</c:f>
              <c:strCache>
                <c:ptCount val="1"/>
                <c:pt idx="0">
                  <c:v>Energie Slunce (solární kolektor)</c:v>
                </c:pt>
              </c:strCache>
            </c:strRef>
          </c:tx>
          <c:invertIfNegative val="0"/>
          <c:cat>
            <c:strRef>
              <c:f>'8.13'!$L$9:$N$9</c:f>
              <c:strCache>
                <c:ptCount val="3"/>
                <c:pt idx="0">
                  <c:v>Červenec</c:v>
                </c:pt>
                <c:pt idx="1">
                  <c:v>Srpen</c:v>
                </c:pt>
                <c:pt idx="2">
                  <c:v>Září</c:v>
                </c:pt>
              </c:strCache>
            </c:strRef>
          </c:cat>
          <c:val>
            <c:numRef>
              <c:f>'8.13'!$L$15:$N$15</c:f>
              <c:numCache>
                <c:formatCode>#,##0.0</c:formatCode>
                <c:ptCount val="3"/>
                <c:pt idx="0">
                  <c:v>9.56</c:v>
                </c:pt>
                <c:pt idx="1">
                  <c:v>7.55</c:v>
                </c:pt>
                <c:pt idx="2">
                  <c:v>6.41</c:v>
                </c:pt>
              </c:numCache>
            </c:numRef>
          </c:val>
        </c:ser>
        <c:ser>
          <c:idx val="6"/>
          <c:order val="6"/>
          <c:tx>
            <c:strRef>
              <c:f>'8.13'!$K$16</c:f>
              <c:strCache>
                <c:ptCount val="1"/>
                <c:pt idx="0">
                  <c:v>Hnědé uhlí</c:v>
                </c:pt>
              </c:strCache>
            </c:strRef>
          </c:tx>
          <c:spPr>
            <a:solidFill>
              <a:srgbClr val="6E4932"/>
            </a:solidFill>
          </c:spPr>
          <c:invertIfNegative val="0"/>
          <c:cat>
            <c:strRef>
              <c:f>'8.13'!$L$9:$N$9</c:f>
              <c:strCache>
                <c:ptCount val="3"/>
                <c:pt idx="0">
                  <c:v>Červenec</c:v>
                </c:pt>
                <c:pt idx="1">
                  <c:v>Srpen</c:v>
                </c:pt>
                <c:pt idx="2">
                  <c:v>Září</c:v>
                </c:pt>
              </c:strCache>
            </c:strRef>
          </c:cat>
          <c:val>
            <c:numRef>
              <c:f>'8.13'!$L$16:$N$16</c:f>
              <c:numCache>
                <c:formatCode>#,##0.0</c:formatCode>
                <c:ptCount val="3"/>
                <c:pt idx="0">
                  <c:v>363649.98000000004</c:v>
                </c:pt>
                <c:pt idx="1">
                  <c:v>377798.45</c:v>
                </c:pt>
                <c:pt idx="2">
                  <c:v>484090.58999999997</c:v>
                </c:pt>
              </c:numCache>
            </c:numRef>
          </c:val>
        </c:ser>
        <c:ser>
          <c:idx val="7"/>
          <c:order val="7"/>
          <c:tx>
            <c:strRef>
              <c:f>'8.13'!$K$17</c:f>
              <c:strCache>
                <c:ptCount val="1"/>
                <c:pt idx="0">
                  <c:v>Jaderné palivo</c:v>
                </c:pt>
              </c:strCache>
            </c:strRef>
          </c:tx>
          <c:invertIfNegative val="0"/>
          <c:cat>
            <c:strRef>
              <c:f>'8.13'!$L$9:$N$9</c:f>
              <c:strCache>
                <c:ptCount val="3"/>
                <c:pt idx="0">
                  <c:v>Červenec</c:v>
                </c:pt>
                <c:pt idx="1">
                  <c:v>Srpen</c:v>
                </c:pt>
                <c:pt idx="2">
                  <c:v>Září</c:v>
                </c:pt>
              </c:strCache>
            </c:strRef>
          </c:cat>
          <c:val>
            <c:numRef>
              <c:f>'8.13'!$L$17:$N$17</c:f>
              <c:numCache>
                <c:formatCode>#,##0.0</c:formatCode>
                <c:ptCount val="3"/>
                <c:pt idx="0">
                  <c:v>0</c:v>
                </c:pt>
                <c:pt idx="1">
                  <c:v>0</c:v>
                </c:pt>
                <c:pt idx="2">
                  <c:v>0</c:v>
                </c:pt>
              </c:numCache>
            </c:numRef>
          </c:val>
        </c:ser>
        <c:ser>
          <c:idx val="8"/>
          <c:order val="8"/>
          <c:tx>
            <c:strRef>
              <c:f>'8.13'!$K$18</c:f>
              <c:strCache>
                <c:ptCount val="1"/>
                <c:pt idx="0">
                  <c:v>Koks</c:v>
                </c:pt>
              </c:strCache>
            </c:strRef>
          </c:tx>
          <c:invertIfNegative val="0"/>
          <c:cat>
            <c:strRef>
              <c:f>'8.13'!$L$9:$N$9</c:f>
              <c:strCache>
                <c:ptCount val="3"/>
                <c:pt idx="0">
                  <c:v>Červenec</c:v>
                </c:pt>
                <c:pt idx="1">
                  <c:v>Srpen</c:v>
                </c:pt>
                <c:pt idx="2">
                  <c:v>Září</c:v>
                </c:pt>
              </c:strCache>
            </c:strRef>
          </c:cat>
          <c:val>
            <c:numRef>
              <c:f>'8.13'!$L$18:$N$18</c:f>
              <c:numCache>
                <c:formatCode>#,##0.0</c:formatCode>
                <c:ptCount val="3"/>
                <c:pt idx="0">
                  <c:v>0</c:v>
                </c:pt>
                <c:pt idx="1">
                  <c:v>0</c:v>
                </c:pt>
                <c:pt idx="2">
                  <c:v>0</c:v>
                </c:pt>
              </c:numCache>
            </c:numRef>
          </c:val>
        </c:ser>
        <c:ser>
          <c:idx val="9"/>
          <c:order val="9"/>
          <c:tx>
            <c:strRef>
              <c:f>'8.13'!$K$19</c:f>
              <c:strCache>
                <c:ptCount val="1"/>
                <c:pt idx="0">
                  <c:v>Odpadní teplo</c:v>
                </c:pt>
              </c:strCache>
            </c:strRef>
          </c:tx>
          <c:invertIfNegative val="0"/>
          <c:cat>
            <c:strRef>
              <c:f>'8.13'!$L$9:$N$9</c:f>
              <c:strCache>
                <c:ptCount val="3"/>
                <c:pt idx="0">
                  <c:v>Červenec</c:v>
                </c:pt>
                <c:pt idx="1">
                  <c:v>Srpen</c:v>
                </c:pt>
                <c:pt idx="2">
                  <c:v>Září</c:v>
                </c:pt>
              </c:strCache>
            </c:strRef>
          </c:cat>
          <c:val>
            <c:numRef>
              <c:f>'8.13'!$L$19:$N$19</c:f>
              <c:numCache>
                <c:formatCode>#,##0.0</c:formatCode>
                <c:ptCount val="3"/>
                <c:pt idx="0">
                  <c:v>22</c:v>
                </c:pt>
                <c:pt idx="1">
                  <c:v>22</c:v>
                </c:pt>
                <c:pt idx="2">
                  <c:v>0</c:v>
                </c:pt>
              </c:numCache>
            </c:numRef>
          </c:val>
        </c:ser>
        <c:ser>
          <c:idx val="10"/>
          <c:order val="10"/>
          <c:tx>
            <c:strRef>
              <c:f>'8.13'!$K$20</c:f>
              <c:strCache>
                <c:ptCount val="1"/>
                <c:pt idx="0">
                  <c:v>Ostatní kapalná paliva</c:v>
                </c:pt>
              </c:strCache>
            </c:strRef>
          </c:tx>
          <c:invertIfNegative val="0"/>
          <c:cat>
            <c:strRef>
              <c:f>'8.13'!$L$9:$N$9</c:f>
              <c:strCache>
                <c:ptCount val="3"/>
                <c:pt idx="0">
                  <c:v>Červenec</c:v>
                </c:pt>
                <c:pt idx="1">
                  <c:v>Srpen</c:v>
                </c:pt>
                <c:pt idx="2">
                  <c:v>Září</c:v>
                </c:pt>
              </c:strCache>
            </c:strRef>
          </c:cat>
          <c:val>
            <c:numRef>
              <c:f>'8.13'!$L$20:$N$20</c:f>
              <c:numCache>
                <c:formatCode>#,##0.0</c:formatCode>
                <c:ptCount val="3"/>
                <c:pt idx="0">
                  <c:v>0</c:v>
                </c:pt>
                <c:pt idx="1">
                  <c:v>0</c:v>
                </c:pt>
                <c:pt idx="2">
                  <c:v>0</c:v>
                </c:pt>
              </c:numCache>
            </c:numRef>
          </c:val>
        </c:ser>
        <c:ser>
          <c:idx val="11"/>
          <c:order val="11"/>
          <c:tx>
            <c:strRef>
              <c:f>'8.13'!$K$21</c:f>
              <c:strCache>
                <c:ptCount val="1"/>
                <c:pt idx="0">
                  <c:v>Ostatní pevná paliva</c:v>
                </c:pt>
              </c:strCache>
            </c:strRef>
          </c:tx>
          <c:invertIfNegative val="0"/>
          <c:cat>
            <c:strRef>
              <c:f>'8.13'!$L$9:$N$9</c:f>
              <c:strCache>
                <c:ptCount val="3"/>
                <c:pt idx="0">
                  <c:v>Červenec</c:v>
                </c:pt>
                <c:pt idx="1">
                  <c:v>Srpen</c:v>
                </c:pt>
                <c:pt idx="2">
                  <c:v>Září</c:v>
                </c:pt>
              </c:strCache>
            </c:strRef>
          </c:cat>
          <c:val>
            <c:numRef>
              <c:f>'8.13'!$L$21:$N$21</c:f>
              <c:numCache>
                <c:formatCode>#,##0.0</c:formatCode>
                <c:ptCount val="3"/>
                <c:pt idx="0">
                  <c:v>679.17</c:v>
                </c:pt>
                <c:pt idx="1">
                  <c:v>579.36</c:v>
                </c:pt>
                <c:pt idx="2">
                  <c:v>2058.13</c:v>
                </c:pt>
              </c:numCache>
            </c:numRef>
          </c:val>
        </c:ser>
        <c:ser>
          <c:idx val="12"/>
          <c:order val="12"/>
          <c:tx>
            <c:strRef>
              <c:f>'8.13'!$K$22</c:f>
              <c:strCache>
                <c:ptCount val="1"/>
                <c:pt idx="0">
                  <c:v>Ostatní plyny</c:v>
                </c:pt>
              </c:strCache>
            </c:strRef>
          </c:tx>
          <c:invertIfNegative val="0"/>
          <c:cat>
            <c:strRef>
              <c:f>'8.13'!$L$9:$N$9</c:f>
              <c:strCache>
                <c:ptCount val="3"/>
                <c:pt idx="0">
                  <c:v>Červenec</c:v>
                </c:pt>
                <c:pt idx="1">
                  <c:v>Srpen</c:v>
                </c:pt>
                <c:pt idx="2">
                  <c:v>Září</c:v>
                </c:pt>
              </c:strCache>
            </c:strRef>
          </c:cat>
          <c:val>
            <c:numRef>
              <c:f>'8.13'!$L$22:$N$22</c:f>
              <c:numCache>
                <c:formatCode>#,##0.0</c:formatCode>
                <c:ptCount val="3"/>
                <c:pt idx="0">
                  <c:v>23654</c:v>
                </c:pt>
                <c:pt idx="1">
                  <c:v>15986</c:v>
                </c:pt>
                <c:pt idx="2">
                  <c:v>0</c:v>
                </c:pt>
              </c:numCache>
            </c:numRef>
          </c:val>
        </c:ser>
        <c:ser>
          <c:idx val="13"/>
          <c:order val="13"/>
          <c:tx>
            <c:strRef>
              <c:f>'8.13'!$K$23</c:f>
              <c:strCache>
                <c:ptCount val="1"/>
                <c:pt idx="0">
                  <c:v>Ostatní</c:v>
                </c:pt>
              </c:strCache>
            </c:strRef>
          </c:tx>
          <c:invertIfNegative val="0"/>
          <c:cat>
            <c:strRef>
              <c:f>'8.13'!$L$9:$N$9</c:f>
              <c:strCache>
                <c:ptCount val="3"/>
                <c:pt idx="0">
                  <c:v>Červenec</c:v>
                </c:pt>
                <c:pt idx="1">
                  <c:v>Srpen</c:v>
                </c:pt>
                <c:pt idx="2">
                  <c:v>Září</c:v>
                </c:pt>
              </c:strCache>
            </c:strRef>
          </c:cat>
          <c:val>
            <c:numRef>
              <c:f>'8.13'!$L$23:$N$23</c:f>
              <c:numCache>
                <c:formatCode>#,##0.0</c:formatCode>
                <c:ptCount val="3"/>
                <c:pt idx="0">
                  <c:v>0</c:v>
                </c:pt>
                <c:pt idx="1">
                  <c:v>0</c:v>
                </c:pt>
                <c:pt idx="2">
                  <c:v>0</c:v>
                </c:pt>
              </c:numCache>
            </c:numRef>
          </c:val>
        </c:ser>
        <c:ser>
          <c:idx val="14"/>
          <c:order val="14"/>
          <c:tx>
            <c:strRef>
              <c:f>'8.13'!$K$24</c:f>
              <c:strCache>
                <c:ptCount val="1"/>
                <c:pt idx="0">
                  <c:v>Topné oleje</c:v>
                </c:pt>
              </c:strCache>
            </c:strRef>
          </c:tx>
          <c:invertIfNegative val="0"/>
          <c:cat>
            <c:strRef>
              <c:f>'8.13'!$L$9:$N$9</c:f>
              <c:strCache>
                <c:ptCount val="3"/>
                <c:pt idx="0">
                  <c:v>Červenec</c:v>
                </c:pt>
                <c:pt idx="1">
                  <c:v>Srpen</c:v>
                </c:pt>
                <c:pt idx="2">
                  <c:v>Září</c:v>
                </c:pt>
              </c:strCache>
            </c:strRef>
          </c:cat>
          <c:val>
            <c:numRef>
              <c:f>'8.13'!$L$24:$N$24</c:f>
              <c:numCache>
                <c:formatCode>#,##0.0</c:formatCode>
                <c:ptCount val="3"/>
                <c:pt idx="0">
                  <c:v>761.03</c:v>
                </c:pt>
                <c:pt idx="1">
                  <c:v>139.624</c:v>
                </c:pt>
                <c:pt idx="2">
                  <c:v>32.809999999999995</c:v>
                </c:pt>
              </c:numCache>
            </c:numRef>
          </c:val>
        </c:ser>
        <c:ser>
          <c:idx val="15"/>
          <c:order val="15"/>
          <c:tx>
            <c:strRef>
              <c:f>'8.13'!$K$25</c:f>
              <c:strCache>
                <c:ptCount val="1"/>
                <c:pt idx="0">
                  <c:v>Zemní plyn</c:v>
                </c:pt>
              </c:strCache>
            </c:strRef>
          </c:tx>
          <c:spPr>
            <a:solidFill>
              <a:srgbClr val="EBE600"/>
            </a:solidFill>
          </c:spPr>
          <c:invertIfNegative val="0"/>
          <c:cat>
            <c:strRef>
              <c:f>'8.13'!$L$9:$N$9</c:f>
              <c:strCache>
                <c:ptCount val="3"/>
                <c:pt idx="0">
                  <c:v>Červenec</c:v>
                </c:pt>
                <c:pt idx="1">
                  <c:v>Srpen</c:v>
                </c:pt>
                <c:pt idx="2">
                  <c:v>Září</c:v>
                </c:pt>
              </c:strCache>
            </c:strRef>
          </c:cat>
          <c:val>
            <c:numRef>
              <c:f>'8.13'!$L$25:$N$25</c:f>
              <c:numCache>
                <c:formatCode>#,##0.0</c:formatCode>
                <c:ptCount val="3"/>
                <c:pt idx="0">
                  <c:v>59795.978999999999</c:v>
                </c:pt>
                <c:pt idx="1">
                  <c:v>54311.297000000006</c:v>
                </c:pt>
                <c:pt idx="2">
                  <c:v>67593.781000000003</c:v>
                </c:pt>
              </c:numCache>
            </c:numRef>
          </c:val>
        </c:ser>
        <c:dLbls>
          <c:showLegendKey val="0"/>
          <c:showVal val="0"/>
          <c:showCatName val="0"/>
          <c:showSerName val="0"/>
          <c:showPercent val="0"/>
          <c:showBubbleSize val="0"/>
        </c:dLbls>
        <c:gapWidth val="150"/>
        <c:overlap val="100"/>
        <c:axId val="386990080"/>
        <c:axId val="386991616"/>
      </c:barChart>
      <c:catAx>
        <c:axId val="386990080"/>
        <c:scaling>
          <c:orientation val="minMax"/>
        </c:scaling>
        <c:delete val="0"/>
        <c:axPos val="b"/>
        <c:numFmt formatCode="General" sourceLinked="1"/>
        <c:majorTickMark val="none"/>
        <c:minorTickMark val="none"/>
        <c:tickLblPos val="nextTo"/>
        <c:txPr>
          <a:bodyPr/>
          <a:lstStyle/>
          <a:p>
            <a:pPr>
              <a:defRPr sz="900"/>
            </a:pPr>
            <a:endParaRPr lang="cs-CZ"/>
          </a:p>
        </c:txPr>
        <c:crossAx val="386991616"/>
        <c:crosses val="autoZero"/>
        <c:auto val="1"/>
        <c:lblAlgn val="ctr"/>
        <c:lblOffset val="100"/>
        <c:noMultiLvlLbl val="0"/>
      </c:catAx>
      <c:valAx>
        <c:axId val="386991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6990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'8.13'!$O$27:$O$34</c:f>
              <c:numCache>
                <c:formatCode>#,##0.0</c:formatCode>
                <c:ptCount val="8"/>
              </c:numCache>
            </c:numRef>
          </c:cat>
          <c:val>
            <c:numRef>
              <c:f>'8.13'!$J$27:$J$34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7368064"/>
        <c:axId val="387369600"/>
      </c:barChart>
      <c:catAx>
        <c:axId val="387368064"/>
        <c:scaling>
          <c:orientation val="minMax"/>
        </c:scaling>
        <c:delete val="1"/>
        <c:axPos val="b"/>
        <c:numFmt formatCode="General" sourceLinked="1"/>
        <c:majorTickMark val="out"/>
        <c:minorTickMark val="none"/>
        <c:tickLblPos val="nextTo"/>
        <c:crossAx val="387369600"/>
        <c:crosses val="autoZero"/>
        <c:auto val="1"/>
        <c:lblAlgn val="ctr"/>
        <c:lblOffset val="100"/>
        <c:noMultiLvlLbl val="0"/>
      </c:catAx>
      <c:valAx>
        <c:axId val="387369600"/>
        <c:scaling>
          <c:orientation val="minMax"/>
        </c:scaling>
        <c:delete val="1"/>
        <c:axPos val="l"/>
        <c:numFmt formatCode="0%" sourceLinked="1"/>
        <c:majorTickMark val="out"/>
        <c:minorTickMark val="none"/>
        <c:tickLblPos val="nextTo"/>
        <c:crossAx val="3873680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Červenec</c:v>
                </c:pt>
                <c:pt idx="1">
                  <c:v>Srpen</c:v>
                </c:pt>
                <c:pt idx="2">
                  <c:v>Září</c:v>
                </c:pt>
              </c:strCache>
            </c:strRef>
          </c:cat>
          <c:val>
            <c:numRef>
              <c:f>'8.14'!$L$27:$N$27</c:f>
              <c:numCache>
                <c:formatCode>#,##0.0</c:formatCode>
                <c:ptCount val="3"/>
                <c:pt idx="0">
                  <c:v>94872.160999999993</c:v>
                </c:pt>
                <c:pt idx="1">
                  <c:v>96456.214000000007</c:v>
                </c:pt>
                <c:pt idx="2">
                  <c:v>117260.648</c:v>
                </c:pt>
              </c:numCache>
            </c:numRef>
          </c:val>
        </c:ser>
        <c:ser>
          <c:idx val="1"/>
          <c:order val="1"/>
          <c:tx>
            <c:strRef>
              <c:f>'8.14'!$K$28</c:f>
              <c:strCache>
                <c:ptCount val="1"/>
                <c:pt idx="0">
                  <c:v>Energetika</c:v>
                </c:pt>
              </c:strCache>
            </c:strRef>
          </c:tx>
          <c:invertIfNegative val="0"/>
          <c:cat>
            <c:strRef>
              <c:f>'8.14'!$L$26:$N$26</c:f>
              <c:strCache>
                <c:ptCount val="3"/>
                <c:pt idx="0">
                  <c:v>Červenec</c:v>
                </c:pt>
                <c:pt idx="1">
                  <c:v>Srpen</c:v>
                </c:pt>
                <c:pt idx="2">
                  <c:v>Září</c:v>
                </c:pt>
              </c:strCache>
            </c:strRef>
          </c:cat>
          <c:val>
            <c:numRef>
              <c:f>'8.14'!$L$28:$N$28</c:f>
              <c:numCache>
                <c:formatCode>#,##0.0</c:formatCode>
                <c:ptCount val="3"/>
                <c:pt idx="0">
                  <c:v>2081.96</c:v>
                </c:pt>
                <c:pt idx="1">
                  <c:v>2295.5899999999997</c:v>
                </c:pt>
                <c:pt idx="2">
                  <c:v>2189.2600000000002</c:v>
                </c:pt>
              </c:numCache>
            </c:numRef>
          </c:val>
        </c:ser>
        <c:ser>
          <c:idx val="2"/>
          <c:order val="2"/>
          <c:tx>
            <c:strRef>
              <c:f>'8.14'!$K$29</c:f>
              <c:strCache>
                <c:ptCount val="1"/>
                <c:pt idx="0">
                  <c:v>Doprava</c:v>
                </c:pt>
              </c:strCache>
            </c:strRef>
          </c:tx>
          <c:invertIfNegative val="0"/>
          <c:cat>
            <c:strRef>
              <c:f>'8.14'!$L$26:$N$26</c:f>
              <c:strCache>
                <c:ptCount val="3"/>
                <c:pt idx="0">
                  <c:v>Červenec</c:v>
                </c:pt>
                <c:pt idx="1">
                  <c:v>Srpen</c:v>
                </c:pt>
                <c:pt idx="2">
                  <c:v>Září</c:v>
                </c:pt>
              </c:strCache>
            </c:strRef>
          </c:cat>
          <c:val>
            <c:numRef>
              <c:f>'8.14'!$L$29:$N$29</c:f>
              <c:numCache>
                <c:formatCode>#,##0.0</c:formatCode>
                <c:ptCount val="3"/>
                <c:pt idx="0">
                  <c:v>201.93</c:v>
                </c:pt>
                <c:pt idx="1">
                  <c:v>157.51</c:v>
                </c:pt>
                <c:pt idx="2">
                  <c:v>312.34000000000003</c:v>
                </c:pt>
              </c:numCache>
            </c:numRef>
          </c:val>
        </c:ser>
        <c:ser>
          <c:idx val="3"/>
          <c:order val="3"/>
          <c:tx>
            <c:strRef>
              <c:f>'8.14'!$K$30</c:f>
              <c:strCache>
                <c:ptCount val="1"/>
                <c:pt idx="0">
                  <c:v>Stavebnictví</c:v>
                </c:pt>
              </c:strCache>
            </c:strRef>
          </c:tx>
          <c:invertIfNegative val="0"/>
          <c:cat>
            <c:strRef>
              <c:f>'8.14'!$L$26:$N$26</c:f>
              <c:strCache>
                <c:ptCount val="3"/>
                <c:pt idx="0">
                  <c:v>Červenec</c:v>
                </c:pt>
                <c:pt idx="1">
                  <c:v>Srpen</c:v>
                </c:pt>
                <c:pt idx="2">
                  <c:v>Září</c:v>
                </c:pt>
              </c:strCache>
            </c:strRef>
          </c:cat>
          <c:val>
            <c:numRef>
              <c:f>'8.14'!$L$30:$N$30</c:f>
              <c:numCache>
                <c:formatCode>#,##0.0</c:formatCode>
                <c:ptCount val="3"/>
                <c:pt idx="0">
                  <c:v>172.5</c:v>
                </c:pt>
                <c:pt idx="1">
                  <c:v>131.51</c:v>
                </c:pt>
                <c:pt idx="2">
                  <c:v>212.44899999999998</c:v>
                </c:pt>
              </c:numCache>
            </c:numRef>
          </c:val>
        </c:ser>
        <c:ser>
          <c:idx val="4"/>
          <c:order val="4"/>
          <c:tx>
            <c:strRef>
              <c:f>'8.14'!$K$31</c:f>
              <c:strCache>
                <c:ptCount val="1"/>
                <c:pt idx="0">
                  <c:v>Zemědělství a lesnictví</c:v>
                </c:pt>
              </c:strCache>
            </c:strRef>
          </c:tx>
          <c:invertIfNegative val="0"/>
          <c:cat>
            <c:strRef>
              <c:f>'8.14'!$L$26:$N$26</c:f>
              <c:strCache>
                <c:ptCount val="3"/>
                <c:pt idx="0">
                  <c:v>Červenec</c:v>
                </c:pt>
                <c:pt idx="1">
                  <c:v>Srpen</c:v>
                </c:pt>
                <c:pt idx="2">
                  <c:v>Září</c:v>
                </c:pt>
              </c:strCache>
            </c:strRef>
          </c:cat>
          <c:val>
            <c:numRef>
              <c:f>'8.14'!$L$31:$N$31</c:f>
              <c:numCache>
                <c:formatCode>#,##0.0</c:formatCode>
                <c:ptCount val="3"/>
                <c:pt idx="0">
                  <c:v>609.20000000000005</c:v>
                </c:pt>
                <c:pt idx="1">
                  <c:v>393.93</c:v>
                </c:pt>
                <c:pt idx="2">
                  <c:v>789.14</c:v>
                </c:pt>
              </c:numCache>
            </c:numRef>
          </c:val>
        </c:ser>
        <c:ser>
          <c:idx val="5"/>
          <c:order val="5"/>
          <c:tx>
            <c:strRef>
              <c:f>'8.14'!$K$32</c:f>
              <c:strCache>
                <c:ptCount val="1"/>
                <c:pt idx="0">
                  <c:v>Domácnosti</c:v>
                </c:pt>
              </c:strCache>
            </c:strRef>
          </c:tx>
          <c:invertIfNegative val="0"/>
          <c:cat>
            <c:strRef>
              <c:f>'8.14'!$L$26:$N$26</c:f>
              <c:strCache>
                <c:ptCount val="3"/>
                <c:pt idx="0">
                  <c:v>Červenec</c:v>
                </c:pt>
                <c:pt idx="1">
                  <c:v>Srpen</c:v>
                </c:pt>
                <c:pt idx="2">
                  <c:v>Září</c:v>
                </c:pt>
              </c:strCache>
            </c:strRef>
          </c:cat>
          <c:val>
            <c:numRef>
              <c:f>'8.14'!$L$32:$N$32</c:f>
              <c:numCache>
                <c:formatCode>#,##0.0</c:formatCode>
                <c:ptCount val="3"/>
                <c:pt idx="0">
                  <c:v>28339.370999999996</c:v>
                </c:pt>
                <c:pt idx="1">
                  <c:v>27918.336000000003</c:v>
                </c:pt>
                <c:pt idx="2">
                  <c:v>45136.095000000001</c:v>
                </c:pt>
              </c:numCache>
            </c:numRef>
          </c:val>
        </c:ser>
        <c:ser>
          <c:idx val="6"/>
          <c:order val="6"/>
          <c:tx>
            <c:strRef>
              <c:f>'8.14'!$K$33</c:f>
              <c:strCache>
                <c:ptCount val="1"/>
                <c:pt idx="0">
                  <c:v>Obchod, služby, školství, zdravotnictví</c:v>
                </c:pt>
              </c:strCache>
            </c:strRef>
          </c:tx>
          <c:invertIfNegative val="0"/>
          <c:cat>
            <c:strRef>
              <c:f>'8.14'!$L$26:$N$26</c:f>
              <c:strCache>
                <c:ptCount val="3"/>
                <c:pt idx="0">
                  <c:v>Červenec</c:v>
                </c:pt>
                <c:pt idx="1">
                  <c:v>Srpen</c:v>
                </c:pt>
                <c:pt idx="2">
                  <c:v>Září</c:v>
                </c:pt>
              </c:strCache>
            </c:strRef>
          </c:cat>
          <c:val>
            <c:numRef>
              <c:f>'8.14'!$L$33:$N$33</c:f>
              <c:numCache>
                <c:formatCode>#,##0.0</c:formatCode>
                <c:ptCount val="3"/>
                <c:pt idx="0">
                  <c:v>10655.016999999998</c:v>
                </c:pt>
                <c:pt idx="1">
                  <c:v>9562.9929999999986</c:v>
                </c:pt>
                <c:pt idx="2">
                  <c:v>16271.225</c:v>
                </c:pt>
              </c:numCache>
            </c:numRef>
          </c:val>
        </c:ser>
        <c:ser>
          <c:idx val="7"/>
          <c:order val="7"/>
          <c:tx>
            <c:strRef>
              <c:f>'8.14'!$K$34</c:f>
              <c:strCache>
                <c:ptCount val="1"/>
                <c:pt idx="0">
                  <c:v>Ostatní</c:v>
                </c:pt>
              </c:strCache>
            </c:strRef>
          </c:tx>
          <c:invertIfNegative val="0"/>
          <c:cat>
            <c:strRef>
              <c:f>'8.14'!$L$26:$N$26</c:f>
              <c:strCache>
                <c:ptCount val="3"/>
                <c:pt idx="0">
                  <c:v>Červenec</c:v>
                </c:pt>
                <c:pt idx="1">
                  <c:v>Srpen</c:v>
                </c:pt>
                <c:pt idx="2">
                  <c:v>Září</c:v>
                </c:pt>
              </c:strCache>
            </c:strRef>
          </c:cat>
          <c:val>
            <c:numRef>
              <c:f>'8.14'!$L$34:$N$34</c:f>
              <c:numCache>
                <c:formatCode>#,##0.0</c:formatCode>
                <c:ptCount val="3"/>
                <c:pt idx="0">
                  <c:v>16</c:v>
                </c:pt>
                <c:pt idx="1">
                  <c:v>15</c:v>
                </c:pt>
                <c:pt idx="2">
                  <c:v>151.18699999999998</c:v>
                </c:pt>
              </c:numCache>
            </c:numRef>
          </c:val>
        </c:ser>
        <c:dLbls>
          <c:showLegendKey val="0"/>
          <c:showVal val="0"/>
          <c:showCatName val="0"/>
          <c:showSerName val="0"/>
          <c:showPercent val="0"/>
          <c:showBubbleSize val="0"/>
        </c:dLbls>
        <c:gapWidth val="150"/>
        <c:overlap val="100"/>
        <c:axId val="387604864"/>
        <c:axId val="387606400"/>
      </c:barChart>
      <c:catAx>
        <c:axId val="387604864"/>
        <c:scaling>
          <c:orientation val="minMax"/>
        </c:scaling>
        <c:delete val="0"/>
        <c:axPos val="b"/>
        <c:numFmt formatCode="General" sourceLinked="1"/>
        <c:majorTickMark val="none"/>
        <c:minorTickMark val="none"/>
        <c:tickLblPos val="nextTo"/>
        <c:txPr>
          <a:bodyPr/>
          <a:lstStyle/>
          <a:p>
            <a:pPr>
              <a:defRPr sz="900"/>
            </a:pPr>
            <a:endParaRPr lang="cs-CZ"/>
          </a:p>
        </c:txPr>
        <c:crossAx val="387606400"/>
        <c:crosses val="autoZero"/>
        <c:auto val="1"/>
        <c:lblAlgn val="ctr"/>
        <c:lblOffset val="100"/>
        <c:noMultiLvlLbl val="0"/>
      </c:catAx>
      <c:valAx>
        <c:axId val="387606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76048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6022144"/>
        <c:axId val="206023680"/>
      </c:barChart>
      <c:catAx>
        <c:axId val="206022144"/>
        <c:scaling>
          <c:orientation val="minMax"/>
        </c:scaling>
        <c:delete val="1"/>
        <c:axPos val="b"/>
        <c:numFmt formatCode="General" sourceLinked="1"/>
        <c:majorTickMark val="out"/>
        <c:minorTickMark val="none"/>
        <c:tickLblPos val="nextTo"/>
        <c:crossAx val="206023680"/>
        <c:crosses val="autoZero"/>
        <c:auto val="1"/>
        <c:lblAlgn val="ctr"/>
        <c:lblOffset val="100"/>
        <c:noMultiLvlLbl val="0"/>
      </c:catAx>
      <c:valAx>
        <c:axId val="206023680"/>
        <c:scaling>
          <c:orientation val="minMax"/>
        </c:scaling>
        <c:delete val="1"/>
        <c:axPos val="l"/>
        <c:numFmt formatCode="0.0%" sourceLinked="1"/>
        <c:majorTickMark val="out"/>
        <c:minorTickMark val="none"/>
        <c:tickLblPos val="nextTo"/>
        <c:crossAx val="2060221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3.4527051990394311E-2</c:v>
                </c:pt>
              </c:numCache>
            </c:numRef>
          </c:val>
        </c:ser>
        <c:ser>
          <c:idx val="1"/>
          <c:order val="1"/>
          <c:tx>
            <c:strRef>
              <c:f>'8.14'!$L$40</c:f>
              <c:strCache>
                <c:ptCount val="1"/>
                <c:pt idx="0">
                  <c:v>Výroba tepla brutto</c:v>
                </c:pt>
              </c:strCache>
            </c:strRef>
          </c:tx>
          <c:invertIfNegative val="0"/>
          <c:val>
            <c:numRef>
              <c:f>'8.14'!$M$40</c:f>
              <c:numCache>
                <c:formatCode>0.0%</c:formatCode>
                <c:ptCount val="1"/>
                <c:pt idx="0">
                  <c:v>4.8809779531009075E-2</c:v>
                </c:pt>
              </c:numCache>
            </c:numRef>
          </c:val>
        </c:ser>
        <c:ser>
          <c:idx val="2"/>
          <c:order val="2"/>
          <c:tx>
            <c:strRef>
              <c:f>'8.14'!$L$41</c:f>
              <c:strCache>
                <c:ptCount val="1"/>
                <c:pt idx="0">
                  <c:v>Dodávky tepla</c:v>
                </c:pt>
              </c:strCache>
            </c:strRef>
          </c:tx>
          <c:invertIfNegative val="0"/>
          <c:val>
            <c:numRef>
              <c:f>'8.14'!$M$41</c:f>
              <c:numCache>
                <c:formatCode>0.0%</c:formatCode>
                <c:ptCount val="1"/>
                <c:pt idx="0">
                  <c:v>4.9539372150868115E-2</c:v>
                </c:pt>
              </c:numCache>
            </c:numRef>
          </c:val>
        </c:ser>
        <c:dLbls>
          <c:showLegendKey val="0"/>
          <c:showVal val="0"/>
          <c:showCatName val="0"/>
          <c:showSerName val="0"/>
          <c:showPercent val="0"/>
          <c:showBubbleSize val="0"/>
        </c:dLbls>
        <c:gapWidth val="150"/>
        <c:axId val="387623936"/>
        <c:axId val="388174592"/>
      </c:barChart>
      <c:catAx>
        <c:axId val="387623936"/>
        <c:scaling>
          <c:orientation val="maxMin"/>
        </c:scaling>
        <c:delete val="0"/>
        <c:axPos val="l"/>
        <c:numFmt formatCode="General" sourceLinked="1"/>
        <c:majorTickMark val="none"/>
        <c:minorTickMark val="none"/>
        <c:tickLblPos val="none"/>
        <c:crossAx val="388174592"/>
        <c:crosses val="autoZero"/>
        <c:auto val="1"/>
        <c:lblAlgn val="ctr"/>
        <c:lblOffset val="100"/>
        <c:noMultiLvlLbl val="0"/>
      </c:catAx>
      <c:valAx>
        <c:axId val="3881745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876239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Červenec</c:v>
                </c:pt>
                <c:pt idx="1">
                  <c:v>Srpen</c:v>
                </c:pt>
                <c:pt idx="2">
                  <c:v>Září</c:v>
                </c:pt>
              </c:strCache>
            </c:strRef>
          </c:cat>
          <c:val>
            <c:numRef>
              <c:f>'8.14'!$L$10:$N$10</c:f>
              <c:numCache>
                <c:formatCode>#,##0.0</c:formatCode>
                <c:ptCount val="3"/>
                <c:pt idx="0">
                  <c:v>6777.5310000000009</c:v>
                </c:pt>
                <c:pt idx="1">
                  <c:v>10614.259</c:v>
                </c:pt>
                <c:pt idx="2">
                  <c:v>10678.546</c:v>
                </c:pt>
              </c:numCache>
            </c:numRef>
          </c:val>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Červenec</c:v>
                </c:pt>
                <c:pt idx="1">
                  <c:v>Srpen</c:v>
                </c:pt>
                <c:pt idx="2">
                  <c:v>Září</c:v>
                </c:pt>
              </c:strCache>
            </c:strRef>
          </c:cat>
          <c:val>
            <c:numRef>
              <c:f>'8.14'!$L$11:$N$11</c:f>
              <c:numCache>
                <c:formatCode>#,##0.0</c:formatCode>
                <c:ptCount val="3"/>
                <c:pt idx="0">
                  <c:v>581.9</c:v>
                </c:pt>
                <c:pt idx="1">
                  <c:v>465.58</c:v>
                </c:pt>
                <c:pt idx="2">
                  <c:v>740.58999999999992</c:v>
                </c:pt>
              </c:numCache>
            </c:numRef>
          </c:val>
        </c:ser>
        <c:ser>
          <c:idx val="2"/>
          <c:order val="2"/>
          <c:tx>
            <c:strRef>
              <c:f>'8.14'!$K$12</c:f>
              <c:strCache>
                <c:ptCount val="1"/>
                <c:pt idx="0">
                  <c:v>Černé uhlí</c:v>
                </c:pt>
              </c:strCache>
            </c:strRef>
          </c:tx>
          <c:spPr>
            <a:solidFill>
              <a:schemeClr val="tx1"/>
            </a:solidFill>
          </c:spPr>
          <c:invertIfNegative val="0"/>
          <c:cat>
            <c:strRef>
              <c:f>'8.14'!$L$9:$N$9</c:f>
              <c:strCache>
                <c:ptCount val="3"/>
                <c:pt idx="0">
                  <c:v>Červenec</c:v>
                </c:pt>
                <c:pt idx="1">
                  <c:v>Srpen</c:v>
                </c:pt>
                <c:pt idx="2">
                  <c:v>Září</c:v>
                </c:pt>
              </c:strCache>
            </c:strRef>
          </c:cat>
          <c:val>
            <c:numRef>
              <c:f>'8.14'!$L$12:$N$12</c:f>
              <c:numCache>
                <c:formatCode>#,##0.0</c:formatCode>
                <c:ptCount val="3"/>
                <c:pt idx="0">
                  <c:v>0</c:v>
                </c:pt>
                <c:pt idx="1">
                  <c:v>0</c:v>
                </c:pt>
                <c:pt idx="2">
                  <c:v>0</c:v>
                </c:pt>
              </c:numCache>
            </c:numRef>
          </c:val>
        </c:ser>
        <c:ser>
          <c:idx val="3"/>
          <c:order val="3"/>
          <c:tx>
            <c:strRef>
              <c:f>'8.14'!$K$13</c:f>
              <c:strCache>
                <c:ptCount val="1"/>
                <c:pt idx="0">
                  <c:v>Elektrická energie</c:v>
                </c:pt>
              </c:strCache>
            </c:strRef>
          </c:tx>
          <c:invertIfNegative val="0"/>
          <c:cat>
            <c:strRef>
              <c:f>'8.14'!$L$9:$N$9</c:f>
              <c:strCache>
                <c:ptCount val="3"/>
                <c:pt idx="0">
                  <c:v>Červenec</c:v>
                </c:pt>
                <c:pt idx="1">
                  <c:v>Srpen</c:v>
                </c:pt>
                <c:pt idx="2">
                  <c:v>Září</c:v>
                </c:pt>
              </c:strCache>
            </c:strRef>
          </c:cat>
          <c:val>
            <c:numRef>
              <c:f>'8.14'!$L$13:$N$13</c:f>
              <c:numCache>
                <c:formatCode>#,##0.0</c:formatCode>
                <c:ptCount val="3"/>
                <c:pt idx="0">
                  <c:v>78.400000000000006</c:v>
                </c:pt>
                <c:pt idx="1">
                  <c:v>64.099999999999994</c:v>
                </c:pt>
                <c:pt idx="2">
                  <c:v>42</c:v>
                </c:pt>
              </c:numCache>
            </c:numRef>
          </c:val>
        </c:ser>
        <c:ser>
          <c:idx val="4"/>
          <c:order val="4"/>
          <c:tx>
            <c:strRef>
              <c:f>'8.14'!$K$14</c:f>
              <c:strCache>
                <c:ptCount val="1"/>
                <c:pt idx="0">
                  <c:v>Energie prostředí (tepelné čerpadlo)</c:v>
                </c:pt>
              </c:strCache>
            </c:strRef>
          </c:tx>
          <c:invertIfNegative val="0"/>
          <c:cat>
            <c:strRef>
              <c:f>'8.14'!$L$9:$N$9</c:f>
              <c:strCache>
                <c:ptCount val="3"/>
                <c:pt idx="0">
                  <c:v>Červenec</c:v>
                </c:pt>
                <c:pt idx="1">
                  <c:v>Srpen</c:v>
                </c:pt>
                <c:pt idx="2">
                  <c:v>Září</c:v>
                </c:pt>
              </c:strCache>
            </c:strRef>
          </c:cat>
          <c:val>
            <c:numRef>
              <c:f>'8.14'!$L$14:$N$14</c:f>
              <c:numCache>
                <c:formatCode>#,##0.0</c:formatCode>
                <c:ptCount val="3"/>
                <c:pt idx="0">
                  <c:v>0</c:v>
                </c:pt>
                <c:pt idx="1">
                  <c:v>0</c:v>
                </c:pt>
                <c:pt idx="2">
                  <c:v>0</c:v>
                </c:pt>
              </c:numCache>
            </c:numRef>
          </c:val>
        </c:ser>
        <c:ser>
          <c:idx val="5"/>
          <c:order val="5"/>
          <c:tx>
            <c:strRef>
              <c:f>'8.14'!$K$15</c:f>
              <c:strCache>
                <c:ptCount val="1"/>
                <c:pt idx="0">
                  <c:v>Energie Slunce (solární kolektor)</c:v>
                </c:pt>
              </c:strCache>
            </c:strRef>
          </c:tx>
          <c:invertIfNegative val="0"/>
          <c:cat>
            <c:strRef>
              <c:f>'8.14'!$L$9:$N$9</c:f>
              <c:strCache>
                <c:ptCount val="3"/>
                <c:pt idx="0">
                  <c:v>Červenec</c:v>
                </c:pt>
                <c:pt idx="1">
                  <c:v>Srpen</c:v>
                </c:pt>
                <c:pt idx="2">
                  <c:v>Září</c:v>
                </c:pt>
              </c:strCache>
            </c:strRef>
          </c:cat>
          <c:val>
            <c:numRef>
              <c:f>'8.14'!$L$15:$N$15</c:f>
              <c:numCache>
                <c:formatCode>#,##0.0</c:formatCode>
                <c:ptCount val="3"/>
                <c:pt idx="0">
                  <c:v>0</c:v>
                </c:pt>
                <c:pt idx="1">
                  <c:v>0</c:v>
                </c:pt>
                <c:pt idx="2">
                  <c:v>0</c:v>
                </c:pt>
              </c:numCache>
            </c:numRef>
          </c:val>
        </c:ser>
        <c:ser>
          <c:idx val="6"/>
          <c:order val="6"/>
          <c:tx>
            <c:strRef>
              <c:f>'8.14'!$K$16</c:f>
              <c:strCache>
                <c:ptCount val="1"/>
                <c:pt idx="0">
                  <c:v>Hnědé uhlí</c:v>
                </c:pt>
              </c:strCache>
            </c:strRef>
          </c:tx>
          <c:spPr>
            <a:solidFill>
              <a:srgbClr val="6E4932"/>
            </a:solidFill>
          </c:spPr>
          <c:invertIfNegative val="0"/>
          <c:cat>
            <c:strRef>
              <c:f>'8.14'!$L$9:$N$9</c:f>
              <c:strCache>
                <c:ptCount val="3"/>
                <c:pt idx="0">
                  <c:v>Červenec</c:v>
                </c:pt>
                <c:pt idx="1">
                  <c:v>Srpen</c:v>
                </c:pt>
                <c:pt idx="2">
                  <c:v>Září</c:v>
                </c:pt>
              </c:strCache>
            </c:strRef>
          </c:cat>
          <c:val>
            <c:numRef>
              <c:f>'8.14'!$L$16:$N$16</c:f>
              <c:numCache>
                <c:formatCode>#,##0.0</c:formatCode>
                <c:ptCount val="3"/>
                <c:pt idx="0">
                  <c:v>106324.931</c:v>
                </c:pt>
                <c:pt idx="1">
                  <c:v>103781.38400000001</c:v>
                </c:pt>
                <c:pt idx="2">
                  <c:v>140006.69699999999</c:v>
                </c:pt>
              </c:numCache>
            </c:numRef>
          </c:val>
        </c:ser>
        <c:ser>
          <c:idx val="7"/>
          <c:order val="7"/>
          <c:tx>
            <c:strRef>
              <c:f>'8.14'!$K$17</c:f>
              <c:strCache>
                <c:ptCount val="1"/>
                <c:pt idx="0">
                  <c:v>Jaderné palivo</c:v>
                </c:pt>
              </c:strCache>
            </c:strRef>
          </c:tx>
          <c:invertIfNegative val="0"/>
          <c:cat>
            <c:strRef>
              <c:f>'8.14'!$L$9:$N$9</c:f>
              <c:strCache>
                <c:ptCount val="3"/>
                <c:pt idx="0">
                  <c:v>Červenec</c:v>
                </c:pt>
                <c:pt idx="1">
                  <c:v>Srpen</c:v>
                </c:pt>
                <c:pt idx="2">
                  <c:v>Září</c:v>
                </c:pt>
              </c:strCache>
            </c:strRef>
          </c:cat>
          <c:val>
            <c:numRef>
              <c:f>'8.14'!$L$17:$N$17</c:f>
              <c:numCache>
                <c:formatCode>#,##0.0</c:formatCode>
                <c:ptCount val="3"/>
                <c:pt idx="0">
                  <c:v>0</c:v>
                </c:pt>
                <c:pt idx="1">
                  <c:v>0</c:v>
                </c:pt>
                <c:pt idx="2">
                  <c:v>0</c:v>
                </c:pt>
              </c:numCache>
            </c:numRef>
          </c:val>
        </c:ser>
        <c:ser>
          <c:idx val="8"/>
          <c:order val="8"/>
          <c:tx>
            <c:strRef>
              <c:f>'8.14'!$K$18</c:f>
              <c:strCache>
                <c:ptCount val="1"/>
                <c:pt idx="0">
                  <c:v>Koks</c:v>
                </c:pt>
              </c:strCache>
            </c:strRef>
          </c:tx>
          <c:invertIfNegative val="0"/>
          <c:cat>
            <c:strRef>
              <c:f>'8.14'!$L$9:$N$9</c:f>
              <c:strCache>
                <c:ptCount val="3"/>
                <c:pt idx="0">
                  <c:v>Červenec</c:v>
                </c:pt>
                <c:pt idx="1">
                  <c:v>Srpen</c:v>
                </c:pt>
                <c:pt idx="2">
                  <c:v>Září</c:v>
                </c:pt>
              </c:strCache>
            </c:strRef>
          </c:cat>
          <c:val>
            <c:numRef>
              <c:f>'8.14'!$L$18:$N$18</c:f>
              <c:numCache>
                <c:formatCode>#,##0.0</c:formatCode>
                <c:ptCount val="3"/>
                <c:pt idx="0">
                  <c:v>0</c:v>
                </c:pt>
                <c:pt idx="1">
                  <c:v>0</c:v>
                </c:pt>
                <c:pt idx="2">
                  <c:v>0</c:v>
                </c:pt>
              </c:numCache>
            </c:numRef>
          </c:val>
        </c:ser>
        <c:ser>
          <c:idx val="9"/>
          <c:order val="9"/>
          <c:tx>
            <c:strRef>
              <c:f>'8.14'!$K$19</c:f>
              <c:strCache>
                <c:ptCount val="1"/>
                <c:pt idx="0">
                  <c:v>Odpadní teplo</c:v>
                </c:pt>
              </c:strCache>
            </c:strRef>
          </c:tx>
          <c:invertIfNegative val="0"/>
          <c:cat>
            <c:strRef>
              <c:f>'8.14'!$L$9:$N$9</c:f>
              <c:strCache>
                <c:ptCount val="3"/>
                <c:pt idx="0">
                  <c:v>Červenec</c:v>
                </c:pt>
                <c:pt idx="1">
                  <c:v>Srpen</c:v>
                </c:pt>
                <c:pt idx="2">
                  <c:v>Září</c:v>
                </c:pt>
              </c:strCache>
            </c:strRef>
          </c:cat>
          <c:val>
            <c:numRef>
              <c:f>'8.14'!$L$19:$N$19</c:f>
              <c:numCache>
                <c:formatCode>#,##0.0</c:formatCode>
                <c:ptCount val="3"/>
                <c:pt idx="0">
                  <c:v>639</c:v>
                </c:pt>
                <c:pt idx="1">
                  <c:v>1422</c:v>
                </c:pt>
                <c:pt idx="2">
                  <c:v>1226</c:v>
                </c:pt>
              </c:numCache>
            </c:numRef>
          </c:val>
        </c:ser>
        <c:ser>
          <c:idx val="10"/>
          <c:order val="10"/>
          <c:tx>
            <c:strRef>
              <c:f>'8.14'!$K$20</c:f>
              <c:strCache>
                <c:ptCount val="1"/>
                <c:pt idx="0">
                  <c:v>Ostatní kapalná paliva</c:v>
                </c:pt>
              </c:strCache>
            </c:strRef>
          </c:tx>
          <c:invertIfNegative val="0"/>
          <c:cat>
            <c:strRef>
              <c:f>'8.14'!$L$9:$N$9</c:f>
              <c:strCache>
                <c:ptCount val="3"/>
                <c:pt idx="0">
                  <c:v>Červenec</c:v>
                </c:pt>
                <c:pt idx="1">
                  <c:v>Srpen</c:v>
                </c:pt>
                <c:pt idx="2">
                  <c:v>Září</c:v>
                </c:pt>
              </c:strCache>
            </c:strRef>
          </c:cat>
          <c:val>
            <c:numRef>
              <c:f>'8.14'!$L$20:$N$20</c:f>
              <c:numCache>
                <c:formatCode>#,##0.0</c:formatCode>
                <c:ptCount val="3"/>
                <c:pt idx="0">
                  <c:v>0</c:v>
                </c:pt>
                <c:pt idx="1">
                  <c:v>0</c:v>
                </c:pt>
                <c:pt idx="2">
                  <c:v>37</c:v>
                </c:pt>
              </c:numCache>
            </c:numRef>
          </c:val>
        </c:ser>
        <c:ser>
          <c:idx val="11"/>
          <c:order val="11"/>
          <c:tx>
            <c:strRef>
              <c:f>'8.14'!$K$21</c:f>
              <c:strCache>
                <c:ptCount val="1"/>
                <c:pt idx="0">
                  <c:v>Ostatní pevná paliva</c:v>
                </c:pt>
              </c:strCache>
            </c:strRef>
          </c:tx>
          <c:invertIfNegative val="0"/>
          <c:cat>
            <c:strRef>
              <c:f>'8.14'!$L$9:$N$9</c:f>
              <c:strCache>
                <c:ptCount val="3"/>
                <c:pt idx="0">
                  <c:v>Červenec</c:v>
                </c:pt>
                <c:pt idx="1">
                  <c:v>Srpen</c:v>
                </c:pt>
                <c:pt idx="2">
                  <c:v>Září</c:v>
                </c:pt>
              </c:strCache>
            </c:strRef>
          </c:cat>
          <c:val>
            <c:numRef>
              <c:f>'8.14'!$L$21:$N$21</c:f>
              <c:numCache>
                <c:formatCode>#,##0.0</c:formatCode>
                <c:ptCount val="3"/>
                <c:pt idx="0">
                  <c:v>2174.4</c:v>
                </c:pt>
                <c:pt idx="1">
                  <c:v>2427.1999999999998</c:v>
                </c:pt>
                <c:pt idx="2">
                  <c:v>2378.4</c:v>
                </c:pt>
              </c:numCache>
            </c:numRef>
          </c:val>
        </c:ser>
        <c:ser>
          <c:idx val="12"/>
          <c:order val="12"/>
          <c:tx>
            <c:strRef>
              <c:f>'8.14'!$K$22</c:f>
              <c:strCache>
                <c:ptCount val="1"/>
                <c:pt idx="0">
                  <c:v>Ostatní plyny</c:v>
                </c:pt>
              </c:strCache>
            </c:strRef>
          </c:tx>
          <c:invertIfNegative val="0"/>
          <c:cat>
            <c:strRef>
              <c:f>'8.14'!$L$9:$N$9</c:f>
              <c:strCache>
                <c:ptCount val="3"/>
                <c:pt idx="0">
                  <c:v>Červenec</c:v>
                </c:pt>
                <c:pt idx="1">
                  <c:v>Srpen</c:v>
                </c:pt>
                <c:pt idx="2">
                  <c:v>Září</c:v>
                </c:pt>
              </c:strCache>
            </c:strRef>
          </c:cat>
          <c:val>
            <c:numRef>
              <c:f>'8.14'!$L$22:$N$22</c:f>
              <c:numCache>
                <c:formatCode>#,##0.0</c:formatCode>
                <c:ptCount val="3"/>
                <c:pt idx="0">
                  <c:v>4893</c:v>
                </c:pt>
                <c:pt idx="1">
                  <c:v>3263</c:v>
                </c:pt>
                <c:pt idx="2">
                  <c:v>5340</c:v>
                </c:pt>
              </c:numCache>
            </c:numRef>
          </c:val>
        </c:ser>
        <c:ser>
          <c:idx val="13"/>
          <c:order val="13"/>
          <c:tx>
            <c:strRef>
              <c:f>'8.14'!$K$23</c:f>
              <c:strCache>
                <c:ptCount val="1"/>
                <c:pt idx="0">
                  <c:v>Ostatní</c:v>
                </c:pt>
              </c:strCache>
            </c:strRef>
          </c:tx>
          <c:invertIfNegative val="0"/>
          <c:cat>
            <c:strRef>
              <c:f>'8.14'!$L$9:$N$9</c:f>
              <c:strCache>
                <c:ptCount val="3"/>
                <c:pt idx="0">
                  <c:v>Červenec</c:v>
                </c:pt>
                <c:pt idx="1">
                  <c:v>Srpen</c:v>
                </c:pt>
                <c:pt idx="2">
                  <c:v>Září</c:v>
                </c:pt>
              </c:strCache>
            </c:strRef>
          </c:cat>
          <c:val>
            <c:numRef>
              <c:f>'8.14'!$L$23:$N$23</c:f>
              <c:numCache>
                <c:formatCode>#,##0.0</c:formatCode>
                <c:ptCount val="3"/>
                <c:pt idx="0">
                  <c:v>0</c:v>
                </c:pt>
                <c:pt idx="1">
                  <c:v>0</c:v>
                </c:pt>
                <c:pt idx="2">
                  <c:v>0</c:v>
                </c:pt>
              </c:numCache>
            </c:numRef>
          </c:val>
        </c:ser>
        <c:ser>
          <c:idx val="14"/>
          <c:order val="14"/>
          <c:tx>
            <c:strRef>
              <c:f>'8.14'!$K$24</c:f>
              <c:strCache>
                <c:ptCount val="1"/>
                <c:pt idx="0">
                  <c:v>Topné oleje</c:v>
                </c:pt>
              </c:strCache>
            </c:strRef>
          </c:tx>
          <c:invertIfNegative val="0"/>
          <c:cat>
            <c:strRef>
              <c:f>'8.14'!$L$9:$N$9</c:f>
              <c:strCache>
                <c:ptCount val="3"/>
                <c:pt idx="0">
                  <c:v>Červenec</c:v>
                </c:pt>
                <c:pt idx="1">
                  <c:v>Srpen</c:v>
                </c:pt>
                <c:pt idx="2">
                  <c:v>Září</c:v>
                </c:pt>
              </c:strCache>
            </c:strRef>
          </c:cat>
          <c:val>
            <c:numRef>
              <c:f>'8.14'!$L$24:$N$24</c:f>
              <c:numCache>
                <c:formatCode>#,##0.0</c:formatCode>
                <c:ptCount val="3"/>
                <c:pt idx="0">
                  <c:v>78.680000000000007</c:v>
                </c:pt>
                <c:pt idx="1">
                  <c:v>128.35</c:v>
                </c:pt>
                <c:pt idx="2">
                  <c:v>111.06</c:v>
                </c:pt>
              </c:numCache>
            </c:numRef>
          </c:val>
        </c:ser>
        <c:ser>
          <c:idx val="15"/>
          <c:order val="15"/>
          <c:tx>
            <c:strRef>
              <c:f>'8.14'!$K$25</c:f>
              <c:strCache>
                <c:ptCount val="1"/>
                <c:pt idx="0">
                  <c:v>Zemní plyn</c:v>
                </c:pt>
              </c:strCache>
            </c:strRef>
          </c:tx>
          <c:spPr>
            <a:solidFill>
              <a:srgbClr val="EBE600"/>
            </a:solidFill>
          </c:spPr>
          <c:invertIfNegative val="0"/>
          <c:cat>
            <c:strRef>
              <c:f>'8.14'!$L$9:$N$9</c:f>
              <c:strCache>
                <c:ptCount val="3"/>
                <c:pt idx="0">
                  <c:v>Červenec</c:v>
                </c:pt>
                <c:pt idx="1">
                  <c:v>Srpen</c:v>
                </c:pt>
                <c:pt idx="2">
                  <c:v>Září</c:v>
                </c:pt>
              </c:strCache>
            </c:strRef>
          </c:cat>
          <c:val>
            <c:numRef>
              <c:f>'8.14'!$L$25:$N$25</c:f>
              <c:numCache>
                <c:formatCode>#,##0.0</c:formatCode>
                <c:ptCount val="3"/>
                <c:pt idx="0">
                  <c:v>23293.371243863836</c:v>
                </c:pt>
                <c:pt idx="1">
                  <c:v>25986.123021717234</c:v>
                </c:pt>
                <c:pt idx="2">
                  <c:v>32959.259686993806</c:v>
                </c:pt>
              </c:numCache>
            </c:numRef>
          </c:val>
        </c:ser>
        <c:dLbls>
          <c:showLegendKey val="0"/>
          <c:showVal val="0"/>
          <c:showCatName val="0"/>
          <c:showSerName val="0"/>
          <c:showPercent val="0"/>
          <c:showBubbleSize val="0"/>
        </c:dLbls>
        <c:gapWidth val="150"/>
        <c:overlap val="100"/>
        <c:axId val="388006656"/>
        <c:axId val="388008192"/>
      </c:barChart>
      <c:catAx>
        <c:axId val="388006656"/>
        <c:scaling>
          <c:orientation val="minMax"/>
        </c:scaling>
        <c:delete val="0"/>
        <c:axPos val="b"/>
        <c:numFmt formatCode="General" sourceLinked="1"/>
        <c:majorTickMark val="none"/>
        <c:minorTickMark val="none"/>
        <c:tickLblPos val="nextTo"/>
        <c:txPr>
          <a:bodyPr/>
          <a:lstStyle/>
          <a:p>
            <a:pPr>
              <a:defRPr sz="900"/>
            </a:pPr>
            <a:endParaRPr lang="cs-CZ"/>
          </a:p>
        </c:txPr>
        <c:crossAx val="388008192"/>
        <c:crosses val="autoZero"/>
        <c:auto val="1"/>
        <c:lblAlgn val="ctr"/>
        <c:lblOffset val="100"/>
        <c:noMultiLvlLbl val="0"/>
      </c:catAx>
      <c:valAx>
        <c:axId val="388008192"/>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3880066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'8.14'!$O$10:$O$25</c:f>
              <c:numCache>
                <c:formatCode>0.0%</c:formatCode>
                <c:ptCount val="16"/>
              </c:numCache>
            </c:numRef>
          </c:cat>
          <c:val>
            <c:numRef>
              <c:f>'8.14'!$J$10:$J$25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'8.14'!$O$27:$O$34</c:f>
              <c:numCache>
                <c:formatCode>#,##0.0</c:formatCode>
                <c:ptCount val="8"/>
              </c:numCache>
            </c:numRef>
          </c:cat>
          <c:val>
            <c:numRef>
              <c:f>'8.14'!$J$27:$J$34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88093824"/>
        <c:axId val="388095360"/>
      </c:barChart>
      <c:catAx>
        <c:axId val="388093824"/>
        <c:scaling>
          <c:orientation val="minMax"/>
        </c:scaling>
        <c:delete val="1"/>
        <c:axPos val="b"/>
        <c:numFmt formatCode="General" sourceLinked="1"/>
        <c:majorTickMark val="out"/>
        <c:minorTickMark val="none"/>
        <c:tickLblPos val="nextTo"/>
        <c:crossAx val="388095360"/>
        <c:crosses val="autoZero"/>
        <c:auto val="1"/>
        <c:lblAlgn val="ctr"/>
        <c:lblOffset val="100"/>
        <c:noMultiLvlLbl val="0"/>
      </c:catAx>
      <c:valAx>
        <c:axId val="388095360"/>
        <c:scaling>
          <c:orientation val="minMax"/>
        </c:scaling>
        <c:delete val="1"/>
        <c:axPos val="l"/>
        <c:numFmt formatCode="0%" sourceLinked="1"/>
        <c:majorTickMark val="out"/>
        <c:minorTickMark val="none"/>
        <c:tickLblPos val="nextTo"/>
        <c:crossAx val="388093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384712064"/>
        <c:axId val="384717952"/>
      </c:barChart>
      <c:catAx>
        <c:axId val="384712064"/>
        <c:scaling>
          <c:orientation val="minMax"/>
        </c:scaling>
        <c:delete val="1"/>
        <c:axPos val="b"/>
        <c:numFmt formatCode="General" sourceLinked="1"/>
        <c:majorTickMark val="out"/>
        <c:minorTickMark val="none"/>
        <c:tickLblPos val="nextTo"/>
        <c:crossAx val="384717952"/>
        <c:crosses val="autoZero"/>
        <c:auto val="1"/>
        <c:lblAlgn val="ctr"/>
        <c:lblOffset val="100"/>
        <c:noMultiLvlLbl val="0"/>
      </c:catAx>
      <c:valAx>
        <c:axId val="384717952"/>
        <c:scaling>
          <c:orientation val="minMax"/>
        </c:scaling>
        <c:delete val="1"/>
        <c:axPos val="l"/>
        <c:numFmt formatCode="0.0%" sourceLinked="1"/>
        <c:majorTickMark val="out"/>
        <c:minorTickMark val="none"/>
        <c:tickLblPos val="nextTo"/>
        <c:crossAx val="3847120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('9'!$B$6:$C$6,'9'!$E$6:$F$6,'9'!$H$6:$I$6)</c:f>
              <c:numCache>
                <c:formatCode>#,##0.0</c:formatCode>
                <c:ptCount val="6"/>
                <c:pt idx="0">
                  <c:v>1210.9976720000002</c:v>
                </c:pt>
                <c:pt idx="1">
                  <c:v>809.91270599999996</c:v>
                </c:pt>
                <c:pt idx="2">
                  <c:v>1370.3171590000002</c:v>
                </c:pt>
                <c:pt idx="3">
                  <c:v>910.42464999999993</c:v>
                </c:pt>
                <c:pt idx="4">
                  <c:v>1451.4549730000006</c:v>
                </c:pt>
                <c:pt idx="5">
                  <c:v>950.24419799999987</c:v>
                </c:pt>
              </c:numCache>
            </c:numRef>
          </c:val>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('9'!$B$7:$C$7,'9'!$E$7:$F$7,'9'!$H$7:$I$7)</c:f>
              <c:numCache>
                <c:formatCode>#,##0.0</c:formatCode>
                <c:ptCount val="6"/>
                <c:pt idx="0">
                  <c:v>118.17874600000003</c:v>
                </c:pt>
                <c:pt idx="1">
                  <c:v>111.28188400000001</c:v>
                </c:pt>
                <c:pt idx="2">
                  <c:v>121.00669100000003</c:v>
                </c:pt>
                <c:pt idx="3">
                  <c:v>112.95523700000003</c:v>
                </c:pt>
                <c:pt idx="4">
                  <c:v>135.75352000000004</c:v>
                </c:pt>
                <c:pt idx="5">
                  <c:v>129.61812100000003</c:v>
                </c:pt>
              </c:numCache>
            </c:numRef>
          </c:val>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('9'!$B$8:$C$8,'9'!$E$8:$F$8,'9'!$H$8:$I$8)</c:f>
              <c:numCache>
                <c:formatCode>#,##0.0</c:formatCode>
                <c:ptCount val="6"/>
                <c:pt idx="0">
                  <c:v>437.19015200000001</c:v>
                </c:pt>
                <c:pt idx="1">
                  <c:v>317.07669099999998</c:v>
                </c:pt>
                <c:pt idx="2">
                  <c:v>438.43628000000007</c:v>
                </c:pt>
                <c:pt idx="3">
                  <c:v>328.14498300000002</c:v>
                </c:pt>
                <c:pt idx="4">
                  <c:v>577.70880399999999</c:v>
                </c:pt>
                <c:pt idx="5">
                  <c:v>425.87753600000008</c:v>
                </c:pt>
              </c:numCache>
            </c:numRef>
          </c:val>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('9'!$B$9:$C$9,'9'!$E$9:$F$9,'9'!$H$9:$I$9)</c:f>
              <c:numCache>
                <c:formatCode>#,##0.0</c:formatCode>
                <c:ptCount val="6"/>
                <c:pt idx="0">
                  <c:v>1.2330590000000001</c:v>
                </c:pt>
                <c:pt idx="1">
                  <c:v>0</c:v>
                </c:pt>
                <c:pt idx="2">
                  <c:v>2.2821720000000001</c:v>
                </c:pt>
                <c:pt idx="3">
                  <c:v>0</c:v>
                </c:pt>
                <c:pt idx="4">
                  <c:v>1.2963169999999997</c:v>
                </c:pt>
                <c:pt idx="5">
                  <c:v>0</c:v>
                </c:pt>
              </c:numCache>
            </c:numRef>
          </c:val>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('9'!$B$10:$C$10,'9'!$E$10:$F$10,'9'!$H$10:$I$10)</c:f>
              <c:numCache>
                <c:formatCode>#,##0.0</c:formatCode>
                <c:ptCount val="6"/>
                <c:pt idx="0">
                  <c:v>1.37473</c:v>
                </c:pt>
                <c:pt idx="1">
                  <c:v>0</c:v>
                </c:pt>
                <c:pt idx="2">
                  <c:v>0.93667</c:v>
                </c:pt>
                <c:pt idx="3">
                  <c:v>0</c:v>
                </c:pt>
                <c:pt idx="4">
                  <c:v>1.3285100000000001</c:v>
                </c:pt>
                <c:pt idx="5">
                  <c:v>0</c:v>
                </c:pt>
              </c:numCache>
            </c:numRef>
          </c:val>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('9'!$B$11:$C$11,'9'!$E$11:$F$11,'9'!$H$11:$I$11)</c:f>
              <c:numCache>
                <c:formatCode>#,##0.0</c:formatCode>
                <c:ptCount val="6"/>
                <c:pt idx="0">
                  <c:v>6.8652000000000005E-2</c:v>
                </c:pt>
                <c:pt idx="1">
                  <c:v>0</c:v>
                </c:pt>
                <c:pt idx="2">
                  <c:v>6.1426000000000001E-2</c:v>
                </c:pt>
                <c:pt idx="3">
                  <c:v>0</c:v>
                </c:pt>
                <c:pt idx="4">
                  <c:v>4.9225999999999999E-2</c:v>
                </c:pt>
                <c:pt idx="5">
                  <c:v>0</c:v>
                </c:pt>
              </c:numCache>
            </c:numRef>
          </c:val>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('9'!$B$12:$C$12,'9'!$E$12:$F$12,'9'!$H$12:$I$12)</c:f>
              <c:numCache>
                <c:formatCode>#,##0.0</c:formatCode>
                <c:ptCount val="6"/>
                <c:pt idx="0">
                  <c:v>2182.6076169999997</c:v>
                </c:pt>
                <c:pt idx="1">
                  <c:v>1796.6664039999996</c:v>
                </c:pt>
                <c:pt idx="2">
                  <c:v>2500.8973300000002</c:v>
                </c:pt>
                <c:pt idx="3">
                  <c:v>1948.9604210000002</c:v>
                </c:pt>
                <c:pt idx="4">
                  <c:v>3475.1619590000005</c:v>
                </c:pt>
                <c:pt idx="5">
                  <c:v>2742.2858529999999</c:v>
                </c:pt>
              </c:numCache>
            </c:numRef>
          </c:val>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('9'!$B$13:$C$13,'9'!$E$13:$F$13,'9'!$H$13:$I$13)</c:f>
              <c:numCache>
                <c:formatCode>#,##0.0</c:formatCode>
                <c:ptCount val="6"/>
                <c:pt idx="0">
                  <c:v>18.204999999999998</c:v>
                </c:pt>
                <c:pt idx="1">
                  <c:v>0</c:v>
                </c:pt>
                <c:pt idx="2">
                  <c:v>16.928000000000001</c:v>
                </c:pt>
                <c:pt idx="3">
                  <c:v>0</c:v>
                </c:pt>
                <c:pt idx="4">
                  <c:v>33.966000000000001</c:v>
                </c:pt>
                <c:pt idx="5">
                  <c:v>0</c:v>
                </c:pt>
              </c:numCache>
            </c:numRef>
          </c:val>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('9'!$B$14:$C$14,'9'!$E$14:$F$14,'9'!$H$14:$I$14)</c:f>
              <c:numCache>
                <c:formatCode>#,##0.0</c:formatCode>
                <c:ptCount val="6"/>
                <c:pt idx="0">
                  <c:v>0</c:v>
                </c:pt>
                <c:pt idx="1">
                  <c:v>0</c:v>
                </c:pt>
                <c:pt idx="2">
                  <c:v>0</c:v>
                </c:pt>
                <c:pt idx="3">
                  <c:v>0</c:v>
                </c:pt>
                <c:pt idx="4">
                  <c:v>2.2200000000000002E-3</c:v>
                </c:pt>
                <c:pt idx="5">
                  <c:v>0</c:v>
                </c:pt>
              </c:numCache>
            </c:numRef>
          </c:val>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('9'!$B$15:$C$15,'9'!$E$15:$F$15,'9'!$H$15:$I$15)</c:f>
              <c:numCache>
                <c:formatCode>#,##0.0</c:formatCode>
                <c:ptCount val="6"/>
                <c:pt idx="0">
                  <c:v>606.14238099999989</c:v>
                </c:pt>
                <c:pt idx="1">
                  <c:v>54.449286999999998</c:v>
                </c:pt>
                <c:pt idx="2">
                  <c:v>587.59985900000004</c:v>
                </c:pt>
                <c:pt idx="3">
                  <c:v>52.720800000000004</c:v>
                </c:pt>
                <c:pt idx="4">
                  <c:v>583.24958300000003</c:v>
                </c:pt>
                <c:pt idx="5">
                  <c:v>40.806264999999996</c:v>
                </c:pt>
              </c:numCache>
            </c:numRef>
          </c:val>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('9'!$B$16:$C$16,'9'!$E$16:$F$16,'9'!$H$16:$I$16)</c:f>
              <c:numCache>
                <c:formatCode>#,##0.0</c:formatCode>
                <c:ptCount val="6"/>
                <c:pt idx="0">
                  <c:v>1.8360000000000001</c:v>
                </c:pt>
                <c:pt idx="1">
                  <c:v>0</c:v>
                </c:pt>
                <c:pt idx="2">
                  <c:v>1.95</c:v>
                </c:pt>
                <c:pt idx="3">
                  <c:v>0</c:v>
                </c:pt>
                <c:pt idx="4">
                  <c:v>2.6897280000000001</c:v>
                </c:pt>
                <c:pt idx="5">
                  <c:v>0.72726000000000002</c:v>
                </c:pt>
              </c:numCache>
            </c:numRef>
          </c:val>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('9'!$B$17:$C$17,'9'!$E$17:$F$17,'9'!$H$17:$I$17)</c:f>
              <c:numCache>
                <c:formatCode>#,##0.0</c:formatCode>
                <c:ptCount val="6"/>
                <c:pt idx="0">
                  <c:v>227.10838122869595</c:v>
                </c:pt>
                <c:pt idx="1">
                  <c:v>181.22268200000002</c:v>
                </c:pt>
                <c:pt idx="2">
                  <c:v>227.24018891616231</c:v>
                </c:pt>
                <c:pt idx="3">
                  <c:v>176.92458500000001</c:v>
                </c:pt>
                <c:pt idx="4">
                  <c:v>214.95488458375706</c:v>
                </c:pt>
                <c:pt idx="5">
                  <c:v>166.84030300000003</c:v>
                </c:pt>
              </c:numCache>
            </c:numRef>
          </c:val>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('9'!$B$18:$C$18,'9'!$E$18:$F$18,'9'!$H$18:$I$18)</c:f>
              <c:numCache>
                <c:formatCode>#,##0.0</c:formatCode>
                <c:ptCount val="6"/>
                <c:pt idx="0">
                  <c:v>732.93996100000004</c:v>
                </c:pt>
                <c:pt idx="1">
                  <c:v>360.30947300000003</c:v>
                </c:pt>
                <c:pt idx="2">
                  <c:v>807.32334300000014</c:v>
                </c:pt>
                <c:pt idx="3">
                  <c:v>340.38413199999997</c:v>
                </c:pt>
                <c:pt idx="4">
                  <c:v>755.37552300000004</c:v>
                </c:pt>
                <c:pt idx="5">
                  <c:v>295.96616800000004</c:v>
                </c:pt>
              </c:numCache>
            </c:numRef>
          </c:val>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('9'!$B$20:$C$20,'9'!$E$20:$F$20,'9'!$H$20:$I$20)</c:f>
              <c:numCache>
                <c:formatCode>#,##0.0</c:formatCode>
                <c:ptCount val="6"/>
                <c:pt idx="0">
                  <c:v>11.983096000000002</c:v>
                </c:pt>
                <c:pt idx="1">
                  <c:v>7.0269819999999994</c:v>
                </c:pt>
                <c:pt idx="2">
                  <c:v>9.7747860000000006</c:v>
                </c:pt>
                <c:pt idx="3">
                  <c:v>0.71408500000000008</c:v>
                </c:pt>
                <c:pt idx="4">
                  <c:v>15.843027000000005</c:v>
                </c:pt>
                <c:pt idx="5">
                  <c:v>1.4627929999999996</c:v>
                </c:pt>
              </c:numCache>
            </c:numRef>
          </c:val>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('9'!$B$21:$C$21,'9'!$E$21:$F$21,'9'!$H$21:$I$21)</c:f>
              <c:numCache>
                <c:formatCode>#,##0.0</c:formatCode>
                <c:ptCount val="6"/>
                <c:pt idx="0">
                  <c:v>1248.0151277713042</c:v>
                </c:pt>
                <c:pt idx="1">
                  <c:v>509.39077399999991</c:v>
                </c:pt>
                <c:pt idx="2">
                  <c:v>1116.5767694838369</c:v>
                </c:pt>
                <c:pt idx="3">
                  <c:v>428.57110900000004</c:v>
                </c:pt>
                <c:pt idx="4">
                  <c:v>1500.3506232162431</c:v>
                </c:pt>
                <c:pt idx="5">
                  <c:v>614.93234199999984</c:v>
                </c:pt>
              </c:numCache>
            </c:numRef>
          </c:val>
        </c:ser>
        <c:dLbls>
          <c:showLegendKey val="0"/>
          <c:showVal val="0"/>
          <c:showCatName val="0"/>
          <c:showSerName val="0"/>
          <c:showPercent val="0"/>
          <c:showBubbleSize val="0"/>
        </c:dLbls>
        <c:gapWidth val="104"/>
        <c:overlap val="100"/>
        <c:axId val="387891968"/>
        <c:axId val="387893504"/>
      </c:barChart>
      <c:catAx>
        <c:axId val="387891968"/>
        <c:scaling>
          <c:orientation val="minMax"/>
        </c:scaling>
        <c:delete val="0"/>
        <c:axPos val="b"/>
        <c:majorTickMark val="none"/>
        <c:minorTickMark val="none"/>
        <c:tickLblPos val="nextTo"/>
        <c:txPr>
          <a:bodyPr/>
          <a:lstStyle/>
          <a:p>
            <a:pPr>
              <a:defRPr sz="900"/>
            </a:pPr>
            <a:endParaRPr lang="cs-CZ"/>
          </a:p>
        </c:txPr>
        <c:crossAx val="387893504"/>
        <c:crosses val="autoZero"/>
        <c:auto val="1"/>
        <c:lblAlgn val="ctr"/>
        <c:lblOffset val="100"/>
        <c:noMultiLvlLbl val="0"/>
      </c:catAx>
      <c:valAx>
        <c:axId val="3878935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78919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3293051359516617"/>
                  <c:y val="-3.3379689145439075E-2"/>
                </c:manualLayout>
              </c:layout>
              <c:numFmt formatCode="0%" sourceLinked="0"/>
              <c:spPr/>
              <c:txPr>
                <a:bodyPr/>
                <a:lstStyle/>
                <a:p>
                  <a:pPr>
                    <a:defRPr sz="900"/>
                  </a:pPr>
                  <a:endParaRPr lang="cs-CZ"/>
                </a:p>
              </c:txPr>
              <c:showLegendKey val="0"/>
              <c:showVal val="0"/>
              <c:showCatName val="0"/>
              <c:showSerName val="0"/>
              <c:showPercent val="1"/>
              <c:showBubbleSize val="0"/>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7"/>
              <c:delete val="1"/>
            </c:dLbl>
            <c:dLbl>
              <c:idx val="8"/>
              <c:delete val="1"/>
            </c:dLbl>
            <c:dLbl>
              <c:idx val="9"/>
              <c:layout>
                <c:manualLayout>
                  <c:x val="-0.13293051359516614"/>
                  <c:y val="-2.2253126096959383E-2"/>
                </c:manualLayout>
              </c:layout>
              <c:showLegendKey val="0"/>
              <c:showVal val="0"/>
              <c:showCatName val="0"/>
              <c:showSerName val="0"/>
              <c:showPercent val="1"/>
              <c:showBubbleSize val="0"/>
            </c:dLbl>
            <c:dLbl>
              <c:idx val="10"/>
              <c:layout>
                <c:manualLayout>
                  <c:x val="-0.14098690835850958"/>
                  <c:y val="3.3379689145439005E-2"/>
                </c:manualLayout>
              </c:layout>
              <c:showLegendKey val="0"/>
              <c:showVal val="0"/>
              <c:showCatName val="0"/>
              <c:showSerName val="0"/>
              <c:showPercent val="1"/>
              <c:showBubbleSize val="0"/>
            </c:dLbl>
            <c:dLbl>
              <c:idx val="11"/>
              <c:layout>
                <c:manualLayout>
                  <c:x val="-0.12890231621349446"/>
                  <c:y val="-3.7088543494932305E-2"/>
                </c:manualLayout>
              </c:layout>
              <c:numFmt formatCode="0%" sourceLinked="0"/>
              <c:spPr/>
              <c:txPr>
                <a:bodyPr/>
                <a:lstStyle/>
                <a:p>
                  <a:pPr>
                    <a:defRPr sz="900"/>
                  </a:pPr>
                  <a:endParaRPr lang="cs-CZ"/>
                </a:p>
              </c:txPr>
              <c:showLegendKey val="0"/>
              <c:showVal val="0"/>
              <c:showCatName val="0"/>
              <c:showSerName val="0"/>
              <c:showPercent val="1"/>
              <c:showBubbleSize val="0"/>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dLbl>
            <c:numFmt formatCode="0.0%" sourceLinked="0"/>
            <c:txPr>
              <a:bodyPr/>
              <a:lstStyle/>
              <a:p>
                <a:pPr>
                  <a:defRPr sz="900"/>
                </a:pPr>
                <a:endParaRPr lang="cs-CZ"/>
              </a:p>
            </c:txPr>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2670.5815539999999</c:v>
                </c:pt>
                <c:pt idx="1">
                  <c:v>353.85524200000009</c:v>
                </c:pt>
                <c:pt idx="2">
                  <c:v>1071.0992100000001</c:v>
                </c:pt>
                <c:pt idx="3">
                  <c:v>0</c:v>
                </c:pt>
                <c:pt idx="4">
                  <c:v>0</c:v>
                </c:pt>
                <c:pt idx="5">
                  <c:v>0</c:v>
                </c:pt>
                <c:pt idx="6">
                  <c:v>6487.9126779999997</c:v>
                </c:pt>
                <c:pt idx="7">
                  <c:v>0</c:v>
                </c:pt>
                <c:pt idx="8">
                  <c:v>0</c:v>
                </c:pt>
                <c:pt idx="9">
                  <c:v>147.97635199999999</c:v>
                </c:pt>
                <c:pt idx="10">
                  <c:v>0.72726000000000002</c:v>
                </c:pt>
                <c:pt idx="11">
                  <c:v>524.98757000000012</c:v>
                </c:pt>
                <c:pt idx="12">
                  <c:v>996.65977299999997</c:v>
                </c:pt>
                <c:pt idx="13">
                  <c:v>0</c:v>
                </c:pt>
                <c:pt idx="14">
                  <c:v>9.2038599999999988</c:v>
                </c:pt>
                <c:pt idx="15">
                  <c:v>1552.8942249999998</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2019</c:v>
                </c:pt>
              </c:strCache>
            </c:strRef>
          </c:tx>
          <c:invertIfNegative val="0"/>
          <c:cat>
            <c:strRef>
              <c:f>'10.1'!$B$4:$D$4</c:f>
              <c:strCache>
                <c:ptCount val="3"/>
                <c:pt idx="0">
                  <c:v>Leden</c:v>
                </c:pt>
                <c:pt idx="1">
                  <c:v>Únor</c:v>
                </c:pt>
                <c:pt idx="2">
                  <c:v>Březen</c:v>
                </c:pt>
              </c:strCache>
            </c:strRef>
          </c:cat>
          <c:val>
            <c:numRef>
              <c:f>'10.1'!$B$6:$D$6</c:f>
              <c:numCache>
                <c:formatCode>#,##0.0</c:formatCode>
                <c:ptCount val="3"/>
                <c:pt idx="0">
                  <c:v>21927.650082156106</c:v>
                </c:pt>
                <c:pt idx="1">
                  <c:v>17492.662365738732</c:v>
                </c:pt>
                <c:pt idx="2">
                  <c:v>16032.590391288588</c:v>
                </c:pt>
              </c:numCache>
            </c:numRef>
          </c:val>
        </c:ser>
        <c:ser>
          <c:idx val="1"/>
          <c:order val="1"/>
          <c:tx>
            <c:strRef>
              <c:f>'10.1'!$E$3:$G$3</c:f>
              <c:strCache>
                <c:ptCount val="1"/>
                <c:pt idx="0">
                  <c:v>I. čtvrtletí 2018</c:v>
                </c:pt>
              </c:strCache>
            </c:strRef>
          </c:tx>
          <c:invertIfNegative val="0"/>
          <c:cat>
            <c:strRef>
              <c:f>'10.1'!$B$4:$D$4</c:f>
              <c:strCache>
                <c:ptCount val="3"/>
                <c:pt idx="0">
                  <c:v>Leden</c:v>
                </c:pt>
                <c:pt idx="1">
                  <c:v>Únor</c:v>
                </c:pt>
                <c:pt idx="2">
                  <c:v>Březen</c:v>
                </c:pt>
              </c:strCache>
            </c:strRef>
          </c:cat>
          <c:val>
            <c:numRef>
              <c:f>'10.1'!$E$6:$G$6</c:f>
              <c:numCache>
                <c:formatCode>#,##0.0</c:formatCode>
                <c:ptCount val="3"/>
                <c:pt idx="0">
                  <c:v>20172</c:v>
                </c:pt>
                <c:pt idx="1">
                  <c:v>19846.8</c:v>
                </c:pt>
                <c:pt idx="2">
                  <c:v>19608.900000000001</c:v>
                </c:pt>
              </c:numCache>
            </c:numRef>
          </c:val>
        </c:ser>
        <c:ser>
          <c:idx val="2"/>
          <c:order val="2"/>
          <c:tx>
            <c:strRef>
              <c:f>'10.1'!$H$3:$J$3</c:f>
              <c:strCache>
                <c:ptCount val="1"/>
                <c:pt idx="0">
                  <c:v>Rozdíl (2019 - 2018)</c:v>
                </c:pt>
              </c:strCache>
            </c:strRef>
          </c:tx>
          <c:invertIfNegative val="0"/>
          <c:cat>
            <c:strRef>
              <c:f>'10.1'!$B$4:$D$4</c:f>
              <c:strCache>
                <c:ptCount val="3"/>
                <c:pt idx="0">
                  <c:v>Leden</c:v>
                </c:pt>
                <c:pt idx="1">
                  <c:v>Únor</c:v>
                </c:pt>
                <c:pt idx="2">
                  <c:v>Březen</c:v>
                </c:pt>
              </c:strCache>
            </c:strRef>
          </c:cat>
          <c:val>
            <c:numRef>
              <c:f>'10.1'!$H$6:$J$6</c:f>
              <c:numCache>
                <c:formatCode>#,##0.0</c:formatCode>
                <c:ptCount val="3"/>
                <c:pt idx="0">
                  <c:v>1755.6500821561058</c:v>
                </c:pt>
                <c:pt idx="1">
                  <c:v>-2354.1376342612675</c:v>
                </c:pt>
                <c:pt idx="2">
                  <c:v>-3576.3096087114136</c:v>
                </c:pt>
              </c:numCache>
            </c:numRef>
          </c:val>
        </c:ser>
        <c:dLbls>
          <c:showLegendKey val="0"/>
          <c:showVal val="0"/>
          <c:showCatName val="0"/>
          <c:showSerName val="0"/>
          <c:showPercent val="0"/>
          <c:showBubbleSize val="0"/>
        </c:dLbls>
        <c:gapWidth val="100"/>
        <c:overlap val="-10"/>
        <c:axId val="388881792"/>
        <c:axId val="388506752"/>
      </c:barChart>
      <c:catAx>
        <c:axId val="388881792"/>
        <c:scaling>
          <c:orientation val="minMax"/>
        </c:scaling>
        <c:delete val="0"/>
        <c:axPos val="b"/>
        <c:numFmt formatCode="General" sourceLinked="1"/>
        <c:majorTickMark val="none"/>
        <c:minorTickMark val="none"/>
        <c:tickLblPos val="low"/>
        <c:txPr>
          <a:bodyPr/>
          <a:lstStyle/>
          <a:p>
            <a:pPr>
              <a:defRPr sz="900"/>
            </a:pPr>
            <a:endParaRPr lang="cs-CZ"/>
          </a:p>
        </c:txPr>
        <c:crossAx val="388506752"/>
        <c:crosses val="autoZero"/>
        <c:auto val="1"/>
        <c:lblAlgn val="ctr"/>
        <c:lblOffset val="100"/>
        <c:noMultiLvlLbl val="0"/>
      </c:catAx>
      <c:valAx>
        <c:axId val="388506752"/>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88179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2019</c:v>
                </c:pt>
              </c:strCache>
            </c:strRef>
          </c:tx>
          <c:invertIfNegative val="0"/>
          <c:cat>
            <c:strRef>
              <c:f>'10.1'!$B$4:$D$4</c:f>
              <c:strCache>
                <c:ptCount val="3"/>
                <c:pt idx="0">
                  <c:v>Leden</c:v>
                </c:pt>
                <c:pt idx="1">
                  <c:v>Únor</c:v>
                </c:pt>
                <c:pt idx="2">
                  <c:v>Březen</c:v>
                </c:pt>
              </c:strCache>
            </c:strRef>
          </c:cat>
          <c:val>
            <c:numRef>
              <c:f>'10.1'!$B$8:$D$8</c:f>
              <c:numCache>
                <c:formatCode>#,##0.0</c:formatCode>
                <c:ptCount val="3"/>
                <c:pt idx="0">
                  <c:v>13962.52116753317</c:v>
                </c:pt>
                <c:pt idx="1">
                  <c:v>10846.664982433036</c:v>
                </c:pt>
                <c:pt idx="2">
                  <c:v>9308.9467406295971</c:v>
                </c:pt>
              </c:numCache>
            </c:numRef>
          </c:val>
        </c:ser>
        <c:ser>
          <c:idx val="1"/>
          <c:order val="1"/>
          <c:tx>
            <c:strRef>
              <c:f>'10.1'!$E$3:$G$3</c:f>
              <c:strCache>
                <c:ptCount val="1"/>
                <c:pt idx="0">
                  <c:v>I. čtvrtletí 2018</c:v>
                </c:pt>
              </c:strCache>
            </c:strRef>
          </c:tx>
          <c:invertIfNegative val="0"/>
          <c:cat>
            <c:strRef>
              <c:f>'10.1'!$B$4:$D$4</c:f>
              <c:strCache>
                <c:ptCount val="3"/>
                <c:pt idx="0">
                  <c:v>Leden</c:v>
                </c:pt>
                <c:pt idx="1">
                  <c:v>Únor</c:v>
                </c:pt>
                <c:pt idx="2">
                  <c:v>Březen</c:v>
                </c:pt>
              </c:strCache>
            </c:strRef>
          </c:cat>
          <c:val>
            <c:numRef>
              <c:f>'10.1'!$E$8:$G$8</c:f>
              <c:numCache>
                <c:formatCode>#,##0.0</c:formatCode>
                <c:ptCount val="3"/>
                <c:pt idx="0">
                  <c:v>12367.6</c:v>
                </c:pt>
                <c:pt idx="1">
                  <c:v>13045.5</c:v>
                </c:pt>
                <c:pt idx="2">
                  <c:v>12527.7</c:v>
                </c:pt>
              </c:numCache>
            </c:numRef>
          </c:val>
        </c:ser>
        <c:ser>
          <c:idx val="2"/>
          <c:order val="2"/>
          <c:tx>
            <c:strRef>
              <c:f>'10.1'!$H$3:$J$3</c:f>
              <c:strCache>
                <c:ptCount val="1"/>
                <c:pt idx="0">
                  <c:v>Rozdíl (2019 - 2018)</c:v>
                </c:pt>
              </c:strCache>
            </c:strRef>
          </c:tx>
          <c:invertIfNegative val="0"/>
          <c:cat>
            <c:strRef>
              <c:f>'10.1'!$B$4:$D$4</c:f>
              <c:strCache>
                <c:ptCount val="3"/>
                <c:pt idx="0">
                  <c:v>Leden</c:v>
                </c:pt>
                <c:pt idx="1">
                  <c:v>Únor</c:v>
                </c:pt>
                <c:pt idx="2">
                  <c:v>Březen</c:v>
                </c:pt>
              </c:strCache>
            </c:strRef>
          </c:cat>
          <c:val>
            <c:numRef>
              <c:f>'10.1'!$H$8:$J$8</c:f>
              <c:numCache>
                <c:formatCode>#,##0.0</c:formatCode>
                <c:ptCount val="3"/>
                <c:pt idx="0">
                  <c:v>1594.9211675331699</c:v>
                </c:pt>
                <c:pt idx="1">
                  <c:v>-2198.8350175669639</c:v>
                </c:pt>
                <c:pt idx="2">
                  <c:v>-3218.7532593704036</c:v>
                </c:pt>
              </c:numCache>
            </c:numRef>
          </c:val>
        </c:ser>
        <c:dLbls>
          <c:showLegendKey val="0"/>
          <c:showVal val="0"/>
          <c:showCatName val="0"/>
          <c:showSerName val="0"/>
          <c:showPercent val="0"/>
          <c:showBubbleSize val="0"/>
        </c:dLbls>
        <c:gapWidth val="100"/>
        <c:overlap val="-10"/>
        <c:axId val="388561536"/>
        <c:axId val="388829568"/>
      </c:barChart>
      <c:catAx>
        <c:axId val="388561536"/>
        <c:scaling>
          <c:orientation val="minMax"/>
        </c:scaling>
        <c:delete val="0"/>
        <c:axPos val="b"/>
        <c:numFmt formatCode="General" sourceLinked="1"/>
        <c:majorTickMark val="none"/>
        <c:minorTickMark val="none"/>
        <c:tickLblPos val="low"/>
        <c:txPr>
          <a:bodyPr/>
          <a:lstStyle/>
          <a:p>
            <a:pPr>
              <a:defRPr sz="900"/>
            </a:pPr>
            <a:endParaRPr lang="cs-CZ"/>
          </a:p>
        </c:txPr>
        <c:crossAx val="388829568"/>
        <c:crosses val="autoZero"/>
        <c:auto val="1"/>
        <c:lblAlgn val="ctr"/>
        <c:lblOffset val="100"/>
        <c:noMultiLvlLbl val="0"/>
      </c:catAx>
      <c:valAx>
        <c:axId val="38882956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56153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dPt>
          <c:dPt>
            <c:idx val="4"/>
            <c:bubble3D val="0"/>
            <c:spPr>
              <a:solidFill>
                <a:srgbClr val="6E4932"/>
              </a:solidFill>
            </c:spPr>
          </c:dPt>
          <c:dLbls>
            <c:dLbl>
              <c:idx val="0"/>
              <c:layout>
                <c:manualLayout>
                  <c:x val="1.6129194041827576E-2"/>
                  <c:y val="-0.12944633302944689"/>
                </c:manualLayout>
              </c:layout>
              <c:numFmt formatCode="0.0%" sourceLinked="0"/>
              <c:spPr/>
              <c:txPr>
                <a:bodyPr/>
                <a:lstStyle/>
                <a:p>
                  <a:pPr>
                    <a:defRPr sz="900"/>
                  </a:pPr>
                  <a:endParaRPr lang="cs-CZ"/>
                </a:p>
              </c:txPr>
              <c:showLegendKey val="0"/>
              <c:showVal val="0"/>
              <c:showCatName val="0"/>
              <c:showSerName val="0"/>
              <c:showPercent val="1"/>
              <c:showBubbleSize val="0"/>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delete val="1"/>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dLbl>
            <c:dLbl>
              <c:idx val="6"/>
              <c:delete val="1"/>
            </c:dLbl>
            <c:dLbl>
              <c:idx val="7"/>
              <c:delete val="1"/>
            </c:dLbl>
            <c:txPr>
              <a:bodyPr/>
              <a:lstStyle/>
              <a:p>
                <a:pPr>
                  <a:defRPr sz="900"/>
                </a:pPr>
                <a:endParaRPr lang="cs-CZ"/>
              </a:p>
            </c:txPr>
            <c:showLegendKey val="0"/>
            <c:showVal val="0"/>
            <c:showCatName val="0"/>
            <c:showSerName val="0"/>
            <c:showPercent val="1"/>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2.9895184762654429E-3</c:v>
                </c:pt>
                <c:pt idx="1">
                  <c:v>0.17063500139344251</c:v>
                </c:pt>
                <c:pt idx="2">
                  <c:v>4.5594021885250556E-4</c:v>
                </c:pt>
                <c:pt idx="3">
                  <c:v>0.10512230333283913</c:v>
                </c:pt>
                <c:pt idx="4">
                  <c:v>0.72078847770004273</c:v>
                </c:pt>
                <c:pt idx="5">
                  <c:v>8.7588785576845764E-6</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'10.1'!$B$12:$D$12</c:f>
              <c:strCache>
                <c:ptCount val="1"/>
                <c:pt idx="0">
                  <c:v>II. čtvrtletí 2019</c:v>
                </c:pt>
              </c:strCache>
            </c:strRef>
          </c:tx>
          <c:invertIfNegative val="0"/>
          <c:cat>
            <c:strRef>
              <c:f>'10.1'!$B$13:$D$13</c:f>
              <c:strCache>
                <c:ptCount val="3"/>
                <c:pt idx="0">
                  <c:v>Duben</c:v>
                </c:pt>
                <c:pt idx="1">
                  <c:v>Květen</c:v>
                </c:pt>
                <c:pt idx="2">
                  <c:v>Červen</c:v>
                </c:pt>
              </c:strCache>
            </c:strRef>
          </c:cat>
          <c:val>
            <c:numRef>
              <c:f>'10.1'!$B$15:$D$15</c:f>
              <c:numCache>
                <c:formatCode>#,##0.0</c:formatCode>
                <c:ptCount val="3"/>
                <c:pt idx="0">
                  <c:v>12597.361842600001</c:v>
                </c:pt>
                <c:pt idx="1">
                  <c:v>11853.702678199998</c:v>
                </c:pt>
                <c:pt idx="2">
                  <c:v>8030.2145513999994</c:v>
                </c:pt>
              </c:numCache>
            </c:numRef>
          </c:val>
        </c:ser>
        <c:ser>
          <c:idx val="1"/>
          <c:order val="1"/>
          <c:tx>
            <c:strRef>
              <c:f>'10.1'!$E$12:$G$12</c:f>
              <c:strCache>
                <c:ptCount val="1"/>
                <c:pt idx="0">
                  <c:v>II. čtvrtletí 2018</c:v>
                </c:pt>
              </c:strCache>
            </c:strRef>
          </c:tx>
          <c:invertIfNegative val="0"/>
          <c:cat>
            <c:strRef>
              <c:f>'10.1'!$B$13:$D$13</c:f>
              <c:strCache>
                <c:ptCount val="3"/>
                <c:pt idx="0">
                  <c:v>Duben</c:v>
                </c:pt>
                <c:pt idx="1">
                  <c:v>Květen</c:v>
                </c:pt>
                <c:pt idx="2">
                  <c:v>Červen</c:v>
                </c:pt>
              </c:strCache>
            </c:strRef>
          </c:cat>
          <c:val>
            <c:numRef>
              <c:f>'10.1'!$E$15:$G$15</c:f>
              <c:numCache>
                <c:formatCode>#,##0.0</c:formatCode>
                <c:ptCount val="3"/>
                <c:pt idx="0">
                  <c:v>11111.928433999998</c:v>
                </c:pt>
                <c:pt idx="1">
                  <c:v>9131.788365999997</c:v>
                </c:pt>
                <c:pt idx="2">
                  <c:v>8324.5587040000009</c:v>
                </c:pt>
              </c:numCache>
            </c:numRef>
          </c:val>
        </c:ser>
        <c:ser>
          <c:idx val="2"/>
          <c:order val="2"/>
          <c:tx>
            <c:strRef>
              <c:f>'10.1'!$H$12:$J$12</c:f>
              <c:strCache>
                <c:ptCount val="1"/>
                <c:pt idx="0">
                  <c:v>Rozdíl (2019 - 2018)</c:v>
                </c:pt>
              </c:strCache>
            </c:strRef>
          </c:tx>
          <c:invertIfNegative val="0"/>
          <c:cat>
            <c:strRef>
              <c:f>'10.1'!$B$13:$D$13</c:f>
              <c:strCache>
                <c:ptCount val="3"/>
                <c:pt idx="0">
                  <c:v>Duben</c:v>
                </c:pt>
                <c:pt idx="1">
                  <c:v>Květen</c:v>
                </c:pt>
                <c:pt idx="2">
                  <c:v>Červen</c:v>
                </c:pt>
              </c:strCache>
            </c:strRef>
          </c:cat>
          <c:val>
            <c:numRef>
              <c:f>'10.1'!$H$15:$J$15</c:f>
              <c:numCache>
                <c:formatCode>#,##0.0</c:formatCode>
                <c:ptCount val="3"/>
                <c:pt idx="0">
                  <c:v>1485.4334086000035</c:v>
                </c:pt>
                <c:pt idx="1">
                  <c:v>2721.9143122000005</c:v>
                </c:pt>
                <c:pt idx="2">
                  <c:v>-294.34415260000151</c:v>
                </c:pt>
              </c:numCache>
            </c:numRef>
          </c:val>
        </c:ser>
        <c:dLbls>
          <c:showLegendKey val="0"/>
          <c:showVal val="0"/>
          <c:showCatName val="0"/>
          <c:showSerName val="0"/>
          <c:showPercent val="0"/>
          <c:showBubbleSize val="0"/>
        </c:dLbls>
        <c:gapWidth val="100"/>
        <c:overlap val="-10"/>
        <c:axId val="388564864"/>
        <c:axId val="388566400"/>
      </c:barChart>
      <c:catAx>
        <c:axId val="388564864"/>
        <c:scaling>
          <c:orientation val="minMax"/>
        </c:scaling>
        <c:delete val="0"/>
        <c:axPos val="b"/>
        <c:numFmt formatCode="General" sourceLinked="1"/>
        <c:majorTickMark val="none"/>
        <c:minorTickMark val="none"/>
        <c:tickLblPos val="low"/>
        <c:txPr>
          <a:bodyPr/>
          <a:lstStyle/>
          <a:p>
            <a:pPr>
              <a:defRPr sz="900"/>
            </a:pPr>
            <a:endParaRPr lang="cs-CZ"/>
          </a:p>
        </c:txPr>
        <c:crossAx val="388566400"/>
        <c:crosses val="autoZero"/>
        <c:auto val="1"/>
        <c:lblAlgn val="ctr"/>
        <c:lblOffset val="100"/>
        <c:noMultiLvlLbl val="0"/>
      </c:catAx>
      <c:valAx>
        <c:axId val="388566400"/>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56486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'10.1'!$B$12:$D$12</c:f>
              <c:strCache>
                <c:ptCount val="1"/>
                <c:pt idx="0">
                  <c:v>II. čtvrtletí 2019</c:v>
                </c:pt>
              </c:strCache>
            </c:strRef>
          </c:tx>
          <c:invertIfNegative val="0"/>
          <c:cat>
            <c:strRef>
              <c:f>'10.1'!$B$13:$D$13</c:f>
              <c:strCache>
                <c:ptCount val="3"/>
                <c:pt idx="0">
                  <c:v>Duben</c:v>
                </c:pt>
                <c:pt idx="1">
                  <c:v>Květen</c:v>
                </c:pt>
                <c:pt idx="2">
                  <c:v>Červen</c:v>
                </c:pt>
              </c:strCache>
            </c:strRef>
          </c:cat>
          <c:val>
            <c:numRef>
              <c:f>'10.1'!$B$17:$D$17</c:f>
              <c:numCache>
                <c:formatCode>#,##0.0</c:formatCode>
                <c:ptCount val="3"/>
                <c:pt idx="0">
                  <c:v>6585.9539350827863</c:v>
                </c:pt>
                <c:pt idx="1">
                  <c:v>5953.3057620946329</c:v>
                </c:pt>
                <c:pt idx="2">
                  <c:v>3035.0895780976252</c:v>
                </c:pt>
              </c:numCache>
            </c:numRef>
          </c:val>
        </c:ser>
        <c:ser>
          <c:idx val="1"/>
          <c:order val="1"/>
          <c:tx>
            <c:strRef>
              <c:f>'10.1'!$E$12:$G$12</c:f>
              <c:strCache>
                <c:ptCount val="1"/>
                <c:pt idx="0">
                  <c:v>II. čtvrtletí 2018</c:v>
                </c:pt>
              </c:strCache>
            </c:strRef>
          </c:tx>
          <c:invertIfNegative val="0"/>
          <c:cat>
            <c:strRef>
              <c:f>'10.1'!$B$13:$D$13</c:f>
              <c:strCache>
                <c:ptCount val="3"/>
                <c:pt idx="0">
                  <c:v>Duben</c:v>
                </c:pt>
                <c:pt idx="1">
                  <c:v>Květen</c:v>
                </c:pt>
                <c:pt idx="2">
                  <c:v>Červen</c:v>
                </c:pt>
              </c:strCache>
            </c:strRef>
          </c:cat>
          <c:val>
            <c:numRef>
              <c:f>'10.1'!$E$17:$G$17</c:f>
              <c:numCache>
                <c:formatCode>#,##0.0</c:formatCode>
                <c:ptCount val="3"/>
                <c:pt idx="0">
                  <c:v>5430.340733</c:v>
                </c:pt>
                <c:pt idx="1">
                  <c:v>3708.7197700000002</c:v>
                </c:pt>
                <c:pt idx="2">
                  <c:v>3121.3687340000001</c:v>
                </c:pt>
              </c:numCache>
            </c:numRef>
          </c:val>
        </c:ser>
        <c:ser>
          <c:idx val="2"/>
          <c:order val="2"/>
          <c:tx>
            <c:strRef>
              <c:f>'10.1'!$H$12:$J$12</c:f>
              <c:strCache>
                <c:ptCount val="1"/>
                <c:pt idx="0">
                  <c:v>Rozdíl (2019 - 2018)</c:v>
                </c:pt>
              </c:strCache>
            </c:strRef>
          </c:tx>
          <c:invertIfNegative val="0"/>
          <c:cat>
            <c:strRef>
              <c:f>'10.1'!$B$13:$D$13</c:f>
              <c:strCache>
                <c:ptCount val="3"/>
                <c:pt idx="0">
                  <c:v>Duben</c:v>
                </c:pt>
                <c:pt idx="1">
                  <c:v>Květen</c:v>
                </c:pt>
                <c:pt idx="2">
                  <c:v>Červen</c:v>
                </c:pt>
              </c:strCache>
            </c:strRef>
          </c:cat>
          <c:val>
            <c:numRef>
              <c:f>'10.1'!$H$17:$J$17</c:f>
              <c:numCache>
                <c:formatCode>#,##0.0</c:formatCode>
                <c:ptCount val="3"/>
                <c:pt idx="0">
                  <c:v>1155.6132020827863</c:v>
                </c:pt>
                <c:pt idx="1">
                  <c:v>2244.5859920946327</c:v>
                </c:pt>
                <c:pt idx="2">
                  <c:v>-86.279155902374896</c:v>
                </c:pt>
              </c:numCache>
            </c:numRef>
          </c:val>
        </c:ser>
        <c:dLbls>
          <c:showLegendKey val="0"/>
          <c:showVal val="0"/>
          <c:showCatName val="0"/>
          <c:showSerName val="0"/>
          <c:showPercent val="0"/>
          <c:showBubbleSize val="0"/>
        </c:dLbls>
        <c:gapWidth val="100"/>
        <c:overlap val="-10"/>
        <c:axId val="388613248"/>
        <c:axId val="388614784"/>
      </c:barChart>
      <c:catAx>
        <c:axId val="388613248"/>
        <c:scaling>
          <c:orientation val="minMax"/>
        </c:scaling>
        <c:delete val="0"/>
        <c:axPos val="b"/>
        <c:numFmt formatCode="General" sourceLinked="1"/>
        <c:majorTickMark val="none"/>
        <c:minorTickMark val="none"/>
        <c:tickLblPos val="low"/>
        <c:txPr>
          <a:bodyPr/>
          <a:lstStyle/>
          <a:p>
            <a:pPr>
              <a:defRPr sz="900"/>
            </a:pPr>
            <a:endParaRPr lang="cs-CZ"/>
          </a:p>
        </c:txPr>
        <c:crossAx val="388614784"/>
        <c:crosses val="autoZero"/>
        <c:auto val="1"/>
        <c:lblAlgn val="ctr"/>
        <c:lblOffset val="100"/>
        <c:noMultiLvlLbl val="0"/>
      </c:catAx>
      <c:valAx>
        <c:axId val="388614784"/>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613248"/>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2019</c:v>
                </c:pt>
              </c:strCache>
            </c:strRef>
          </c:tx>
          <c:invertIfNegative val="0"/>
          <c:cat>
            <c:strRef>
              <c:f>'10.2'!$B$4:$D$4</c:f>
              <c:strCache>
                <c:ptCount val="3"/>
                <c:pt idx="0">
                  <c:v>Červenec</c:v>
                </c:pt>
                <c:pt idx="1">
                  <c:v>Srpen</c:v>
                </c:pt>
                <c:pt idx="2">
                  <c:v>Září</c:v>
                </c:pt>
              </c:strCache>
            </c:strRef>
          </c:cat>
          <c:val>
            <c:numRef>
              <c:f>'10.2'!$B$6:$D$6</c:f>
              <c:numCache>
                <c:formatCode>#,##0.0</c:formatCode>
                <c:ptCount val="3"/>
                <c:pt idx="0">
                  <c:v>7469.628700000002</c:v>
                </c:pt>
                <c:pt idx="1">
                  <c:v>7828.7051284000008</c:v>
                </c:pt>
                <c:pt idx="2">
                  <c:v>9409.8708918000011</c:v>
                </c:pt>
              </c:numCache>
            </c:numRef>
          </c:val>
        </c:ser>
        <c:ser>
          <c:idx val="1"/>
          <c:order val="1"/>
          <c:tx>
            <c:strRef>
              <c:f>'10.2'!$E$3:$G$3</c:f>
              <c:strCache>
                <c:ptCount val="1"/>
                <c:pt idx="0">
                  <c:v>III. čtvrtletí 2018</c:v>
                </c:pt>
              </c:strCache>
            </c:strRef>
          </c:tx>
          <c:invertIfNegative val="0"/>
          <c:cat>
            <c:strRef>
              <c:f>'10.2'!$B$4:$D$4</c:f>
              <c:strCache>
                <c:ptCount val="3"/>
                <c:pt idx="0">
                  <c:v>Červenec</c:v>
                </c:pt>
                <c:pt idx="1">
                  <c:v>Srpen</c:v>
                </c:pt>
                <c:pt idx="2">
                  <c:v>Září</c:v>
                </c:pt>
              </c:strCache>
            </c:strRef>
          </c:cat>
          <c:val>
            <c:numRef>
              <c:f>'10.2'!$E$6:$G$6</c:f>
              <c:numCache>
                <c:formatCode>#,##0.0</c:formatCode>
                <c:ptCount val="3"/>
                <c:pt idx="0">
                  <c:v>7913.9083516828505</c:v>
                </c:pt>
                <c:pt idx="1">
                  <c:v>7735.919451232855</c:v>
                </c:pt>
                <c:pt idx="2">
                  <c:v>8670.9822321411521</c:v>
                </c:pt>
              </c:numCache>
            </c:numRef>
          </c:val>
        </c:ser>
        <c:ser>
          <c:idx val="2"/>
          <c:order val="2"/>
          <c:tx>
            <c:strRef>
              <c:f>'10.2'!$H$3:$J$3</c:f>
              <c:strCache>
                <c:ptCount val="1"/>
                <c:pt idx="0">
                  <c:v>Rozdíl (2019 - 2018)</c:v>
                </c:pt>
              </c:strCache>
            </c:strRef>
          </c:tx>
          <c:invertIfNegative val="0"/>
          <c:cat>
            <c:strRef>
              <c:f>'10.2'!$B$4:$D$4</c:f>
              <c:strCache>
                <c:ptCount val="3"/>
                <c:pt idx="0">
                  <c:v>Červenec</c:v>
                </c:pt>
                <c:pt idx="1">
                  <c:v>Srpen</c:v>
                </c:pt>
                <c:pt idx="2">
                  <c:v>Září</c:v>
                </c:pt>
              </c:strCache>
            </c:strRef>
          </c:cat>
          <c:val>
            <c:numRef>
              <c:f>'10.2'!$H$6:$J$6</c:f>
              <c:numCache>
                <c:formatCode>#,##0.0</c:formatCode>
                <c:ptCount val="3"/>
                <c:pt idx="0">
                  <c:v>-444.27965168284845</c:v>
                </c:pt>
                <c:pt idx="1">
                  <c:v>92.785677167145877</c:v>
                </c:pt>
                <c:pt idx="2">
                  <c:v>738.88865965884906</c:v>
                </c:pt>
              </c:numCache>
            </c:numRef>
          </c:val>
        </c:ser>
        <c:dLbls>
          <c:showLegendKey val="0"/>
          <c:showVal val="0"/>
          <c:showCatName val="0"/>
          <c:showSerName val="0"/>
          <c:showPercent val="0"/>
          <c:showBubbleSize val="0"/>
        </c:dLbls>
        <c:gapWidth val="100"/>
        <c:overlap val="-10"/>
        <c:axId val="388932352"/>
        <c:axId val="388933888"/>
      </c:barChart>
      <c:catAx>
        <c:axId val="388932352"/>
        <c:scaling>
          <c:orientation val="minMax"/>
        </c:scaling>
        <c:delete val="0"/>
        <c:axPos val="b"/>
        <c:numFmt formatCode="General" sourceLinked="1"/>
        <c:majorTickMark val="none"/>
        <c:minorTickMark val="none"/>
        <c:tickLblPos val="low"/>
        <c:txPr>
          <a:bodyPr/>
          <a:lstStyle/>
          <a:p>
            <a:pPr>
              <a:defRPr sz="900"/>
            </a:pPr>
            <a:endParaRPr lang="cs-CZ"/>
          </a:p>
        </c:txPr>
        <c:crossAx val="388933888"/>
        <c:crosses val="autoZero"/>
        <c:auto val="1"/>
        <c:lblAlgn val="ctr"/>
        <c:lblOffset val="100"/>
        <c:noMultiLvlLbl val="0"/>
      </c:catAx>
      <c:valAx>
        <c:axId val="388933888"/>
        <c:scaling>
          <c:orientation val="minMax"/>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93235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2019</c:v>
                </c:pt>
              </c:strCache>
            </c:strRef>
          </c:tx>
          <c:invertIfNegative val="0"/>
          <c:cat>
            <c:strRef>
              <c:f>'10.2'!$B$4:$D$4</c:f>
              <c:strCache>
                <c:ptCount val="3"/>
                <c:pt idx="0">
                  <c:v>Červenec</c:v>
                </c:pt>
                <c:pt idx="1">
                  <c:v>Srpen</c:v>
                </c:pt>
                <c:pt idx="2">
                  <c:v>Září</c:v>
                </c:pt>
              </c:strCache>
            </c:strRef>
          </c:cat>
          <c:val>
            <c:numRef>
              <c:f>'10.2'!$B$8:$D$8</c:f>
              <c:numCache>
                <c:formatCode>#,##0.0</c:formatCode>
                <c:ptCount val="3"/>
                <c:pt idx="0">
                  <c:v>2926.42660745597</c:v>
                </c:pt>
                <c:pt idx="1">
                  <c:v>2928.446792727414</c:v>
                </c:pt>
                <c:pt idx="2">
                  <c:v>3965.8558668517335</c:v>
                </c:pt>
              </c:numCache>
            </c:numRef>
          </c:val>
        </c:ser>
        <c:ser>
          <c:idx val="1"/>
          <c:order val="1"/>
          <c:tx>
            <c:strRef>
              <c:f>'10.2'!$E$3:$G$3</c:f>
              <c:strCache>
                <c:ptCount val="1"/>
                <c:pt idx="0">
                  <c:v>III. čtvrtletí 2018</c:v>
                </c:pt>
              </c:strCache>
            </c:strRef>
          </c:tx>
          <c:invertIfNegative val="0"/>
          <c:cat>
            <c:strRef>
              <c:f>'10.2'!$B$4:$D$4</c:f>
              <c:strCache>
                <c:ptCount val="3"/>
                <c:pt idx="0">
                  <c:v>Červenec</c:v>
                </c:pt>
                <c:pt idx="1">
                  <c:v>Srpen</c:v>
                </c:pt>
                <c:pt idx="2">
                  <c:v>Září</c:v>
                </c:pt>
              </c:strCache>
            </c:strRef>
          </c:cat>
          <c:val>
            <c:numRef>
              <c:f>'10.2'!$E$8:$G$8</c:f>
              <c:numCache>
                <c:formatCode>#,##0.0</c:formatCode>
                <c:ptCount val="3"/>
                <c:pt idx="0">
                  <c:v>2997.4683472031024</c:v>
                </c:pt>
                <c:pt idx="1">
                  <c:v>2952.8642868816933</c:v>
                </c:pt>
                <c:pt idx="2">
                  <c:v>3630.089875834828</c:v>
                </c:pt>
              </c:numCache>
            </c:numRef>
          </c:val>
        </c:ser>
        <c:ser>
          <c:idx val="2"/>
          <c:order val="2"/>
          <c:tx>
            <c:strRef>
              <c:f>'10.2'!$H$3:$J$3</c:f>
              <c:strCache>
                <c:ptCount val="1"/>
                <c:pt idx="0">
                  <c:v>Rozdíl (2019 - 2018)</c:v>
                </c:pt>
              </c:strCache>
            </c:strRef>
          </c:tx>
          <c:invertIfNegative val="0"/>
          <c:cat>
            <c:strRef>
              <c:f>'10.2'!$B$4:$D$4</c:f>
              <c:strCache>
                <c:ptCount val="3"/>
                <c:pt idx="0">
                  <c:v>Červenec</c:v>
                </c:pt>
                <c:pt idx="1">
                  <c:v>Srpen</c:v>
                </c:pt>
                <c:pt idx="2">
                  <c:v>Září</c:v>
                </c:pt>
              </c:strCache>
            </c:strRef>
          </c:cat>
          <c:val>
            <c:numRef>
              <c:f>'10.2'!$H$8:$J$8</c:f>
              <c:numCache>
                <c:formatCode>#,##0.0</c:formatCode>
                <c:ptCount val="3"/>
                <c:pt idx="0">
                  <c:v>-71.041739747132397</c:v>
                </c:pt>
                <c:pt idx="1">
                  <c:v>-24.417494154279211</c:v>
                </c:pt>
                <c:pt idx="2">
                  <c:v>335.76599101690545</c:v>
                </c:pt>
              </c:numCache>
            </c:numRef>
          </c:val>
        </c:ser>
        <c:dLbls>
          <c:showLegendKey val="0"/>
          <c:showVal val="0"/>
          <c:showCatName val="0"/>
          <c:showSerName val="0"/>
          <c:showPercent val="0"/>
          <c:showBubbleSize val="0"/>
        </c:dLbls>
        <c:gapWidth val="100"/>
        <c:overlap val="-10"/>
        <c:axId val="389029888"/>
        <c:axId val="389031424"/>
      </c:barChart>
      <c:catAx>
        <c:axId val="389029888"/>
        <c:scaling>
          <c:orientation val="minMax"/>
        </c:scaling>
        <c:delete val="0"/>
        <c:axPos val="b"/>
        <c:numFmt formatCode="General" sourceLinked="1"/>
        <c:majorTickMark val="none"/>
        <c:minorTickMark val="none"/>
        <c:tickLblPos val="low"/>
        <c:txPr>
          <a:bodyPr/>
          <a:lstStyle/>
          <a:p>
            <a:pPr>
              <a:defRPr sz="900"/>
            </a:pPr>
            <a:endParaRPr lang="cs-CZ"/>
          </a:p>
        </c:txPr>
        <c:crossAx val="389031424"/>
        <c:crosses val="autoZero"/>
        <c:auto val="1"/>
        <c:lblAlgn val="ctr"/>
        <c:lblOffset val="100"/>
        <c:noMultiLvlLbl val="0"/>
      </c:catAx>
      <c:valAx>
        <c:axId val="389031424"/>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9029888"/>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'10.2'!$B$12:$D$12</c:f>
              <c:strCache>
                <c:ptCount val="1"/>
                <c:pt idx="0">
                  <c:v>IV. čtvrtletí 2019</c:v>
                </c:pt>
              </c:strCache>
            </c:strRef>
          </c:tx>
          <c:invertIfNegative val="0"/>
          <c:cat>
            <c:multiLvlStrRef>
              <c:f>'10.2'!$B$13:$D$13</c:f>
            </c:multiLvlStrRef>
          </c:cat>
          <c:val>
            <c:numRef>
              <c:f>'10.2'!$B$15:$D$15</c:f>
            </c:numRef>
          </c:val>
        </c:ser>
        <c:ser>
          <c:idx val="1"/>
          <c:order val="1"/>
          <c:tx>
            <c:strRef>
              <c:f>'10.2'!$E$12:$G$12</c:f>
              <c:strCache>
                <c:ptCount val="1"/>
                <c:pt idx="0">
                  <c:v>IV. čtvrtletí 2018</c:v>
                </c:pt>
              </c:strCache>
            </c:strRef>
          </c:tx>
          <c:invertIfNegative val="0"/>
          <c:cat>
            <c:multiLvlStrRef>
              <c:f>'10.2'!$B$13:$D$13</c:f>
            </c:multiLvlStrRef>
          </c:cat>
          <c:val>
            <c:numRef>
              <c:f>'10.2'!$E$15:$G$15</c:f>
            </c:numRef>
          </c:val>
        </c:ser>
        <c:ser>
          <c:idx val="2"/>
          <c:order val="2"/>
          <c:tx>
            <c:strRef>
              <c:f>'10.2'!$H$12:$J$12</c:f>
              <c:strCache>
                <c:ptCount val="1"/>
                <c:pt idx="0">
                  <c:v>Rozdíl (2019 - 2018)</c:v>
                </c:pt>
              </c:strCache>
            </c:strRef>
          </c:tx>
          <c:invertIfNegative val="0"/>
          <c:cat>
            <c:multiLvlStrRef>
              <c:f>'10.2'!$B$13:$D$13</c:f>
            </c:multiLvlStrRef>
          </c:cat>
          <c:val>
            <c:numRef>
              <c:f>'10.2'!$H$15:$J$15</c:f>
            </c:numRef>
          </c:val>
        </c:ser>
        <c:dLbls>
          <c:showLegendKey val="0"/>
          <c:showVal val="0"/>
          <c:showCatName val="0"/>
          <c:showSerName val="0"/>
          <c:showPercent val="0"/>
          <c:showBubbleSize val="0"/>
        </c:dLbls>
        <c:gapWidth val="100"/>
        <c:overlap val="-10"/>
        <c:axId val="389069824"/>
        <c:axId val="389075712"/>
      </c:barChart>
      <c:catAx>
        <c:axId val="389069824"/>
        <c:scaling>
          <c:orientation val="minMax"/>
        </c:scaling>
        <c:delete val="0"/>
        <c:axPos val="b"/>
        <c:numFmt formatCode="General" sourceLinked="1"/>
        <c:majorTickMark val="none"/>
        <c:minorTickMark val="none"/>
        <c:tickLblPos val="low"/>
        <c:txPr>
          <a:bodyPr/>
          <a:lstStyle/>
          <a:p>
            <a:pPr>
              <a:defRPr sz="900"/>
            </a:pPr>
            <a:endParaRPr lang="cs-CZ"/>
          </a:p>
        </c:txPr>
        <c:crossAx val="389075712"/>
        <c:crosses val="autoZero"/>
        <c:auto val="1"/>
        <c:lblAlgn val="ctr"/>
        <c:lblOffset val="100"/>
        <c:noMultiLvlLbl val="0"/>
      </c:catAx>
      <c:valAx>
        <c:axId val="389075712"/>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906982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'10.2'!$B$12:$D$12</c:f>
              <c:strCache>
                <c:ptCount val="1"/>
                <c:pt idx="0">
                  <c:v>IV. čtvrtletí 2019</c:v>
                </c:pt>
              </c:strCache>
            </c:strRef>
          </c:tx>
          <c:invertIfNegative val="0"/>
          <c:cat>
            <c:multiLvlStrRef>
              <c:f>'10.2'!$B$13:$D$13</c:f>
            </c:multiLvlStrRef>
          </c:cat>
          <c:val>
            <c:numRef>
              <c:f>'10.2'!$B$17:$D$17</c:f>
            </c:numRef>
          </c:val>
        </c:ser>
        <c:ser>
          <c:idx val="1"/>
          <c:order val="1"/>
          <c:tx>
            <c:strRef>
              <c:f>'10.2'!$E$12:$G$12</c:f>
              <c:strCache>
                <c:ptCount val="1"/>
                <c:pt idx="0">
                  <c:v>IV. čtvrtletí 2018</c:v>
                </c:pt>
              </c:strCache>
            </c:strRef>
          </c:tx>
          <c:invertIfNegative val="0"/>
          <c:cat>
            <c:multiLvlStrRef>
              <c:f>'10.2'!$B$13:$D$13</c:f>
            </c:multiLvlStrRef>
          </c:cat>
          <c:val>
            <c:numRef>
              <c:f>'10.2'!$E$17:$G$17</c:f>
            </c:numRef>
          </c:val>
        </c:ser>
        <c:ser>
          <c:idx val="2"/>
          <c:order val="2"/>
          <c:tx>
            <c:strRef>
              <c:f>'10.2'!$H$12:$J$12</c:f>
              <c:strCache>
                <c:ptCount val="1"/>
                <c:pt idx="0">
                  <c:v>Rozdíl (2019 - 2018)</c:v>
                </c:pt>
              </c:strCache>
            </c:strRef>
          </c:tx>
          <c:invertIfNegative val="0"/>
          <c:cat>
            <c:multiLvlStrRef>
              <c:f>'10.2'!$B$13:$D$13</c:f>
            </c:multiLvlStrRef>
          </c:cat>
          <c:val>
            <c:numRef>
              <c:f>'10.2'!$H$17:$J$17</c:f>
            </c:numRef>
          </c:val>
        </c:ser>
        <c:dLbls>
          <c:showLegendKey val="0"/>
          <c:showVal val="0"/>
          <c:showCatName val="0"/>
          <c:showSerName val="0"/>
          <c:showPercent val="0"/>
          <c:showBubbleSize val="0"/>
        </c:dLbls>
        <c:gapWidth val="100"/>
        <c:overlap val="-10"/>
        <c:axId val="388966656"/>
        <c:axId val="388968448"/>
      </c:barChart>
      <c:catAx>
        <c:axId val="388966656"/>
        <c:scaling>
          <c:orientation val="minMax"/>
        </c:scaling>
        <c:delete val="0"/>
        <c:axPos val="b"/>
        <c:numFmt formatCode="General" sourceLinked="1"/>
        <c:majorTickMark val="none"/>
        <c:minorTickMark val="none"/>
        <c:tickLblPos val="low"/>
        <c:txPr>
          <a:bodyPr/>
          <a:lstStyle/>
          <a:p>
            <a:pPr>
              <a:defRPr sz="900"/>
            </a:pPr>
            <a:endParaRPr lang="cs-CZ"/>
          </a:p>
        </c:txPr>
        <c:crossAx val="388968448"/>
        <c:crosses val="autoZero"/>
        <c:auto val="1"/>
        <c:lblAlgn val="ctr"/>
        <c:lblOffset val="100"/>
        <c:noMultiLvlLbl val="0"/>
      </c:catAx>
      <c:valAx>
        <c:axId val="388968448"/>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8896665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388329856"/>
        <c:axId val="388331392"/>
      </c:barChart>
      <c:catAx>
        <c:axId val="388329856"/>
        <c:scaling>
          <c:orientation val="minMax"/>
        </c:scaling>
        <c:delete val="1"/>
        <c:axPos val="b"/>
        <c:numFmt formatCode="General" sourceLinked="1"/>
        <c:majorTickMark val="out"/>
        <c:minorTickMark val="none"/>
        <c:tickLblPos val="nextTo"/>
        <c:crossAx val="388331392"/>
        <c:crosses val="autoZero"/>
        <c:auto val="1"/>
        <c:lblAlgn val="ctr"/>
        <c:lblOffset val="100"/>
        <c:noMultiLvlLbl val="0"/>
      </c:catAx>
      <c:valAx>
        <c:axId val="388331392"/>
        <c:scaling>
          <c:orientation val="minMax"/>
        </c:scaling>
        <c:delete val="1"/>
        <c:axPos val="l"/>
        <c:numFmt formatCode="0.0%" sourceLinked="1"/>
        <c:majorTickMark val="out"/>
        <c:minorTickMark val="none"/>
        <c:tickLblPos val="nextTo"/>
        <c:crossAx val="38832985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388392064"/>
        <c:axId val="388393600"/>
      </c:barChart>
      <c:catAx>
        <c:axId val="388392064"/>
        <c:scaling>
          <c:orientation val="minMax"/>
        </c:scaling>
        <c:delete val="1"/>
        <c:axPos val="b"/>
        <c:numFmt formatCode="General" sourceLinked="1"/>
        <c:majorTickMark val="out"/>
        <c:minorTickMark val="none"/>
        <c:tickLblPos val="nextTo"/>
        <c:crossAx val="388393600"/>
        <c:crosses val="autoZero"/>
        <c:auto val="1"/>
        <c:lblAlgn val="ctr"/>
        <c:lblOffset val="100"/>
        <c:noMultiLvlLbl val="0"/>
      </c:catAx>
      <c:valAx>
        <c:axId val="388393600"/>
        <c:scaling>
          <c:orientation val="minMax"/>
        </c:scaling>
        <c:delete val="1"/>
        <c:axPos val="l"/>
        <c:numFmt formatCode="0.0%" sourceLinked="1"/>
        <c:majorTickMark val="out"/>
        <c:minorTickMark val="none"/>
        <c:tickLblPos val="nextTo"/>
        <c:crossAx val="38839206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21927.650082156106</c:v>
                </c:pt>
                <c:pt idx="1">
                  <c:v>17492.662365738732</c:v>
                </c:pt>
                <c:pt idx="2">
                  <c:v>16032.590391288588</c:v>
                </c:pt>
                <c:pt idx="3">
                  <c:v>12597.361842600001</c:v>
                </c:pt>
                <c:pt idx="4">
                  <c:v>11853.702678199998</c:v>
                </c:pt>
                <c:pt idx="5">
                  <c:v>8030.2145513999994</c:v>
                </c:pt>
                <c:pt idx="6">
                  <c:v>7469.628700000002</c:v>
                </c:pt>
                <c:pt idx="7">
                  <c:v>7828.7051284000008</c:v>
                </c:pt>
                <c:pt idx="8">
                  <c:v>9409.8708918000011</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-1016.2552609999997</c:v>
                </c:pt>
                <c:pt idx="1">
                  <c:v>-920.47946200000001</c:v>
                </c:pt>
                <c:pt idx="2">
                  <c:v>-933.56591599999877</c:v>
                </c:pt>
                <c:pt idx="3">
                  <c:v>-764.89109299999939</c:v>
                </c:pt>
                <c:pt idx="4">
                  <c:v>-761.12163799999996</c:v>
                </c:pt>
                <c:pt idx="5">
                  <c:v>-655.82393100000024</c:v>
                </c:pt>
                <c:pt idx="6">
                  <c:v>-671.74812500000041</c:v>
                </c:pt>
                <c:pt idx="7">
                  <c:v>-627.3744539999999</c:v>
                </c:pt>
                <c:pt idx="8">
                  <c:v>-660.68599400000039</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-1428.8405030056497</c:v>
                </c:pt>
                <c:pt idx="1">
                  <c:v>-1154.1159395692775</c:v>
                </c:pt>
                <c:pt idx="2">
                  <c:v>-1219.3578381985092</c:v>
                </c:pt>
                <c:pt idx="3">
                  <c:v>-1012.6353762527801</c:v>
                </c:pt>
                <c:pt idx="4">
                  <c:v>-912.92399580272502</c:v>
                </c:pt>
                <c:pt idx="5">
                  <c:v>-711.83555390576385</c:v>
                </c:pt>
                <c:pt idx="6">
                  <c:v>-765.41198028355177</c:v>
                </c:pt>
                <c:pt idx="7">
                  <c:v>-752.63219613504782</c:v>
                </c:pt>
                <c:pt idx="8">
                  <c:v>-832.37200279414844</c:v>
                </c:pt>
                <c:pt idx="9">
                  <c:v>0</c:v>
                </c:pt>
                <c:pt idx="10">
                  <c:v>0</c:v>
                </c:pt>
                <c:pt idx="11">
                  <c:v>0</c:v>
                </c:pt>
              </c:numCache>
            </c:numRef>
          </c:val>
        </c:ser>
        <c:ser>
          <c:idx val="3"/>
          <c:order val="3"/>
          <c:tx>
            <c:strRef>
              <c:f>'3'!$A$21</c:f>
              <c:strCache>
                <c:ptCount val="1"/>
                <c:pt idx="0">
                  <c:v>Vlastní spotřeba tepla</c:v>
                </c:pt>
              </c:strCache>
            </c:strRef>
          </c:tx>
          <c:invertIfNegative val="0"/>
          <c:val>
            <c:numRef>
              <c:f>'3'!$B$21:$M$21</c:f>
              <c:numCache>
                <c:formatCode>#,##0.0</c:formatCode>
                <c:ptCount val="12"/>
                <c:pt idx="0">
                  <c:v>-5498.9569146172826</c:v>
                </c:pt>
                <c:pt idx="1">
                  <c:v>-4551.4250067364228</c:v>
                </c:pt>
                <c:pt idx="2">
                  <c:v>-4547.9641774604934</c:v>
                </c:pt>
                <c:pt idx="3">
                  <c:v>-4216.4373552644374</c:v>
                </c:pt>
                <c:pt idx="4">
                  <c:v>-4203.1891823026435</c:v>
                </c:pt>
                <c:pt idx="5">
                  <c:v>-3611.9127033966165</c:v>
                </c:pt>
                <c:pt idx="6">
                  <c:v>-3091.2109852604831</c:v>
                </c:pt>
                <c:pt idx="7">
                  <c:v>-3503.8125125375391</c:v>
                </c:pt>
                <c:pt idx="8">
                  <c:v>-3932.9685601541214</c:v>
                </c:pt>
                <c:pt idx="9">
                  <c:v>0</c:v>
                </c:pt>
                <c:pt idx="10">
                  <c:v>0</c:v>
                </c:pt>
                <c:pt idx="11">
                  <c:v>0</c:v>
                </c:pt>
              </c:numCache>
            </c:numRef>
          </c:val>
        </c:ser>
        <c:ser>
          <c:idx val="4"/>
          <c:order val="4"/>
          <c:tx>
            <c:strRef>
              <c:f>'3'!$A$22</c:f>
              <c:strCache>
                <c:ptCount val="1"/>
                <c:pt idx="0">
                  <c:v>Dodávky tepla</c:v>
                </c:pt>
              </c:strCache>
            </c:strRef>
          </c:tx>
          <c:invertIfNegative val="0"/>
          <c:val>
            <c:numRef>
              <c:f>'3'!$B$22:$M$22</c:f>
              <c:numCache>
                <c:formatCode>#,##0.0</c:formatCode>
                <c:ptCount val="12"/>
                <c:pt idx="0">
                  <c:v>-13962.52116753317</c:v>
                </c:pt>
                <c:pt idx="1">
                  <c:v>-10846.664982433036</c:v>
                </c:pt>
                <c:pt idx="2">
                  <c:v>-9308.9467406295971</c:v>
                </c:pt>
                <c:pt idx="3">
                  <c:v>-6585.9539350827863</c:v>
                </c:pt>
                <c:pt idx="4">
                  <c:v>-5953.3057620946329</c:v>
                </c:pt>
                <c:pt idx="5">
                  <c:v>-3035.0895780976252</c:v>
                </c:pt>
                <c:pt idx="6">
                  <c:v>-2926.42660745597</c:v>
                </c:pt>
                <c:pt idx="7">
                  <c:v>-2928.446792727414</c:v>
                </c:pt>
                <c:pt idx="8">
                  <c:v>-3965.8558668517335</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-21.076236000004428</c:v>
                </c:pt>
                <c:pt idx="1">
                  <c:v>-19.976974999995946</c:v>
                </c:pt>
                <c:pt idx="2">
                  <c:v>-22.755718999987948</c:v>
                </c:pt>
                <c:pt idx="3">
                  <c:v>-17.44408299999759</c:v>
                </c:pt>
                <c:pt idx="4">
                  <c:v>-23.162099999995917</c:v>
                </c:pt>
                <c:pt idx="5">
                  <c:v>-15.552784999993946</c:v>
                </c:pt>
                <c:pt idx="6">
                  <c:v>-14.831001999996715</c:v>
                </c:pt>
                <c:pt idx="7">
                  <c:v>-16.43917300000021</c:v>
                </c:pt>
                <c:pt idx="8">
                  <c:v>-17.988467999998647</c:v>
                </c:pt>
                <c:pt idx="9">
                  <c:v>0</c:v>
                </c:pt>
                <c:pt idx="10">
                  <c:v>0</c:v>
                </c:pt>
                <c:pt idx="11">
                  <c:v>0</c:v>
                </c:pt>
              </c:numCache>
            </c:numRef>
          </c:val>
        </c:ser>
        <c:dLbls>
          <c:showLegendKey val="0"/>
          <c:showVal val="0"/>
          <c:showCatName val="0"/>
          <c:showSerName val="0"/>
          <c:showPercent val="0"/>
          <c:showBubbleSize val="0"/>
        </c:dLbls>
        <c:gapWidth val="104"/>
        <c:overlap val="100"/>
        <c:axId val="204662656"/>
        <c:axId val="204664192"/>
      </c:barChart>
      <c:catAx>
        <c:axId val="204662656"/>
        <c:scaling>
          <c:orientation val="minMax"/>
        </c:scaling>
        <c:delete val="0"/>
        <c:axPos val="b"/>
        <c:majorTickMark val="none"/>
        <c:minorTickMark val="none"/>
        <c:tickLblPos val="low"/>
        <c:txPr>
          <a:bodyPr/>
          <a:lstStyle/>
          <a:p>
            <a:pPr>
              <a:defRPr sz="900"/>
            </a:pPr>
            <a:endParaRPr lang="cs-CZ"/>
          </a:p>
        </c:txPr>
        <c:crossAx val="204664192"/>
        <c:crosses val="autoZero"/>
        <c:auto val="1"/>
        <c:lblAlgn val="ctr"/>
        <c:lblOffset val="100"/>
        <c:noMultiLvlLbl val="0"/>
      </c:catAx>
      <c:valAx>
        <c:axId val="20466419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046626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Červenec</c:v>
                </c:pt>
                <c:pt idx="1">
                  <c:v>Srpen</c:v>
                </c:pt>
                <c:pt idx="2">
                  <c:v>Září</c:v>
                </c:pt>
              </c:strCache>
            </c:strRef>
          </c:cat>
          <c:val>
            <c:numRef>
              <c:f>'5.4'!$B$7:$D$7</c:f>
              <c:numCache>
                <c:formatCode>#,##0.0</c:formatCode>
                <c:ptCount val="3"/>
                <c:pt idx="0">
                  <c:v>4695.05</c:v>
                </c:pt>
                <c:pt idx="1">
                  <c:v>666.52</c:v>
                </c:pt>
                <c:pt idx="2">
                  <c:v>8632.26</c:v>
                </c:pt>
              </c:numCache>
            </c:numRef>
          </c:val>
        </c:ser>
        <c:ser>
          <c:idx val="1"/>
          <c:order val="1"/>
          <c:tx>
            <c:strRef>
              <c:f>'5.4'!$A$8</c:f>
              <c:strCache>
                <c:ptCount val="1"/>
                <c:pt idx="0">
                  <c:v>Černé uhlí průmyslové</c:v>
                </c:pt>
              </c:strCache>
            </c:strRef>
          </c:tx>
          <c:spPr>
            <a:solidFill>
              <a:schemeClr val="tx1"/>
            </a:solidFill>
          </c:spPr>
          <c:invertIfNegative val="0"/>
          <c:cat>
            <c:strRef>
              <c:f>'5.4'!$B$4:$D$4</c:f>
              <c:strCache>
                <c:ptCount val="3"/>
                <c:pt idx="0">
                  <c:v>Červenec</c:v>
                </c:pt>
                <c:pt idx="1">
                  <c:v>Srpen</c:v>
                </c:pt>
                <c:pt idx="2">
                  <c:v>Září</c:v>
                </c:pt>
              </c:strCache>
            </c:strRef>
          </c:cat>
          <c:val>
            <c:numRef>
              <c:f>'5.4'!$B$8:$D$8</c:f>
              <c:numCache>
                <c:formatCode>#,##0.0</c:formatCode>
                <c:ptCount val="3"/>
                <c:pt idx="0">
                  <c:v>241821.25900000002</c:v>
                </c:pt>
                <c:pt idx="1">
                  <c:v>243748.288</c:v>
                </c:pt>
                <c:pt idx="2">
                  <c:v>313166.84500000003</c:v>
                </c:pt>
              </c:numCache>
            </c:numRef>
          </c:val>
        </c:ser>
        <c:ser>
          <c:idx val="2"/>
          <c:order val="2"/>
          <c:tx>
            <c:strRef>
              <c:f>'5.4'!$A$9</c:f>
              <c:strCache>
                <c:ptCount val="1"/>
                <c:pt idx="0">
                  <c:v>Černouhelné kaly a granulát</c:v>
                </c:pt>
              </c:strCache>
            </c:strRef>
          </c:tx>
          <c:invertIfNegative val="0"/>
          <c:cat>
            <c:strRef>
              <c:f>'5.4'!$B$4:$D$4</c:f>
              <c:strCache>
                <c:ptCount val="3"/>
                <c:pt idx="0">
                  <c:v>Červenec</c:v>
                </c:pt>
                <c:pt idx="1">
                  <c:v>Srpen</c:v>
                </c:pt>
                <c:pt idx="2">
                  <c:v>Září</c:v>
                </c:pt>
              </c:strCache>
            </c:strRef>
          </c:cat>
          <c:val>
            <c:numRef>
              <c:f>'5.4'!$B$9:$D$9</c:f>
              <c:numCache>
                <c:formatCode>#,##0.0</c:formatCode>
                <c:ptCount val="3"/>
                <c:pt idx="0">
                  <c:v>0</c:v>
                </c:pt>
                <c:pt idx="1">
                  <c:v>0</c:v>
                </c:pt>
                <c:pt idx="2">
                  <c:v>2134.2399999999998</c:v>
                </c:pt>
              </c:numCache>
            </c:numRef>
          </c:val>
        </c:ser>
        <c:ser>
          <c:idx val="3"/>
          <c:order val="3"/>
          <c:tx>
            <c:strRef>
              <c:f>'5.4'!$A$10</c:f>
              <c:strCache>
                <c:ptCount val="1"/>
                <c:pt idx="0">
                  <c:v>Hnědé uhlí tříděné</c:v>
                </c:pt>
              </c:strCache>
            </c:strRef>
          </c:tx>
          <c:invertIfNegative val="0"/>
          <c:cat>
            <c:strRef>
              <c:f>'5.4'!$B$4:$D$4</c:f>
              <c:strCache>
                <c:ptCount val="3"/>
                <c:pt idx="0">
                  <c:v>Červenec</c:v>
                </c:pt>
                <c:pt idx="1">
                  <c:v>Srpen</c:v>
                </c:pt>
                <c:pt idx="2">
                  <c:v>Září</c:v>
                </c:pt>
              </c:strCache>
            </c:strRef>
          </c:cat>
          <c:val>
            <c:numRef>
              <c:f>'5.4'!$B$10:$D$10</c:f>
              <c:numCache>
                <c:formatCode>#,##0.0</c:formatCode>
                <c:ptCount val="3"/>
                <c:pt idx="0">
                  <c:v>135120.72199999998</c:v>
                </c:pt>
                <c:pt idx="1">
                  <c:v>144361.44899999999</c:v>
                </c:pt>
                <c:pt idx="2">
                  <c:v>212591.60399999999</c:v>
                </c:pt>
              </c:numCache>
            </c:numRef>
          </c:val>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Červenec</c:v>
                </c:pt>
                <c:pt idx="1">
                  <c:v>Srpen</c:v>
                </c:pt>
                <c:pt idx="2">
                  <c:v>Září</c:v>
                </c:pt>
              </c:strCache>
            </c:strRef>
          </c:cat>
          <c:val>
            <c:numRef>
              <c:f>'5.4'!$B$11:$D$11</c:f>
              <c:numCache>
                <c:formatCode>#,##0.0</c:formatCode>
                <c:ptCount val="3"/>
                <c:pt idx="0">
                  <c:v>881135.91799999995</c:v>
                </c:pt>
                <c:pt idx="1">
                  <c:v>971727.3820000001</c:v>
                </c:pt>
                <c:pt idx="2">
                  <c:v>1521122.0100000002</c:v>
                </c:pt>
              </c:numCache>
            </c:numRef>
          </c:val>
        </c:ser>
        <c:ser>
          <c:idx val="5"/>
          <c:order val="5"/>
          <c:tx>
            <c:strRef>
              <c:f>'5.4'!$A$12</c:f>
              <c:strCache>
                <c:ptCount val="1"/>
                <c:pt idx="0">
                  <c:v>Hnědé uhlí - Brikety</c:v>
                </c:pt>
              </c:strCache>
            </c:strRef>
          </c:tx>
          <c:invertIfNegative val="0"/>
          <c:cat>
            <c:strRef>
              <c:f>'5.4'!$B$4:$D$4</c:f>
              <c:strCache>
                <c:ptCount val="3"/>
                <c:pt idx="0">
                  <c:v>Červenec</c:v>
                </c:pt>
                <c:pt idx="1">
                  <c:v>Srpen</c:v>
                </c:pt>
                <c:pt idx="2">
                  <c:v>Září</c:v>
                </c:pt>
              </c:strCache>
            </c:strRef>
          </c:cat>
          <c:val>
            <c:numRef>
              <c:f>'5.4'!$B$12:$D$12</c:f>
              <c:numCache>
                <c:formatCode>#,##0.0</c:formatCode>
                <c:ptCount val="3"/>
                <c:pt idx="0">
                  <c:v>0</c:v>
                </c:pt>
                <c:pt idx="1">
                  <c:v>0</c:v>
                </c:pt>
                <c:pt idx="2">
                  <c:v>41</c:v>
                </c:pt>
              </c:numCache>
            </c:numRef>
          </c:val>
        </c:ser>
        <c:ser>
          <c:idx val="6"/>
          <c:order val="6"/>
          <c:tx>
            <c:strRef>
              <c:f>'5.4'!$A$13</c:f>
              <c:strCache>
                <c:ptCount val="1"/>
                <c:pt idx="0">
                  <c:v>Hnědé uhlí - Lignit</c:v>
                </c:pt>
              </c:strCache>
            </c:strRef>
          </c:tx>
          <c:invertIfNegative val="0"/>
          <c:cat>
            <c:strRef>
              <c:f>'5.4'!$B$4:$D$4</c:f>
              <c:strCache>
                <c:ptCount val="3"/>
                <c:pt idx="0">
                  <c:v>Červenec</c:v>
                </c:pt>
                <c:pt idx="1">
                  <c:v>Srpen</c:v>
                </c:pt>
                <c:pt idx="2">
                  <c:v>Září</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Červenec</c:v>
                </c:pt>
                <c:pt idx="1">
                  <c:v>Srpen</c:v>
                </c:pt>
                <c:pt idx="2">
                  <c:v>Září</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208311808"/>
        <c:axId val="208313344"/>
      </c:barChart>
      <c:catAx>
        <c:axId val="208311808"/>
        <c:scaling>
          <c:orientation val="minMax"/>
        </c:scaling>
        <c:delete val="0"/>
        <c:axPos val="b"/>
        <c:numFmt formatCode="General" sourceLinked="1"/>
        <c:majorTickMark val="none"/>
        <c:minorTickMark val="none"/>
        <c:tickLblPos val="nextTo"/>
        <c:txPr>
          <a:bodyPr/>
          <a:lstStyle/>
          <a:p>
            <a:pPr>
              <a:defRPr sz="900"/>
            </a:pPr>
            <a:endParaRPr lang="cs-CZ"/>
          </a:p>
        </c:txPr>
        <c:crossAx val="208313344"/>
        <c:crosses val="autoZero"/>
        <c:auto val="1"/>
        <c:lblAlgn val="ctr"/>
        <c:lblOffset val="100"/>
        <c:noMultiLvlLbl val="0"/>
      </c:catAx>
      <c:valAx>
        <c:axId val="208313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3118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1.3333333333333334E-2"/>
                  <c:y val="2.1739142838721238E-2"/>
                </c:manualLayout>
              </c:layout>
              <c:showLegendKey val="0"/>
              <c:showVal val="0"/>
              <c:showCatName val="0"/>
              <c:showSerName val="0"/>
              <c:showPercent val="1"/>
              <c:showBubbleSize val="0"/>
            </c:dLbl>
            <c:dLbl>
              <c:idx val="2"/>
              <c:delete val="1"/>
            </c:dLbl>
            <c:dLbl>
              <c:idx val="3"/>
              <c:delete val="1"/>
            </c:dLbl>
            <c:dLbl>
              <c:idx val="4"/>
              <c:delete val="1"/>
            </c:dLbl>
            <c:dLbl>
              <c:idx val="6"/>
              <c:layout>
                <c:manualLayout>
                  <c:x val="0"/>
                  <c:y val="-3.623190473120206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5.3405327076248753E-2</c:v>
                </c:pt>
                <c:pt idx="1">
                  <c:v>0.19459280884284111</c:v>
                </c:pt>
                <c:pt idx="2">
                  <c:v>0</c:v>
                </c:pt>
                <c:pt idx="3">
                  <c:v>0</c:v>
                </c:pt>
                <c:pt idx="4">
                  <c:v>0</c:v>
                </c:pt>
                <c:pt idx="5">
                  <c:v>0.71689332598189037</c:v>
                </c:pt>
                <c:pt idx="6">
                  <c:v>3.5108538099019773E-2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dPt>
          <c:cat>
            <c:strRef>
              <c:f>'5.4'!$B$21:$D$21</c:f>
              <c:strCache>
                <c:ptCount val="3"/>
                <c:pt idx="0">
                  <c:v>Červenec</c:v>
                </c:pt>
                <c:pt idx="1">
                  <c:v>Srpen</c:v>
                </c:pt>
                <c:pt idx="2">
                  <c:v>Září</c:v>
                </c:pt>
              </c:strCache>
            </c:strRef>
          </c:cat>
          <c:val>
            <c:numRef>
              <c:f>'5.4'!$B$24:$D$24</c:f>
              <c:numCache>
                <c:formatCode>#,##0.0</c:formatCode>
                <c:ptCount val="3"/>
                <c:pt idx="0">
                  <c:v>12473.271000000001</c:v>
                </c:pt>
                <c:pt idx="1">
                  <c:v>10819.338000000002</c:v>
                </c:pt>
                <c:pt idx="2">
                  <c:v>25486.112000000001</c:v>
                </c:pt>
              </c:numCache>
            </c:numRef>
          </c:val>
        </c:ser>
        <c:ser>
          <c:idx val="1"/>
          <c:order val="1"/>
          <c:tx>
            <c:strRef>
              <c:f>'5.4'!$A$25</c:f>
              <c:strCache>
                <c:ptCount val="1"/>
                <c:pt idx="0">
                  <c:v>Celulózové výluhy</c:v>
                </c:pt>
              </c:strCache>
            </c:strRef>
          </c:tx>
          <c:invertIfNegative val="0"/>
          <c:cat>
            <c:strRef>
              <c:f>'5.4'!$B$21:$D$21</c:f>
              <c:strCache>
                <c:ptCount val="3"/>
                <c:pt idx="0">
                  <c:v>Červenec</c:v>
                </c:pt>
                <c:pt idx="1">
                  <c:v>Srpen</c:v>
                </c:pt>
                <c:pt idx="2">
                  <c:v>Září</c:v>
                </c:pt>
              </c:strCache>
            </c:strRef>
          </c:cat>
          <c:val>
            <c:numRef>
              <c:f>'5.4'!$B$25:$D$25</c:f>
              <c:numCache>
                <c:formatCode>#,##0.0</c:formatCode>
                <c:ptCount val="3"/>
                <c:pt idx="0">
                  <c:v>54453.52</c:v>
                </c:pt>
                <c:pt idx="1">
                  <c:v>61912.89</c:v>
                </c:pt>
                <c:pt idx="2">
                  <c:v>61368.45</c:v>
                </c:pt>
              </c:numCache>
            </c:numRef>
          </c:val>
        </c:ser>
        <c:ser>
          <c:idx val="2"/>
          <c:order val="2"/>
          <c:tx>
            <c:strRef>
              <c:f>'5.4'!$A$26</c:f>
              <c:strCache>
                <c:ptCount val="1"/>
                <c:pt idx="0">
                  <c:v>Kapalná biopaliva</c:v>
                </c:pt>
              </c:strCache>
            </c:strRef>
          </c:tx>
          <c:invertIfNegative val="0"/>
          <c:cat>
            <c:strRef>
              <c:f>'5.4'!$B$21:$D$21</c:f>
              <c:strCache>
                <c:ptCount val="3"/>
                <c:pt idx="0">
                  <c:v>Červenec</c:v>
                </c:pt>
                <c:pt idx="1">
                  <c:v>Srpen</c:v>
                </c:pt>
                <c:pt idx="2">
                  <c:v>Září</c:v>
                </c:pt>
              </c:strCache>
            </c:strRef>
          </c:cat>
          <c:val>
            <c:numRef>
              <c:f>'5.4'!$B$26:$D$26</c:f>
              <c:numCache>
                <c:formatCode>#,##0.0</c:formatCode>
                <c:ptCount val="3"/>
                <c:pt idx="0">
                  <c:v>0</c:v>
                </c:pt>
                <c:pt idx="1">
                  <c:v>0</c:v>
                </c:pt>
                <c:pt idx="2">
                  <c:v>0</c:v>
                </c:pt>
              </c:numCache>
            </c:numRef>
          </c:val>
        </c:ser>
        <c:ser>
          <c:idx val="3"/>
          <c:order val="3"/>
          <c:tx>
            <c:strRef>
              <c:f>'5.4'!$A$27</c:f>
              <c:strCache>
                <c:ptCount val="1"/>
                <c:pt idx="0">
                  <c:v>Ostatní biomasa</c:v>
                </c:pt>
              </c:strCache>
            </c:strRef>
          </c:tx>
          <c:invertIfNegative val="0"/>
          <c:cat>
            <c:strRef>
              <c:f>'5.4'!$B$21:$D$21</c:f>
              <c:strCache>
                <c:ptCount val="3"/>
                <c:pt idx="0">
                  <c:v>Červenec</c:v>
                </c:pt>
                <c:pt idx="1">
                  <c:v>Srpen</c:v>
                </c:pt>
                <c:pt idx="2">
                  <c:v>Září</c:v>
                </c:pt>
              </c:strCache>
            </c:strRef>
          </c:cat>
          <c:val>
            <c:numRef>
              <c:f>'5.4'!$B$27:$D$27</c:f>
              <c:numCache>
                <c:formatCode>#,##0.0</c:formatCode>
                <c:ptCount val="3"/>
                <c:pt idx="0">
                  <c:v>0</c:v>
                </c:pt>
                <c:pt idx="1">
                  <c:v>0</c:v>
                </c:pt>
                <c:pt idx="2">
                  <c:v>0</c:v>
                </c:pt>
              </c:numCache>
            </c:numRef>
          </c:val>
        </c:ser>
        <c:ser>
          <c:idx val="4"/>
          <c:order val="4"/>
          <c:tx>
            <c:strRef>
              <c:f>'5.4'!$A$28</c:f>
              <c:strCache>
                <c:ptCount val="1"/>
                <c:pt idx="0">
                  <c:v>Palivové dříví</c:v>
                </c:pt>
              </c:strCache>
            </c:strRef>
          </c:tx>
          <c:invertIfNegative val="0"/>
          <c:cat>
            <c:strRef>
              <c:f>'5.4'!$B$21:$D$21</c:f>
              <c:strCache>
                <c:ptCount val="3"/>
                <c:pt idx="0">
                  <c:v>Červenec</c:v>
                </c:pt>
                <c:pt idx="1">
                  <c:v>Srpen</c:v>
                </c:pt>
                <c:pt idx="2">
                  <c:v>Září</c:v>
                </c:pt>
              </c:strCache>
            </c:strRef>
          </c:cat>
          <c:val>
            <c:numRef>
              <c:f>'5.4'!$B$28:$D$28</c:f>
              <c:numCache>
                <c:formatCode>#,##0.0</c:formatCode>
                <c:ptCount val="3"/>
                <c:pt idx="0">
                  <c:v>0</c:v>
                </c:pt>
                <c:pt idx="1">
                  <c:v>0</c:v>
                </c:pt>
                <c:pt idx="2">
                  <c:v>0</c:v>
                </c:pt>
              </c:numCache>
            </c:numRef>
          </c:val>
        </c:ser>
        <c:ser>
          <c:idx val="5"/>
          <c:order val="5"/>
          <c:tx>
            <c:strRef>
              <c:f>'5.4'!$A$29</c:f>
              <c:strCache>
                <c:ptCount val="1"/>
                <c:pt idx="0">
                  <c:v>Piliny, kůra, štěpky, dřevní odpad</c:v>
                </c:pt>
              </c:strCache>
            </c:strRef>
          </c:tx>
          <c:invertIfNegative val="0"/>
          <c:cat>
            <c:strRef>
              <c:f>'5.4'!$B$21:$D$21</c:f>
              <c:strCache>
                <c:ptCount val="3"/>
                <c:pt idx="0">
                  <c:v>Červenec</c:v>
                </c:pt>
                <c:pt idx="1">
                  <c:v>Srpen</c:v>
                </c:pt>
                <c:pt idx="2">
                  <c:v>Září</c:v>
                </c:pt>
              </c:strCache>
            </c:strRef>
          </c:cat>
          <c:val>
            <c:numRef>
              <c:f>'5.4'!$B$29:$D$29</c:f>
              <c:numCache>
                <c:formatCode>#,##0.0</c:formatCode>
                <c:ptCount val="3"/>
                <c:pt idx="0">
                  <c:v>187362.99199999997</c:v>
                </c:pt>
                <c:pt idx="1">
                  <c:v>208124.69900000002</c:v>
                </c:pt>
                <c:pt idx="2">
                  <c:v>259299.78899999996</c:v>
                </c:pt>
              </c:numCache>
            </c:numRef>
          </c:val>
        </c:ser>
        <c:ser>
          <c:idx val="6"/>
          <c:order val="6"/>
          <c:tx>
            <c:strRef>
              <c:f>'5.4'!$A$30</c:f>
              <c:strCache>
                <c:ptCount val="1"/>
                <c:pt idx="0">
                  <c:v>Rostlinné materiály neaglomerované</c:v>
                </c:pt>
              </c:strCache>
            </c:strRef>
          </c:tx>
          <c:invertIfNegative val="0"/>
          <c:cat>
            <c:strRef>
              <c:f>'5.4'!$B$21:$D$21</c:f>
              <c:strCache>
                <c:ptCount val="3"/>
                <c:pt idx="0">
                  <c:v>Červenec</c:v>
                </c:pt>
                <c:pt idx="1">
                  <c:v>Srpen</c:v>
                </c:pt>
                <c:pt idx="2">
                  <c:v>Září</c:v>
                </c:pt>
              </c:strCache>
            </c:strRef>
          </c:cat>
          <c:val>
            <c:numRef>
              <c:f>'5.4'!$B$30:$D$30</c:f>
              <c:numCache>
                <c:formatCode>#,##0.0</c:formatCode>
                <c:ptCount val="3"/>
                <c:pt idx="0">
                  <c:v>7350.0259999999998</c:v>
                </c:pt>
                <c:pt idx="1">
                  <c:v>10113.957999999999</c:v>
                </c:pt>
                <c:pt idx="2">
                  <c:v>14603.034</c:v>
                </c:pt>
              </c:numCache>
            </c:numRef>
          </c:val>
        </c:ser>
        <c:dLbls>
          <c:showLegendKey val="0"/>
          <c:showVal val="0"/>
          <c:showCatName val="0"/>
          <c:showSerName val="0"/>
          <c:showPercent val="0"/>
          <c:showBubbleSize val="0"/>
        </c:dLbls>
        <c:gapWidth val="104"/>
        <c:overlap val="100"/>
        <c:axId val="208533376"/>
        <c:axId val="208534912"/>
      </c:barChart>
      <c:catAx>
        <c:axId val="208533376"/>
        <c:scaling>
          <c:orientation val="minMax"/>
        </c:scaling>
        <c:delete val="0"/>
        <c:axPos val="b"/>
        <c:numFmt formatCode="General" sourceLinked="1"/>
        <c:majorTickMark val="none"/>
        <c:minorTickMark val="none"/>
        <c:tickLblPos val="nextTo"/>
        <c:txPr>
          <a:bodyPr/>
          <a:lstStyle/>
          <a:p>
            <a:pPr>
              <a:defRPr sz="900"/>
            </a:pPr>
            <a:endParaRPr lang="cs-CZ"/>
          </a:p>
        </c:txPr>
        <c:crossAx val="208534912"/>
        <c:crosses val="autoZero"/>
        <c:auto val="1"/>
        <c:lblAlgn val="ctr"/>
        <c:lblOffset val="100"/>
        <c:noMultiLvlLbl val="0"/>
      </c:catAx>
      <c:valAx>
        <c:axId val="208534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53337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4096794949028846"/>
                  <c:y val="3.2346589587693944E-2"/>
                </c:manualLayout>
              </c:layout>
              <c:numFmt formatCode="0.0%" sourceLinked="0"/>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'5.4'!$A$39:$A$41</c:f>
              <c:strCache>
                <c:ptCount val="3"/>
                <c:pt idx="0">
                  <c:v>Skládkový plyn</c:v>
                </c:pt>
                <c:pt idx="1">
                  <c:v>Kalový plyn (ČOV)</c:v>
                </c:pt>
                <c:pt idx="2">
                  <c:v>Ostatní bioplyn</c:v>
                </c:pt>
              </c:strCache>
            </c:strRef>
          </c:cat>
          <c:val>
            <c:numRef>
              <c:f>'5.4'!$E$39:$E$41</c:f>
              <c:numCache>
                <c:formatCode>0%</c:formatCode>
                <c:ptCount val="3"/>
                <c:pt idx="0">
                  <c:v>0.10431850288277827</c:v>
                </c:pt>
                <c:pt idx="1">
                  <c:v>1.146953983939992E-3</c:v>
                </c:pt>
                <c:pt idx="2">
                  <c:v>0.89453454313328162</c:v>
                </c:pt>
              </c:numCache>
            </c:numRef>
          </c:val>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Červenec</c:v>
                </c:pt>
                <c:pt idx="1">
                  <c:v>Srpen</c:v>
                </c:pt>
                <c:pt idx="2">
                  <c:v>Září</c:v>
                </c:pt>
              </c:strCache>
            </c:strRef>
          </c:cat>
          <c:val>
            <c:numRef>
              <c:f>'5.4'!$B$39:$D$39</c:f>
              <c:numCache>
                <c:formatCode>#,##0.0</c:formatCode>
                <c:ptCount val="3"/>
                <c:pt idx="0">
                  <c:v>2713</c:v>
                </c:pt>
                <c:pt idx="1">
                  <c:v>2594</c:v>
                </c:pt>
                <c:pt idx="2">
                  <c:v>3425</c:v>
                </c:pt>
              </c:numCache>
            </c:numRef>
          </c:val>
        </c:ser>
        <c:ser>
          <c:idx val="1"/>
          <c:order val="1"/>
          <c:tx>
            <c:strRef>
              <c:f>'5.4'!$A$40</c:f>
              <c:strCache>
                <c:ptCount val="1"/>
                <c:pt idx="0">
                  <c:v>Kalový plyn (ČOV)</c:v>
                </c:pt>
              </c:strCache>
            </c:strRef>
          </c:tx>
          <c:invertIfNegative val="0"/>
          <c:cat>
            <c:strRef>
              <c:f>'5.4'!$B$36:$D$36</c:f>
              <c:strCache>
                <c:ptCount val="3"/>
                <c:pt idx="0">
                  <c:v>Červenec</c:v>
                </c:pt>
                <c:pt idx="1">
                  <c:v>Srpen</c:v>
                </c:pt>
                <c:pt idx="2">
                  <c:v>Září</c:v>
                </c:pt>
              </c:strCache>
            </c:strRef>
          </c:cat>
          <c:val>
            <c:numRef>
              <c:f>'5.4'!$B$40:$D$40</c:f>
              <c:numCache>
                <c:formatCode>#,##0.0</c:formatCode>
                <c:ptCount val="3"/>
                <c:pt idx="0">
                  <c:v>85.004000000000005</c:v>
                </c:pt>
                <c:pt idx="1">
                  <c:v>1.002</c:v>
                </c:pt>
                <c:pt idx="2">
                  <c:v>10</c:v>
                </c:pt>
              </c:numCache>
            </c:numRef>
          </c:val>
        </c:ser>
        <c:ser>
          <c:idx val="2"/>
          <c:order val="2"/>
          <c:tx>
            <c:strRef>
              <c:f>'5.4'!$A$41</c:f>
              <c:strCache>
                <c:ptCount val="1"/>
                <c:pt idx="0">
                  <c:v>Ostatní bioplyn</c:v>
                </c:pt>
              </c:strCache>
            </c:strRef>
          </c:tx>
          <c:invertIfNegative val="0"/>
          <c:cat>
            <c:strRef>
              <c:f>'5.4'!$B$36:$D$36</c:f>
              <c:strCache>
                <c:ptCount val="3"/>
                <c:pt idx="0">
                  <c:v>Červenec</c:v>
                </c:pt>
                <c:pt idx="1">
                  <c:v>Srpen</c:v>
                </c:pt>
                <c:pt idx="2">
                  <c:v>Září</c:v>
                </c:pt>
              </c:strCache>
            </c:strRef>
          </c:cat>
          <c:val>
            <c:numRef>
              <c:f>'5.4'!$B$41:$D$41</c:f>
              <c:numCache>
                <c:formatCode>#,##0.0</c:formatCode>
                <c:ptCount val="3"/>
                <c:pt idx="0">
                  <c:v>23324.692999999996</c:v>
                </c:pt>
                <c:pt idx="1">
                  <c:v>23149.940999999999</c:v>
                </c:pt>
                <c:pt idx="2">
                  <c:v>28402.548999999999</c:v>
                </c:pt>
              </c:numCache>
            </c:numRef>
          </c:val>
        </c:ser>
        <c:dLbls>
          <c:showLegendKey val="0"/>
          <c:showVal val="0"/>
          <c:showCatName val="0"/>
          <c:showSerName val="0"/>
          <c:showPercent val="0"/>
          <c:showBubbleSize val="0"/>
        </c:dLbls>
        <c:gapWidth val="104"/>
        <c:overlap val="100"/>
        <c:axId val="208388096"/>
        <c:axId val="208389632"/>
      </c:barChart>
      <c:catAx>
        <c:axId val="208388096"/>
        <c:scaling>
          <c:orientation val="minMax"/>
        </c:scaling>
        <c:delete val="0"/>
        <c:axPos val="b"/>
        <c:numFmt formatCode="General" sourceLinked="1"/>
        <c:majorTickMark val="none"/>
        <c:minorTickMark val="none"/>
        <c:tickLblPos val="nextTo"/>
        <c:txPr>
          <a:bodyPr/>
          <a:lstStyle/>
          <a:p>
            <a:pPr>
              <a:defRPr sz="900"/>
            </a:pPr>
            <a:endParaRPr lang="cs-CZ"/>
          </a:p>
        </c:txPr>
        <c:crossAx val="208389632"/>
        <c:crosses val="autoZero"/>
        <c:auto val="1"/>
        <c:lblAlgn val="ctr"/>
        <c:lblOffset val="100"/>
        <c:noMultiLvlLbl val="0"/>
      </c:catAx>
      <c:valAx>
        <c:axId val="2083896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388096"/>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ser>
        <c:dLbls>
          <c:showLegendKey val="0"/>
          <c:showVal val="0"/>
          <c:showCatName val="0"/>
          <c:showSerName val="0"/>
          <c:showPercent val="0"/>
          <c:showBubbleSize val="0"/>
        </c:dLbls>
        <c:gapWidth val="150"/>
        <c:axId val="209024896"/>
        <c:axId val="209026432"/>
      </c:barChart>
      <c:catAx>
        <c:axId val="209024896"/>
        <c:scaling>
          <c:orientation val="minMax"/>
        </c:scaling>
        <c:delete val="1"/>
        <c:axPos val="b"/>
        <c:numFmt formatCode="General" sourceLinked="1"/>
        <c:majorTickMark val="out"/>
        <c:minorTickMark val="none"/>
        <c:tickLblPos val="nextTo"/>
        <c:crossAx val="209026432"/>
        <c:crosses val="autoZero"/>
        <c:auto val="1"/>
        <c:lblAlgn val="ctr"/>
        <c:lblOffset val="100"/>
        <c:noMultiLvlLbl val="0"/>
      </c:catAx>
      <c:valAx>
        <c:axId val="209026432"/>
        <c:scaling>
          <c:orientation val="minMax"/>
        </c:scaling>
        <c:delete val="1"/>
        <c:axPos val="l"/>
        <c:numFmt formatCode="General" sourceLinked="1"/>
        <c:majorTickMark val="out"/>
        <c:minorTickMark val="none"/>
        <c:tickLblPos val="nextTo"/>
        <c:crossAx val="2090248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ser>
        <c:dLbls>
          <c:showLegendKey val="0"/>
          <c:showVal val="0"/>
          <c:showCatName val="0"/>
          <c:showSerName val="0"/>
          <c:showPercent val="0"/>
          <c:showBubbleSize val="0"/>
        </c:dLbls>
        <c:gapWidth val="150"/>
        <c:axId val="208536320"/>
        <c:axId val="208537856"/>
      </c:barChart>
      <c:catAx>
        <c:axId val="208536320"/>
        <c:scaling>
          <c:orientation val="minMax"/>
        </c:scaling>
        <c:delete val="1"/>
        <c:axPos val="b"/>
        <c:numFmt formatCode="General" sourceLinked="1"/>
        <c:majorTickMark val="out"/>
        <c:minorTickMark val="none"/>
        <c:tickLblPos val="nextTo"/>
        <c:crossAx val="208537856"/>
        <c:crosses val="autoZero"/>
        <c:auto val="1"/>
        <c:lblAlgn val="ctr"/>
        <c:lblOffset val="100"/>
        <c:noMultiLvlLbl val="0"/>
      </c:catAx>
      <c:valAx>
        <c:axId val="208537856"/>
        <c:scaling>
          <c:orientation val="minMax"/>
        </c:scaling>
        <c:delete val="1"/>
        <c:axPos val="l"/>
        <c:numFmt formatCode="General" sourceLinked="1"/>
        <c:majorTickMark val="out"/>
        <c:minorTickMark val="none"/>
        <c:tickLblPos val="nextTo"/>
        <c:crossAx val="2085363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208563584"/>
        <c:axId val="208577664"/>
      </c:barChart>
      <c:catAx>
        <c:axId val="208563584"/>
        <c:scaling>
          <c:orientation val="minMax"/>
        </c:scaling>
        <c:delete val="1"/>
        <c:axPos val="b"/>
        <c:numFmt formatCode="General" sourceLinked="1"/>
        <c:majorTickMark val="out"/>
        <c:minorTickMark val="none"/>
        <c:tickLblPos val="nextTo"/>
        <c:crossAx val="208577664"/>
        <c:crosses val="autoZero"/>
        <c:auto val="1"/>
        <c:lblAlgn val="ctr"/>
        <c:lblOffset val="100"/>
        <c:noMultiLvlLbl val="0"/>
      </c:catAx>
      <c:valAx>
        <c:axId val="208577664"/>
        <c:scaling>
          <c:orientation val="minMax"/>
        </c:scaling>
        <c:delete val="1"/>
        <c:axPos val="l"/>
        <c:numFmt formatCode="General" sourceLinked="1"/>
        <c:majorTickMark val="out"/>
        <c:minorTickMark val="none"/>
        <c:tickLblPos val="nextTo"/>
        <c:crossAx val="208563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4"/>
              <c:layout>
                <c:manualLayout>
                  <c:x val="1.9566130053139247E-2"/>
                  <c:y val="0"/>
                </c:manualLayout>
              </c:layout>
              <c:showLegendKey val="0"/>
              <c:showVal val="0"/>
              <c:showCatName val="0"/>
              <c:showSerName val="0"/>
              <c:showPercent val="1"/>
              <c:showBubbleSize val="0"/>
            </c:dLbl>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3.5180289287242445E-3"/>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2095.7099999999991</c:v>
                </c:pt>
                <c:pt idx="1">
                  <c:v>2272.3560000000007</c:v>
                </c:pt>
                <c:pt idx="2">
                  <c:v>1908.7469999999994</c:v>
                </c:pt>
                <c:pt idx="3">
                  <c:v>2905.3459999999995</c:v>
                </c:pt>
                <c:pt idx="4">
                  <c:v>605.69000000000051</c:v>
                </c:pt>
                <c:pt idx="5">
                  <c:v>1059.2784999999997</c:v>
                </c:pt>
                <c:pt idx="6">
                  <c:v>594.24200000000064</c:v>
                </c:pt>
                <c:pt idx="7">
                  <c:v>7287.2329999999974</c:v>
                </c:pt>
                <c:pt idx="8">
                  <c:v>1288.8970000000002</c:v>
                </c:pt>
                <c:pt idx="9">
                  <c:v>3698.7999999999984</c:v>
                </c:pt>
                <c:pt idx="10">
                  <c:v>1170.5609999999992</c:v>
                </c:pt>
                <c:pt idx="11">
                  <c:v>4407.0480000000016</c:v>
                </c:pt>
                <c:pt idx="12">
                  <c:v>10781.057999999997</c:v>
                </c:pt>
                <c:pt idx="13">
                  <c:v>1433.1529999999996</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2095.7099999999991</c:v>
                </c:pt>
              </c:numCache>
            </c:numRef>
          </c:val>
        </c:ser>
        <c:ser>
          <c:idx val="1"/>
          <c:order val="1"/>
          <c:tx>
            <c:strRef>
              <c:f>'6'!$A$24</c:f>
              <c:strCache>
                <c:ptCount val="1"/>
                <c:pt idx="0">
                  <c:v>JHČ</c:v>
                </c:pt>
              </c:strCache>
            </c:strRef>
          </c:tx>
          <c:invertIfNegative val="0"/>
          <c:val>
            <c:numRef>
              <c:f>('6'!$B$22,'6'!$B$24)</c:f>
              <c:numCache>
                <c:formatCode>General</c:formatCode>
                <c:ptCount val="2"/>
                <c:pt idx="1">
                  <c:v>2272.3560000000007</c:v>
                </c:pt>
              </c:numCache>
            </c:numRef>
          </c:val>
        </c:ser>
        <c:ser>
          <c:idx val="2"/>
          <c:order val="2"/>
          <c:tx>
            <c:strRef>
              <c:f>'6'!$A$25</c:f>
              <c:strCache>
                <c:ptCount val="1"/>
                <c:pt idx="0">
                  <c:v>JHM</c:v>
                </c:pt>
              </c:strCache>
            </c:strRef>
          </c:tx>
          <c:invertIfNegative val="0"/>
          <c:val>
            <c:numRef>
              <c:f>('6'!$B$22,'6'!$B$22,'6'!$B$25)</c:f>
              <c:numCache>
                <c:formatCode>General</c:formatCode>
                <c:ptCount val="3"/>
                <c:pt idx="2">
                  <c:v>1908.7469999999994</c:v>
                </c:pt>
              </c:numCache>
            </c:numRef>
          </c:val>
        </c:ser>
        <c:ser>
          <c:idx val="3"/>
          <c:order val="3"/>
          <c:tx>
            <c:strRef>
              <c:f>'6'!$A$26</c:f>
              <c:strCache>
                <c:ptCount val="1"/>
                <c:pt idx="0">
                  <c:v>KVK</c:v>
                </c:pt>
              </c:strCache>
            </c:strRef>
          </c:tx>
          <c:invertIfNegative val="0"/>
          <c:val>
            <c:numRef>
              <c:f>('6'!$B$22,'6'!$B$22,'6'!$B$22,'6'!$B$26)</c:f>
              <c:numCache>
                <c:formatCode>General</c:formatCode>
                <c:ptCount val="4"/>
                <c:pt idx="3">
                  <c:v>2905.3459999999995</c:v>
                </c:pt>
              </c:numCache>
            </c:numRef>
          </c:val>
        </c:ser>
        <c:ser>
          <c:idx val="4"/>
          <c:order val="4"/>
          <c:tx>
            <c:strRef>
              <c:f>'6'!$A$27</c:f>
              <c:strCache>
                <c:ptCount val="1"/>
                <c:pt idx="0">
                  <c:v>VYS</c:v>
                </c:pt>
              </c:strCache>
            </c:strRef>
          </c:tx>
          <c:invertIfNegative val="0"/>
          <c:val>
            <c:numRef>
              <c:f>('6'!$B$22,'6'!$B$22,'6'!$B$22,'6'!$B$22,'6'!$B$27)</c:f>
              <c:numCache>
                <c:formatCode>General</c:formatCode>
                <c:ptCount val="5"/>
                <c:pt idx="4">
                  <c:v>605.69000000000051</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1059.2784999999997</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594.24200000000064</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7287.2329999999974</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1288.8970000000002</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3698.7999999999984</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1170.5609999999992</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4407.0480000000016</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10781.057999999997</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1433.1529999999996</c:v>
                </c:pt>
              </c:numCache>
            </c:numRef>
          </c:val>
        </c:ser>
        <c:dLbls>
          <c:showLegendKey val="0"/>
          <c:showVal val="0"/>
          <c:showCatName val="0"/>
          <c:showSerName val="0"/>
          <c:showPercent val="0"/>
          <c:showBubbleSize val="0"/>
        </c:dLbls>
        <c:gapWidth val="104"/>
        <c:overlap val="100"/>
        <c:axId val="208788096"/>
        <c:axId val="208798080"/>
      </c:barChart>
      <c:catAx>
        <c:axId val="208788096"/>
        <c:scaling>
          <c:orientation val="minMax"/>
        </c:scaling>
        <c:delete val="0"/>
        <c:axPos val="b"/>
        <c:numFmt formatCode="General" sourceLinked="1"/>
        <c:majorTickMark val="none"/>
        <c:minorTickMark val="none"/>
        <c:tickLblPos val="nextTo"/>
        <c:txPr>
          <a:bodyPr/>
          <a:lstStyle/>
          <a:p>
            <a:pPr>
              <a:defRPr sz="900"/>
            </a:pPr>
            <a:endParaRPr lang="cs-CZ"/>
          </a:p>
        </c:txPr>
        <c:crossAx val="208798080"/>
        <c:crosses val="autoZero"/>
        <c:auto val="1"/>
        <c:lblAlgn val="ctr"/>
        <c:lblOffset val="100"/>
        <c:noMultiLvlLbl val="0"/>
      </c:catAx>
      <c:valAx>
        <c:axId val="208798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7880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layout/>
      <c:overlay val="0"/>
    </c:title>
    <c:autoTitleDeleted val="0"/>
    <c:plotArea>
      <c:layout/>
      <c:barChart>
        <c:barDir val="col"/>
        <c:grouping val="stacked"/>
        <c:varyColors val="0"/>
        <c:ser>
          <c:idx val="0"/>
          <c:order val="0"/>
          <c:tx>
            <c:strRef>
              <c:f>'4.1'!$A$7</c:f>
              <c:strCache>
                <c:ptCount val="1"/>
                <c:pt idx="0">
                  <c:v>Biomasa</c:v>
                </c:pt>
              </c:strCache>
            </c:strRef>
          </c:tx>
          <c:spPr>
            <a:solidFill>
              <a:schemeClr val="accent3">
                <a:lumMod val="75000"/>
              </a:schemeClr>
            </a:solidFill>
          </c:spPr>
          <c:invertIfNegative val="0"/>
          <c:val>
            <c:numRef>
              <c:f>'4.1'!$B$7:$M$7</c:f>
              <c:numCache>
                <c:formatCode>#,##0.0</c:formatCode>
                <c:ptCount val="12"/>
                <c:pt idx="0">
                  <c:v>1966.8494919999996</c:v>
                </c:pt>
                <c:pt idx="1">
                  <c:v>1717.8814129999994</c:v>
                </c:pt>
                <c:pt idx="2">
                  <c:v>1849.4390129999999</c:v>
                </c:pt>
                <c:pt idx="3">
                  <c:v>1692.2648870000003</c:v>
                </c:pt>
                <c:pt idx="4">
                  <c:v>1717.5478489999996</c:v>
                </c:pt>
                <c:pt idx="5">
                  <c:v>1202.6538360000004</c:v>
                </c:pt>
                <c:pt idx="6">
                  <c:v>1276.4542750000003</c:v>
                </c:pt>
                <c:pt idx="7">
                  <c:v>1431.0683070000005</c:v>
                </c:pt>
                <c:pt idx="8">
                  <c:v>1505.9494380000003</c:v>
                </c:pt>
                <c:pt idx="9">
                  <c:v>0</c:v>
                </c:pt>
                <c:pt idx="10">
                  <c:v>0</c:v>
                </c:pt>
                <c:pt idx="11">
                  <c:v>0</c:v>
                </c:pt>
              </c:numCache>
            </c:numRef>
          </c:val>
        </c:ser>
        <c:ser>
          <c:idx val="1"/>
          <c:order val="1"/>
          <c:tx>
            <c:strRef>
              <c:f>'4.1'!$A$8</c:f>
              <c:strCache>
                <c:ptCount val="1"/>
                <c:pt idx="0">
                  <c:v>Bioplyn</c:v>
                </c:pt>
              </c:strCache>
            </c:strRef>
          </c:tx>
          <c:spPr>
            <a:solidFill>
              <a:schemeClr val="bg2">
                <a:lumMod val="50000"/>
              </a:schemeClr>
            </a:solidFill>
          </c:spPr>
          <c:invertIfNegative val="0"/>
          <c:val>
            <c:numRef>
              <c:f>'4.1'!$B$8:$M$8</c:f>
              <c:numCache>
                <c:formatCode>#,##0.0</c:formatCode>
                <c:ptCount val="12"/>
                <c:pt idx="0">
                  <c:v>415.13850299999979</c:v>
                </c:pt>
                <c:pt idx="1">
                  <c:v>370.42401599999965</c:v>
                </c:pt>
                <c:pt idx="2">
                  <c:v>385.0648419999996</c:v>
                </c:pt>
                <c:pt idx="3">
                  <c:v>344.60000000000014</c:v>
                </c:pt>
                <c:pt idx="4">
                  <c:v>329.26511199999982</c:v>
                </c:pt>
                <c:pt idx="5">
                  <c:v>272.16856700000011</c:v>
                </c:pt>
                <c:pt idx="6">
                  <c:v>271.80897799999991</c:v>
                </c:pt>
                <c:pt idx="7">
                  <c:v>276.70680300000004</c:v>
                </c:pt>
                <c:pt idx="8">
                  <c:v>297.06384399999979</c:v>
                </c:pt>
                <c:pt idx="9">
                  <c:v>0</c:v>
                </c:pt>
                <c:pt idx="10">
                  <c:v>0</c:v>
                </c:pt>
                <c:pt idx="11">
                  <c:v>0</c:v>
                </c:pt>
              </c:numCache>
            </c:numRef>
          </c:val>
        </c:ser>
        <c:ser>
          <c:idx val="2"/>
          <c:order val="2"/>
          <c:tx>
            <c:strRef>
              <c:f>'4.1'!$A$9</c:f>
              <c:strCache>
                <c:ptCount val="1"/>
                <c:pt idx="0">
                  <c:v>Černé uhlí</c:v>
                </c:pt>
              </c:strCache>
            </c:strRef>
          </c:tx>
          <c:spPr>
            <a:solidFill>
              <a:schemeClr val="tx1"/>
            </a:solidFill>
          </c:spPr>
          <c:invertIfNegative val="0"/>
          <c:val>
            <c:numRef>
              <c:f>'4.1'!$B$9:$M$9</c:f>
              <c:numCache>
                <c:formatCode>#,##0.0</c:formatCode>
                <c:ptCount val="12"/>
                <c:pt idx="0">
                  <c:v>2748.653237</c:v>
                </c:pt>
                <c:pt idx="1">
                  <c:v>1833.5434520000003</c:v>
                </c:pt>
                <c:pt idx="2">
                  <c:v>1581.2570430000001</c:v>
                </c:pt>
                <c:pt idx="3">
                  <c:v>1081.3241170000001</c:v>
                </c:pt>
                <c:pt idx="4">
                  <c:v>826.41729999999995</c:v>
                </c:pt>
                <c:pt idx="5">
                  <c:v>571.55021000000011</c:v>
                </c:pt>
                <c:pt idx="6">
                  <c:v>502.14980100000002</c:v>
                </c:pt>
                <c:pt idx="7">
                  <c:v>494.03737000000007</c:v>
                </c:pt>
                <c:pt idx="8">
                  <c:v>652.53717399999994</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1.0918239999999999</c:v>
                </c:pt>
                <c:pt idx="1">
                  <c:v>1.0474460000000001</c:v>
                </c:pt>
                <c:pt idx="2">
                  <c:v>1.521258</c:v>
                </c:pt>
                <c:pt idx="3">
                  <c:v>1.4819800000000001</c:v>
                </c:pt>
                <c:pt idx="4">
                  <c:v>1.300989</c:v>
                </c:pt>
                <c:pt idx="5">
                  <c:v>1.5403549999999999</c:v>
                </c:pt>
                <c:pt idx="6">
                  <c:v>1.2330590000000001</c:v>
                </c:pt>
                <c:pt idx="7">
                  <c:v>2.2821720000000001</c:v>
                </c:pt>
                <c:pt idx="8">
                  <c:v>1.2963169999999997</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1.515936</c:v>
                </c:pt>
                <c:pt idx="1">
                  <c:v>1.120344</c:v>
                </c:pt>
                <c:pt idx="2">
                  <c:v>1.152612</c:v>
                </c:pt>
                <c:pt idx="3">
                  <c:v>0.82666500000000009</c:v>
                </c:pt>
                <c:pt idx="4">
                  <c:v>0.91466499999999995</c:v>
                </c:pt>
                <c:pt idx="5">
                  <c:v>1.1448800000000001</c:v>
                </c:pt>
                <c:pt idx="6">
                  <c:v>1.37473</c:v>
                </c:pt>
                <c:pt idx="7">
                  <c:v>0.93667</c:v>
                </c:pt>
                <c:pt idx="8">
                  <c:v>1.3285100000000001</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5.8230000000000001E-3</c:v>
                </c:pt>
                <c:pt idx="1">
                  <c:v>1.7783E-2</c:v>
                </c:pt>
                <c:pt idx="2">
                  <c:v>3.0668000000000001E-2</c:v>
                </c:pt>
                <c:pt idx="3">
                  <c:v>5.7146000000000002E-2</c:v>
                </c:pt>
                <c:pt idx="4">
                  <c:v>4.4698999999999996E-2</c:v>
                </c:pt>
                <c:pt idx="5">
                  <c:v>8.0467999999999998E-2</c:v>
                </c:pt>
                <c:pt idx="6">
                  <c:v>6.8652000000000005E-2</c:v>
                </c:pt>
                <c:pt idx="7">
                  <c:v>6.1426000000000001E-2</c:v>
                </c:pt>
                <c:pt idx="8">
                  <c:v>4.9225999999999999E-2</c:v>
                </c:pt>
                <c:pt idx="9">
                  <c:v>0</c:v>
                </c:pt>
                <c:pt idx="10">
                  <c:v>0</c:v>
                </c:pt>
                <c:pt idx="11">
                  <c:v>0</c:v>
                </c:pt>
              </c:numCache>
            </c:numRef>
          </c:val>
        </c:ser>
        <c:ser>
          <c:idx val="6"/>
          <c:order val="6"/>
          <c:tx>
            <c:strRef>
              <c:f>'4.1'!$A$13</c:f>
              <c:strCache>
                <c:ptCount val="1"/>
                <c:pt idx="0">
                  <c:v>Hnědé uhlí</c:v>
                </c:pt>
              </c:strCache>
            </c:strRef>
          </c:tx>
          <c:spPr>
            <a:solidFill>
              <a:srgbClr val="6E4932"/>
            </a:solidFill>
          </c:spPr>
          <c:invertIfNegative val="0"/>
          <c:val>
            <c:numRef>
              <c:f>'4.1'!$B$13:$M$13</c:f>
              <c:numCache>
                <c:formatCode>#,##0.0</c:formatCode>
                <c:ptCount val="12"/>
                <c:pt idx="0">
                  <c:v>9899.0833240000011</c:v>
                </c:pt>
                <c:pt idx="1">
                  <c:v>8020.8969899999993</c:v>
                </c:pt>
                <c:pt idx="2">
                  <c:v>7005.4619250000014</c:v>
                </c:pt>
                <c:pt idx="3">
                  <c:v>5280.0287149999995</c:v>
                </c:pt>
                <c:pt idx="4">
                  <c:v>4895.8979889999982</c:v>
                </c:pt>
                <c:pt idx="5">
                  <c:v>2949.3051029999988</c:v>
                </c:pt>
                <c:pt idx="6">
                  <c:v>2304.1281500000005</c:v>
                </c:pt>
                <c:pt idx="7">
                  <c:v>2625.6331660000005</c:v>
                </c:pt>
                <c:pt idx="8">
                  <c:v>3614.0001720000009</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152.78700000000001</c:v>
                </c:pt>
                <c:pt idx="1">
                  <c:v>118.488</c:v>
                </c:pt>
                <c:pt idx="2">
                  <c:v>100.035</c:v>
                </c:pt>
                <c:pt idx="3">
                  <c:v>71.325999999999993</c:v>
                </c:pt>
                <c:pt idx="4">
                  <c:v>60.475000000000001</c:v>
                </c:pt>
                <c:pt idx="5">
                  <c:v>18.834</c:v>
                </c:pt>
                <c:pt idx="6">
                  <c:v>18.204999999999998</c:v>
                </c:pt>
                <c:pt idx="7">
                  <c:v>16.928000000000001</c:v>
                </c:pt>
                <c:pt idx="8">
                  <c:v>33.966000000000001</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2.2200000000000002E-3</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677.76202699999999</c:v>
                </c:pt>
                <c:pt idx="1">
                  <c:v>582.17765599999996</c:v>
                </c:pt>
                <c:pt idx="2">
                  <c:v>650.00485400000002</c:v>
                </c:pt>
                <c:pt idx="3">
                  <c:v>665.09318000000007</c:v>
                </c:pt>
                <c:pt idx="4">
                  <c:v>686.58530900000005</c:v>
                </c:pt>
                <c:pt idx="5">
                  <c:v>582.84199799999999</c:v>
                </c:pt>
                <c:pt idx="6">
                  <c:v>650.153682</c:v>
                </c:pt>
                <c:pt idx="7">
                  <c:v>621.57669200000009</c:v>
                </c:pt>
                <c:pt idx="8">
                  <c:v>623.91188599999998</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88.855165999999997</c:v>
                </c:pt>
                <c:pt idx="1">
                  <c:v>66.856408999999999</c:v>
                </c:pt>
                <c:pt idx="2">
                  <c:v>70.396722999999994</c:v>
                </c:pt>
                <c:pt idx="3">
                  <c:v>50.497107000000007</c:v>
                </c:pt>
                <c:pt idx="4">
                  <c:v>43.947172999999999</c:v>
                </c:pt>
                <c:pt idx="5">
                  <c:v>28.907</c:v>
                </c:pt>
                <c:pt idx="6">
                  <c:v>1.8360000000000001</c:v>
                </c:pt>
                <c:pt idx="7">
                  <c:v>1.95</c:v>
                </c:pt>
                <c:pt idx="8">
                  <c:v>2.8457280000000003</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447.57342263604869</c:v>
                </c:pt>
                <c:pt idx="1">
                  <c:v>388.04107938340195</c:v>
                </c:pt>
                <c:pt idx="2">
                  <c:v>400.73044432607304</c:v>
                </c:pt>
                <c:pt idx="3">
                  <c:v>394.726733682011</c:v>
                </c:pt>
                <c:pt idx="4">
                  <c:v>370.69889412622075</c:v>
                </c:pt>
                <c:pt idx="5">
                  <c:v>322.6835578571766</c:v>
                </c:pt>
                <c:pt idx="6">
                  <c:v>349.68689022869592</c:v>
                </c:pt>
                <c:pt idx="7">
                  <c:v>341.89710191616234</c:v>
                </c:pt>
                <c:pt idx="8">
                  <c:v>304.98653658375707</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1033.648524</c:v>
                </c:pt>
                <c:pt idx="1">
                  <c:v>889.27497800000003</c:v>
                </c:pt>
                <c:pt idx="2">
                  <c:v>918.19052399999987</c:v>
                </c:pt>
                <c:pt idx="3">
                  <c:v>936.98035399999992</c:v>
                </c:pt>
                <c:pt idx="4">
                  <c:v>888.28406200000006</c:v>
                </c:pt>
                <c:pt idx="5">
                  <c:v>793.21852599999988</c:v>
                </c:pt>
                <c:pt idx="6">
                  <c:v>788.06765099999996</c:v>
                </c:pt>
                <c:pt idx="7">
                  <c:v>850.87594300000012</c:v>
                </c:pt>
                <c:pt idx="8">
                  <c:v>809.3305049999999</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8.3447849999999981</c:v>
                </c:pt>
                <c:pt idx="1">
                  <c:v>7.3088570000000015</c:v>
                </c:pt>
                <c:pt idx="2">
                  <c:v>6.6368159999999978</c:v>
                </c:pt>
                <c:pt idx="3">
                  <c:v>4.241137000000001</c:v>
                </c:pt>
                <c:pt idx="4">
                  <c:v>9.5677120000000055</c:v>
                </c:pt>
                <c:pt idx="5">
                  <c:v>41.065200000000011</c:v>
                </c:pt>
                <c:pt idx="6">
                  <c:v>12.443531999999999</c:v>
                </c:pt>
                <c:pt idx="7">
                  <c:v>10.307543000000003</c:v>
                </c:pt>
                <c:pt idx="8">
                  <c:v>16.670726999999999</c:v>
                </c:pt>
                <c:pt idx="9">
                  <c:v>0</c:v>
                </c:pt>
                <c:pt idx="10">
                  <c:v>0</c:v>
                </c:pt>
                <c:pt idx="11">
                  <c:v>0</c:v>
                </c:pt>
              </c:numCache>
            </c:numRef>
          </c:val>
        </c:ser>
        <c:ser>
          <c:idx val="15"/>
          <c:order val="15"/>
          <c:tx>
            <c:strRef>
              <c:f>'4.1'!$A$22</c:f>
              <c:strCache>
                <c:ptCount val="1"/>
                <c:pt idx="0">
                  <c:v>Zemní plyn</c:v>
                </c:pt>
              </c:strCache>
            </c:strRef>
          </c:tx>
          <c:spPr>
            <a:solidFill>
              <a:srgbClr val="EBE600"/>
            </a:solidFill>
          </c:spPr>
          <c:invertIfNegative val="0"/>
          <c:val>
            <c:numRef>
              <c:f>'4.1'!$B$22:$M$22</c:f>
              <c:numCache>
                <c:formatCode>#,##0.0</c:formatCode>
                <c:ptCount val="12"/>
                <c:pt idx="0">
                  <c:v>4486.2744185200536</c:v>
                </c:pt>
                <c:pt idx="1">
                  <c:v>3495.5465923553338</c:v>
                </c:pt>
                <c:pt idx="2">
                  <c:v>3062.6401089625128</c:v>
                </c:pt>
                <c:pt idx="3">
                  <c:v>2073.8896559179902</c:v>
                </c:pt>
                <c:pt idx="4">
                  <c:v>2022.7383510737784</c:v>
                </c:pt>
                <c:pt idx="5">
                  <c:v>1244.2208505428241</c:v>
                </c:pt>
                <c:pt idx="6">
                  <c:v>1292.0182997713046</c:v>
                </c:pt>
                <c:pt idx="7">
                  <c:v>1154.4439344838377</c:v>
                </c:pt>
                <c:pt idx="8">
                  <c:v>1545.9326082162429</c:v>
                </c:pt>
                <c:pt idx="9">
                  <c:v>0</c:v>
                </c:pt>
                <c:pt idx="10">
                  <c:v>0</c:v>
                </c:pt>
                <c:pt idx="11">
                  <c:v>0</c:v>
                </c:pt>
              </c:numCache>
            </c:numRef>
          </c:val>
        </c:ser>
        <c:dLbls>
          <c:showLegendKey val="0"/>
          <c:showVal val="0"/>
          <c:showCatName val="0"/>
          <c:showSerName val="0"/>
          <c:showPercent val="0"/>
          <c:showBubbleSize val="0"/>
        </c:dLbls>
        <c:gapWidth val="104"/>
        <c:overlap val="100"/>
        <c:axId val="204852608"/>
        <c:axId val="204870784"/>
      </c:barChart>
      <c:catAx>
        <c:axId val="204852608"/>
        <c:scaling>
          <c:orientation val="minMax"/>
        </c:scaling>
        <c:delete val="0"/>
        <c:axPos val="b"/>
        <c:majorTickMark val="none"/>
        <c:minorTickMark val="none"/>
        <c:tickLblPos val="nextTo"/>
        <c:txPr>
          <a:bodyPr/>
          <a:lstStyle/>
          <a:p>
            <a:pPr>
              <a:defRPr sz="900"/>
            </a:pPr>
            <a:endParaRPr lang="cs-CZ"/>
          </a:p>
        </c:txPr>
        <c:crossAx val="204870784"/>
        <c:crosses val="autoZero"/>
        <c:auto val="1"/>
        <c:lblAlgn val="ctr"/>
        <c:lblOffset val="100"/>
        <c:noMultiLvlLbl val="0"/>
      </c:catAx>
      <c:valAx>
        <c:axId val="20487078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0485260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08861824"/>
        <c:axId val="338039168"/>
      </c:barChart>
      <c:catAx>
        <c:axId val="208861824"/>
        <c:scaling>
          <c:orientation val="minMax"/>
        </c:scaling>
        <c:delete val="1"/>
        <c:axPos val="b"/>
        <c:numFmt formatCode="General" sourceLinked="1"/>
        <c:majorTickMark val="out"/>
        <c:minorTickMark val="none"/>
        <c:tickLblPos val="nextTo"/>
        <c:crossAx val="338039168"/>
        <c:crosses val="autoZero"/>
        <c:auto val="1"/>
        <c:lblAlgn val="ctr"/>
        <c:lblOffset val="100"/>
        <c:noMultiLvlLbl val="0"/>
      </c:catAx>
      <c:valAx>
        <c:axId val="338039168"/>
        <c:scaling>
          <c:orientation val="minMax"/>
        </c:scaling>
        <c:delete val="1"/>
        <c:axPos val="l"/>
        <c:numFmt formatCode="General" sourceLinked="1"/>
        <c:majorTickMark val="out"/>
        <c:minorTickMark val="none"/>
        <c:tickLblPos val="nextTo"/>
        <c:crossAx val="208861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2100.8369999999986</c:v>
                </c:pt>
                <c:pt idx="1">
                  <c:v>2100.8369999999986</c:v>
                </c:pt>
                <c:pt idx="2">
                  <c:v>2100.8369999999986</c:v>
                </c:pt>
                <c:pt idx="3">
                  <c:v>2101.6959999999985</c:v>
                </c:pt>
                <c:pt idx="4">
                  <c:v>2101.6789999999987</c:v>
                </c:pt>
                <c:pt idx="5">
                  <c:v>2098.4479999999985</c:v>
                </c:pt>
                <c:pt idx="6">
                  <c:v>2095.7099999999991</c:v>
                </c:pt>
                <c:pt idx="7">
                  <c:v>2095.7099999999991</c:v>
                </c:pt>
                <c:pt idx="8">
                  <c:v>2095.7099999999991</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2279.9850000000006</c:v>
                </c:pt>
                <c:pt idx="1">
                  <c:v>2279.9860000000008</c:v>
                </c:pt>
                <c:pt idx="2">
                  <c:v>2281.0040000000008</c:v>
                </c:pt>
                <c:pt idx="3">
                  <c:v>2278.737000000001</c:v>
                </c:pt>
                <c:pt idx="4">
                  <c:v>2271.7390000000009</c:v>
                </c:pt>
                <c:pt idx="5">
                  <c:v>2271.7990000000009</c:v>
                </c:pt>
                <c:pt idx="6">
                  <c:v>2271.6000000000008</c:v>
                </c:pt>
                <c:pt idx="7">
                  <c:v>2271.6000000000008</c:v>
                </c:pt>
                <c:pt idx="8">
                  <c:v>2272.3560000000007</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1908.5519999999995</c:v>
                </c:pt>
                <c:pt idx="1">
                  <c:v>1903.3189999999993</c:v>
                </c:pt>
                <c:pt idx="2">
                  <c:v>1903.3189999999993</c:v>
                </c:pt>
                <c:pt idx="3">
                  <c:v>1918.6239999999991</c:v>
                </c:pt>
                <c:pt idx="4">
                  <c:v>1919.080999999999</c:v>
                </c:pt>
                <c:pt idx="5">
                  <c:v>1919.0839999999989</c:v>
                </c:pt>
                <c:pt idx="6">
                  <c:v>1908.7469999999994</c:v>
                </c:pt>
                <c:pt idx="7">
                  <c:v>1908.7469999999994</c:v>
                </c:pt>
                <c:pt idx="8">
                  <c:v>1908.7469999999994</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2905.7379999999998</c:v>
                </c:pt>
                <c:pt idx="1">
                  <c:v>2905.7379999999998</c:v>
                </c:pt>
                <c:pt idx="2">
                  <c:v>2905.7379999999998</c:v>
                </c:pt>
                <c:pt idx="3">
                  <c:v>2904.8379999999997</c:v>
                </c:pt>
                <c:pt idx="4">
                  <c:v>2904.8379999999997</c:v>
                </c:pt>
                <c:pt idx="5">
                  <c:v>2904.5679999999998</c:v>
                </c:pt>
                <c:pt idx="6">
                  <c:v>2904.8379999999997</c:v>
                </c:pt>
                <c:pt idx="7">
                  <c:v>2905.3459999999995</c:v>
                </c:pt>
                <c:pt idx="8">
                  <c:v>2905.3459999999995</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603.94900000000052</c:v>
                </c:pt>
                <c:pt idx="1">
                  <c:v>604.13900000000058</c:v>
                </c:pt>
                <c:pt idx="2">
                  <c:v>604.85300000000063</c:v>
                </c:pt>
                <c:pt idx="3">
                  <c:v>604.99000000000058</c:v>
                </c:pt>
                <c:pt idx="4">
                  <c:v>605.03200000000061</c:v>
                </c:pt>
                <c:pt idx="5">
                  <c:v>604.96300000000065</c:v>
                </c:pt>
                <c:pt idx="6">
                  <c:v>603.14500000000055</c:v>
                </c:pt>
                <c:pt idx="7">
                  <c:v>605.64500000000055</c:v>
                </c:pt>
                <c:pt idx="8">
                  <c:v>605.69000000000051</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1056.1394999999998</c:v>
                </c:pt>
                <c:pt idx="1">
                  <c:v>1056.2324999999996</c:v>
                </c:pt>
                <c:pt idx="2">
                  <c:v>1056.2304999999997</c:v>
                </c:pt>
                <c:pt idx="3">
                  <c:v>1056.0064999999997</c:v>
                </c:pt>
                <c:pt idx="4">
                  <c:v>1056.0064999999997</c:v>
                </c:pt>
                <c:pt idx="5">
                  <c:v>1056.0064999999997</c:v>
                </c:pt>
                <c:pt idx="6">
                  <c:v>1059.4024999999999</c:v>
                </c:pt>
                <c:pt idx="7">
                  <c:v>1059.4024999999999</c:v>
                </c:pt>
                <c:pt idx="8">
                  <c:v>1059.2784999999997</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599.87500000000057</c:v>
                </c:pt>
                <c:pt idx="1">
                  <c:v>599.87500000000057</c:v>
                </c:pt>
                <c:pt idx="2">
                  <c:v>599.87500000000057</c:v>
                </c:pt>
                <c:pt idx="3">
                  <c:v>597.12500000000057</c:v>
                </c:pt>
                <c:pt idx="4">
                  <c:v>594.20700000000056</c:v>
                </c:pt>
                <c:pt idx="5">
                  <c:v>594.20700000000056</c:v>
                </c:pt>
                <c:pt idx="6">
                  <c:v>594.24500000000069</c:v>
                </c:pt>
                <c:pt idx="7">
                  <c:v>594.24200000000064</c:v>
                </c:pt>
                <c:pt idx="8">
                  <c:v>594.24200000000064</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7360.9739999999974</c:v>
                </c:pt>
                <c:pt idx="1">
                  <c:v>7326.8879999999981</c:v>
                </c:pt>
                <c:pt idx="2">
                  <c:v>7334.6379999999981</c:v>
                </c:pt>
                <c:pt idx="3">
                  <c:v>7284.2879999999977</c:v>
                </c:pt>
                <c:pt idx="4">
                  <c:v>7284.3739999999971</c:v>
                </c:pt>
                <c:pt idx="5">
                  <c:v>7284.3739999999971</c:v>
                </c:pt>
                <c:pt idx="6">
                  <c:v>7288.0629999999974</c:v>
                </c:pt>
                <c:pt idx="7">
                  <c:v>7288.0629999999974</c:v>
                </c:pt>
                <c:pt idx="8">
                  <c:v>7287.2329999999974</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1290.357</c:v>
                </c:pt>
                <c:pt idx="1">
                  <c:v>1290.357</c:v>
                </c:pt>
                <c:pt idx="2">
                  <c:v>1290.357</c:v>
                </c:pt>
                <c:pt idx="3">
                  <c:v>1290.3669999999997</c:v>
                </c:pt>
                <c:pt idx="4">
                  <c:v>1290.3559999999998</c:v>
                </c:pt>
                <c:pt idx="5">
                  <c:v>1290.3559999999998</c:v>
                </c:pt>
                <c:pt idx="6">
                  <c:v>1290.3660000000002</c:v>
                </c:pt>
                <c:pt idx="7">
                  <c:v>1288.9740000000002</c:v>
                </c:pt>
                <c:pt idx="8">
                  <c:v>1288.8970000000002</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3698.0869999999982</c:v>
                </c:pt>
                <c:pt idx="1">
                  <c:v>3698.6279999999983</c:v>
                </c:pt>
                <c:pt idx="2">
                  <c:v>3698.8099999999986</c:v>
                </c:pt>
                <c:pt idx="3">
                  <c:v>3699.2409999999986</c:v>
                </c:pt>
                <c:pt idx="4">
                  <c:v>3698.6009999999987</c:v>
                </c:pt>
                <c:pt idx="5">
                  <c:v>3698.6009999999987</c:v>
                </c:pt>
                <c:pt idx="6">
                  <c:v>3698.5349999999989</c:v>
                </c:pt>
                <c:pt idx="7">
                  <c:v>3698.597999999999</c:v>
                </c:pt>
                <c:pt idx="8">
                  <c:v>3698.7999999999984</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1176.4849999999997</c:v>
                </c:pt>
                <c:pt idx="1">
                  <c:v>1176.4849999999997</c:v>
                </c:pt>
                <c:pt idx="2">
                  <c:v>1175.7609999999993</c:v>
                </c:pt>
                <c:pt idx="3">
                  <c:v>1176.8749999999993</c:v>
                </c:pt>
                <c:pt idx="4">
                  <c:v>1176.8749999999993</c:v>
                </c:pt>
                <c:pt idx="5">
                  <c:v>1172.9449999999993</c:v>
                </c:pt>
                <c:pt idx="6">
                  <c:v>1172.8669999999993</c:v>
                </c:pt>
                <c:pt idx="7">
                  <c:v>1172.8489999999993</c:v>
                </c:pt>
                <c:pt idx="8">
                  <c:v>1170.5609999999992</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4559.8800000000019</c:v>
                </c:pt>
                <c:pt idx="1">
                  <c:v>4564.3800000000019</c:v>
                </c:pt>
                <c:pt idx="2">
                  <c:v>4564.3800000000019</c:v>
                </c:pt>
                <c:pt idx="3">
                  <c:v>4570.8320000000012</c:v>
                </c:pt>
                <c:pt idx="4">
                  <c:v>4576.6250000000009</c:v>
                </c:pt>
                <c:pt idx="5">
                  <c:v>4573.1830000000018</c:v>
                </c:pt>
                <c:pt idx="6">
                  <c:v>4505.2720000000018</c:v>
                </c:pt>
                <c:pt idx="7">
                  <c:v>4391.648000000002</c:v>
                </c:pt>
                <c:pt idx="8">
                  <c:v>4407.0480000000016</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10743.907999999998</c:v>
                </c:pt>
                <c:pt idx="1">
                  <c:v>10743.907999999998</c:v>
                </c:pt>
                <c:pt idx="2">
                  <c:v>10743.907999999998</c:v>
                </c:pt>
                <c:pt idx="3">
                  <c:v>10739.651999999998</c:v>
                </c:pt>
                <c:pt idx="4">
                  <c:v>10739.651999999998</c:v>
                </c:pt>
                <c:pt idx="5">
                  <c:v>10737.540999999997</c:v>
                </c:pt>
                <c:pt idx="6">
                  <c:v>10781.357999999997</c:v>
                </c:pt>
                <c:pt idx="7">
                  <c:v>10781.057999999997</c:v>
                </c:pt>
                <c:pt idx="8">
                  <c:v>10781.057999999997</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1431.6979999999999</c:v>
                </c:pt>
                <c:pt idx="1">
                  <c:v>1431.6979999999999</c:v>
                </c:pt>
                <c:pt idx="2">
                  <c:v>1431.6979999999999</c:v>
                </c:pt>
                <c:pt idx="3">
                  <c:v>1431.8259999999998</c:v>
                </c:pt>
                <c:pt idx="4">
                  <c:v>1433.2959999999998</c:v>
                </c:pt>
                <c:pt idx="5">
                  <c:v>1433.2959999999998</c:v>
                </c:pt>
                <c:pt idx="6">
                  <c:v>1433.2109999999996</c:v>
                </c:pt>
                <c:pt idx="7">
                  <c:v>1433.1529999999996</c:v>
                </c:pt>
                <c:pt idx="8">
                  <c:v>1433.1529999999996</c:v>
                </c:pt>
                <c:pt idx="9">
                  <c:v>0</c:v>
                </c:pt>
                <c:pt idx="10">
                  <c:v>0</c:v>
                </c:pt>
                <c:pt idx="11">
                  <c:v>0</c:v>
                </c:pt>
              </c:numCache>
            </c:numRef>
          </c:val>
        </c:ser>
        <c:dLbls>
          <c:showLegendKey val="0"/>
          <c:showVal val="0"/>
          <c:showCatName val="0"/>
          <c:showSerName val="0"/>
          <c:showPercent val="0"/>
          <c:showBubbleSize val="0"/>
        </c:dLbls>
        <c:gapWidth val="104"/>
        <c:overlap val="100"/>
        <c:axId val="338089856"/>
        <c:axId val="338091392"/>
      </c:barChart>
      <c:catAx>
        <c:axId val="338089856"/>
        <c:scaling>
          <c:orientation val="minMax"/>
        </c:scaling>
        <c:delete val="0"/>
        <c:axPos val="b"/>
        <c:majorTickMark val="none"/>
        <c:minorTickMark val="none"/>
        <c:tickLblPos val="nextTo"/>
        <c:txPr>
          <a:bodyPr/>
          <a:lstStyle/>
          <a:p>
            <a:pPr>
              <a:defRPr sz="900"/>
            </a:pPr>
            <a:endParaRPr lang="cs-CZ"/>
          </a:p>
        </c:txPr>
        <c:crossAx val="338091392"/>
        <c:crosses val="autoZero"/>
        <c:auto val="1"/>
        <c:lblAlgn val="ctr"/>
        <c:lblOffset val="100"/>
        <c:noMultiLvlLbl val="0"/>
      </c:catAx>
      <c:valAx>
        <c:axId val="338091392"/>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338089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2954.4647399265577</c:v>
                </c:pt>
                <c:pt idx="1">
                  <c:v>2406.9390184386139</c:v>
                </c:pt>
                <c:pt idx="2">
                  <c:v>2160.7212075033776</c:v>
                </c:pt>
                <c:pt idx="3">
                  <c:v>1689.6876520000005</c:v>
                </c:pt>
                <c:pt idx="4">
                  <c:v>1687.5797809999999</c:v>
                </c:pt>
                <c:pt idx="5">
                  <c:v>1202.5934509999997</c:v>
                </c:pt>
                <c:pt idx="6">
                  <c:v>1219.8167969999997</c:v>
                </c:pt>
                <c:pt idx="7">
                  <c:v>1201.2279699999997</c:v>
                </c:pt>
                <c:pt idx="8">
                  <c:v>1328.9760129999993</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249.03847800000005</c:v>
                </c:pt>
                <c:pt idx="1">
                  <c:v>192.87106199999997</c:v>
                </c:pt>
                <c:pt idx="2">
                  <c:v>171.26123899999993</c:v>
                </c:pt>
                <c:pt idx="3">
                  <c:v>128.23261200000002</c:v>
                </c:pt>
                <c:pt idx="4">
                  <c:v>99.643970999999993</c:v>
                </c:pt>
                <c:pt idx="5">
                  <c:v>57.324324999999988</c:v>
                </c:pt>
                <c:pt idx="6">
                  <c:v>55.256727999999988</c:v>
                </c:pt>
                <c:pt idx="7">
                  <c:v>73.183330999999995</c:v>
                </c:pt>
                <c:pt idx="8">
                  <c:v>86.814515</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129.944526</c:v>
                </c:pt>
                <c:pt idx="1">
                  <c:v>99.983983999999978</c:v>
                </c:pt>
                <c:pt idx="2">
                  <c:v>80.364863999999983</c:v>
                </c:pt>
                <c:pt idx="3">
                  <c:v>48.900811000000019</c:v>
                </c:pt>
                <c:pt idx="4">
                  <c:v>34.690085000000003</c:v>
                </c:pt>
                <c:pt idx="5">
                  <c:v>6.6403269999999992</c:v>
                </c:pt>
                <c:pt idx="6">
                  <c:v>5.6165470000000015</c:v>
                </c:pt>
                <c:pt idx="7">
                  <c:v>5.8855700000000004</c:v>
                </c:pt>
                <c:pt idx="8">
                  <c:v>11.161899999999997</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64.085399000000024</c:v>
                </c:pt>
                <c:pt idx="1">
                  <c:v>45.260406000000003</c:v>
                </c:pt>
                <c:pt idx="2">
                  <c:v>34.153209999999994</c:v>
                </c:pt>
                <c:pt idx="3">
                  <c:v>31.584772000000008</c:v>
                </c:pt>
                <c:pt idx="4">
                  <c:v>29.268980000000003</c:v>
                </c:pt>
                <c:pt idx="5">
                  <c:v>10.143165000000002</c:v>
                </c:pt>
                <c:pt idx="6">
                  <c:v>15.340069</c:v>
                </c:pt>
                <c:pt idx="7">
                  <c:v>19.027313999999993</c:v>
                </c:pt>
                <c:pt idx="8">
                  <c:v>18.524794000000007</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39.39667</c:v>
                </c:pt>
                <c:pt idx="1">
                  <c:v>36.807198000000007</c:v>
                </c:pt>
                <c:pt idx="2">
                  <c:v>37.741084000000008</c:v>
                </c:pt>
                <c:pt idx="3">
                  <c:v>27.656100000000006</c:v>
                </c:pt>
                <c:pt idx="4">
                  <c:v>20.081982999999997</c:v>
                </c:pt>
                <c:pt idx="5">
                  <c:v>8.9835759999999993</c:v>
                </c:pt>
                <c:pt idx="6">
                  <c:v>9.698302</c:v>
                </c:pt>
                <c:pt idx="7">
                  <c:v>9.3196109999999983</c:v>
                </c:pt>
                <c:pt idx="8">
                  <c:v>15.312768999999996</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5808.3713010000047</c:v>
                </c:pt>
                <c:pt idx="1">
                  <c:v>4410.5726409999988</c:v>
                </c:pt>
                <c:pt idx="2">
                  <c:v>3672.3238020000013</c:v>
                </c:pt>
                <c:pt idx="3">
                  <c:v>2500.8278840000021</c:v>
                </c:pt>
                <c:pt idx="4">
                  <c:v>2183.8312080000005</c:v>
                </c:pt>
                <c:pt idx="5">
                  <c:v>869.99387199999978</c:v>
                </c:pt>
                <c:pt idx="6">
                  <c:v>830.72914400000013</c:v>
                </c:pt>
                <c:pt idx="7">
                  <c:v>827.89831400000003</c:v>
                </c:pt>
                <c:pt idx="8">
                  <c:v>1351.7447980000002</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3258.0942410000007</c:v>
                </c:pt>
                <c:pt idx="1">
                  <c:v>2506.5458062714133</c:v>
                </c:pt>
                <c:pt idx="2">
                  <c:v>2036.8717215060299</c:v>
                </c:pt>
                <c:pt idx="3">
                  <c:v>1353.7496879999999</c:v>
                </c:pt>
                <c:pt idx="4">
                  <c:v>1106.6316509999997</c:v>
                </c:pt>
                <c:pt idx="5">
                  <c:v>387.50980900000019</c:v>
                </c:pt>
                <c:pt idx="6">
                  <c:v>359.22141499999998</c:v>
                </c:pt>
                <c:pt idx="7">
                  <c:v>352.70188199999978</c:v>
                </c:pt>
                <c:pt idx="8">
                  <c:v>605.23938799999974</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336.42753599999998</c:v>
                </c:pt>
                <c:pt idx="1">
                  <c:v>256.66759500000001</c:v>
                </c:pt>
                <c:pt idx="2">
                  <c:v>204.20681699999994</c:v>
                </c:pt>
                <c:pt idx="3">
                  <c:v>128.51522299999999</c:v>
                </c:pt>
                <c:pt idx="4">
                  <c:v>106.8396</c:v>
                </c:pt>
                <c:pt idx="5">
                  <c:v>30.398384</c:v>
                </c:pt>
                <c:pt idx="6">
                  <c:v>29.953741000000001</c:v>
                </c:pt>
                <c:pt idx="7">
                  <c:v>30.819149999999986</c:v>
                </c:pt>
                <c:pt idx="8">
                  <c:v>57.265559000000003</c:v>
                </c:pt>
                <c:pt idx="9">
                  <c:v>0</c:v>
                </c:pt>
                <c:pt idx="10">
                  <c:v>0</c:v>
                </c:pt>
                <c:pt idx="11">
                  <c:v>0</c:v>
                </c:pt>
              </c:numCache>
            </c:numRef>
          </c:val>
        </c:ser>
        <c:dLbls>
          <c:showLegendKey val="0"/>
          <c:showVal val="0"/>
          <c:showCatName val="0"/>
          <c:showSerName val="0"/>
          <c:showPercent val="0"/>
          <c:showBubbleSize val="0"/>
        </c:dLbls>
        <c:gapWidth val="150"/>
        <c:overlap val="100"/>
        <c:axId val="208979456"/>
        <c:axId val="208980992"/>
      </c:barChart>
      <c:catAx>
        <c:axId val="208979456"/>
        <c:scaling>
          <c:orientation val="minMax"/>
        </c:scaling>
        <c:delete val="0"/>
        <c:axPos val="b"/>
        <c:majorTickMark val="none"/>
        <c:minorTickMark val="none"/>
        <c:tickLblPos val="nextTo"/>
        <c:txPr>
          <a:bodyPr/>
          <a:lstStyle/>
          <a:p>
            <a:pPr>
              <a:defRPr sz="800"/>
            </a:pPr>
            <a:endParaRPr lang="cs-CZ"/>
          </a:p>
        </c:txPr>
        <c:crossAx val="208980992"/>
        <c:crosses val="autoZero"/>
        <c:auto val="1"/>
        <c:lblAlgn val="ctr"/>
        <c:lblOffset val="100"/>
        <c:noMultiLvlLbl val="0"/>
      </c:catAx>
      <c:valAx>
        <c:axId val="208980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9794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77385344"/>
        <c:axId val="377386880"/>
      </c:barChart>
      <c:catAx>
        <c:axId val="377385344"/>
        <c:scaling>
          <c:orientation val="minMax"/>
        </c:scaling>
        <c:delete val="1"/>
        <c:axPos val="b"/>
        <c:numFmt formatCode="General" sourceLinked="1"/>
        <c:majorTickMark val="out"/>
        <c:minorTickMark val="none"/>
        <c:tickLblPos val="nextTo"/>
        <c:crossAx val="377386880"/>
        <c:crosses val="autoZero"/>
        <c:auto val="1"/>
        <c:lblAlgn val="ctr"/>
        <c:lblOffset val="100"/>
        <c:noMultiLvlLbl val="0"/>
      </c:catAx>
      <c:valAx>
        <c:axId val="377386880"/>
        <c:scaling>
          <c:orientation val="minMax"/>
        </c:scaling>
        <c:delete val="1"/>
        <c:axPos val="l"/>
        <c:numFmt formatCode="0%" sourceLinked="1"/>
        <c:majorTickMark val="out"/>
        <c:minorTickMark val="none"/>
        <c:tickLblPos val="nextTo"/>
        <c:crossAx val="377385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23.447527000000001</c:v>
                </c:pt>
                <c:pt idx="1">
                  <c:v>161.755706</c:v>
                </c:pt>
                <c:pt idx="2">
                  <c:v>35.202726000000006</c:v>
                </c:pt>
                <c:pt idx="3">
                  <c:v>18.083788999999999</c:v>
                </c:pt>
                <c:pt idx="4">
                  <c:v>3.4130819999999997</c:v>
                </c:pt>
                <c:pt idx="5">
                  <c:v>142.48248700000002</c:v>
                </c:pt>
                <c:pt idx="6">
                  <c:v>15.088449000000001</c:v>
                </c:pt>
                <c:pt idx="7">
                  <c:v>799.27615700000001</c:v>
                </c:pt>
                <c:pt idx="8">
                  <c:v>62.196246999999993</c:v>
                </c:pt>
                <c:pt idx="9">
                  <c:v>28.036242999999999</c:v>
                </c:pt>
                <c:pt idx="10">
                  <c:v>24.761257999999998</c:v>
                </c:pt>
                <c:pt idx="11">
                  <c:v>1267.7816269999998</c:v>
                </c:pt>
                <c:pt idx="12">
                  <c:v>859.90645900000015</c:v>
                </c:pt>
                <c:pt idx="13">
                  <c:v>308.589023</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1.2904230000000001</c:v>
                </c:pt>
                <c:pt idx="1">
                  <c:v>5.0533100000000006</c:v>
                </c:pt>
                <c:pt idx="2">
                  <c:v>0.47599999999999998</c:v>
                </c:pt>
                <c:pt idx="3">
                  <c:v>29.708909999999999</c:v>
                </c:pt>
                <c:pt idx="4">
                  <c:v>4.4928800000000004</c:v>
                </c:pt>
                <c:pt idx="5">
                  <c:v>0.80152000000000001</c:v>
                </c:pt>
                <c:pt idx="6">
                  <c:v>0.20399999999999999</c:v>
                </c:pt>
                <c:pt idx="7">
                  <c:v>96.149060999999989</c:v>
                </c:pt>
                <c:pt idx="8">
                  <c:v>0</c:v>
                </c:pt>
                <c:pt idx="9">
                  <c:v>0.33529999999999993</c:v>
                </c:pt>
                <c:pt idx="10">
                  <c:v>4.4870000000000001</c:v>
                </c:pt>
                <c:pt idx="11">
                  <c:v>25.641249999999999</c:v>
                </c:pt>
                <c:pt idx="12">
                  <c:v>40.048109999999994</c:v>
                </c:pt>
                <c:pt idx="13">
                  <c:v>6.5668100000000003</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8.6217370000000013</c:v>
                </c:pt>
                <c:pt idx="1">
                  <c:v>0.96001499999999984</c:v>
                </c:pt>
                <c:pt idx="2">
                  <c:v>8.9999999999999993E-3</c:v>
                </c:pt>
                <c:pt idx="3">
                  <c:v>1.4096619999999997</c:v>
                </c:pt>
                <c:pt idx="4">
                  <c:v>0.10525</c:v>
                </c:pt>
                <c:pt idx="5">
                  <c:v>0.58572000000000002</c:v>
                </c:pt>
                <c:pt idx="6">
                  <c:v>6.2E-2</c:v>
                </c:pt>
                <c:pt idx="7">
                  <c:v>1.5986829999999999</c:v>
                </c:pt>
                <c:pt idx="8">
                  <c:v>1.8100000000000002E-2</c:v>
                </c:pt>
                <c:pt idx="9">
                  <c:v>2.1129000000000002</c:v>
                </c:pt>
                <c:pt idx="10">
                  <c:v>0.27926000000000001</c:v>
                </c:pt>
                <c:pt idx="11">
                  <c:v>1.2833600000000001</c:v>
                </c:pt>
                <c:pt idx="12">
                  <c:v>4.9465500000000002</c:v>
                </c:pt>
                <c:pt idx="13">
                  <c:v>0.67177999999999993</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1.9483170000000001</c:v>
                </c:pt>
                <c:pt idx="1">
                  <c:v>0.49643799999999999</c:v>
                </c:pt>
                <c:pt idx="2">
                  <c:v>0.104</c:v>
                </c:pt>
                <c:pt idx="3">
                  <c:v>1.2918799999999999</c:v>
                </c:pt>
                <c:pt idx="4">
                  <c:v>0.10552600000000001</c:v>
                </c:pt>
                <c:pt idx="5">
                  <c:v>0.25862999999999997</c:v>
                </c:pt>
                <c:pt idx="6">
                  <c:v>4.1000000000000002E-2</c:v>
                </c:pt>
                <c:pt idx="7">
                  <c:v>7.6490430000000007</c:v>
                </c:pt>
                <c:pt idx="8">
                  <c:v>0.23434200000000002</c:v>
                </c:pt>
                <c:pt idx="9">
                  <c:v>1.3120270000000001</c:v>
                </c:pt>
                <c:pt idx="10">
                  <c:v>0.18861</c:v>
                </c:pt>
                <c:pt idx="11">
                  <c:v>38.493430000000004</c:v>
                </c:pt>
                <c:pt idx="12">
                  <c:v>0.252475</c:v>
                </c:pt>
                <c:pt idx="13">
                  <c:v>0.51645900000000011</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0.20413499999999998</c:v>
                </c:pt>
                <c:pt idx="1">
                  <c:v>2.86632</c:v>
                </c:pt>
                <c:pt idx="2">
                  <c:v>3.220996</c:v>
                </c:pt>
                <c:pt idx="3">
                  <c:v>0.67686999999999997</c:v>
                </c:pt>
                <c:pt idx="4">
                  <c:v>1.2254079999999998</c:v>
                </c:pt>
                <c:pt idx="5">
                  <c:v>7.5899999999999995E-3</c:v>
                </c:pt>
                <c:pt idx="6">
                  <c:v>2.29623</c:v>
                </c:pt>
                <c:pt idx="7">
                  <c:v>0</c:v>
                </c:pt>
                <c:pt idx="8">
                  <c:v>0.80106200000000005</c:v>
                </c:pt>
                <c:pt idx="9">
                  <c:v>5.58195</c:v>
                </c:pt>
                <c:pt idx="10">
                  <c:v>2.6788999999999996</c:v>
                </c:pt>
                <c:pt idx="11">
                  <c:v>3.3626109999999998</c:v>
                </c:pt>
                <c:pt idx="12">
                  <c:v>9.616340000000001</c:v>
                </c:pt>
                <c:pt idx="13">
                  <c:v>1.79227</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610.29549600000007</c:v>
                </c:pt>
                <c:pt idx="1">
                  <c:v>185.29885000000004</c:v>
                </c:pt>
                <c:pt idx="2">
                  <c:v>252.15642200000002</c:v>
                </c:pt>
                <c:pt idx="3">
                  <c:v>161.38300300000006</c:v>
                </c:pt>
                <c:pt idx="4">
                  <c:v>70.715210999999982</c:v>
                </c:pt>
                <c:pt idx="5">
                  <c:v>152.10160400000001</c:v>
                </c:pt>
                <c:pt idx="6">
                  <c:v>100.24410499999996</c:v>
                </c:pt>
                <c:pt idx="7">
                  <c:v>429.36170499999992</c:v>
                </c:pt>
                <c:pt idx="8">
                  <c:v>131.43160100000003</c:v>
                </c:pt>
                <c:pt idx="9">
                  <c:v>92.928605000000019</c:v>
                </c:pt>
                <c:pt idx="10">
                  <c:v>153.60429000000002</c:v>
                </c:pt>
                <c:pt idx="11">
                  <c:v>223.729941</c:v>
                </c:pt>
                <c:pt idx="12">
                  <c:v>345.727621</c:v>
                </c:pt>
                <c:pt idx="13">
                  <c:v>101.39380199999999</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264.20246499999996</c:v>
                </c:pt>
                <c:pt idx="1">
                  <c:v>158.063402</c:v>
                </c:pt>
                <c:pt idx="2">
                  <c:v>49.548694999999995</c:v>
                </c:pt>
                <c:pt idx="3">
                  <c:v>67.846339999999998</c:v>
                </c:pt>
                <c:pt idx="4">
                  <c:v>17.816523</c:v>
                </c:pt>
                <c:pt idx="5">
                  <c:v>60.226935999999995</c:v>
                </c:pt>
                <c:pt idx="6">
                  <c:v>35.920248999999991</c:v>
                </c:pt>
                <c:pt idx="7">
                  <c:v>196.48424300000005</c:v>
                </c:pt>
                <c:pt idx="8">
                  <c:v>93.65591400000001</c:v>
                </c:pt>
                <c:pt idx="9">
                  <c:v>43.913308000000008</c:v>
                </c:pt>
                <c:pt idx="10">
                  <c:v>70.590527000000037</c:v>
                </c:pt>
                <c:pt idx="11">
                  <c:v>72.751507000000004</c:v>
                </c:pt>
                <c:pt idx="12">
                  <c:v>149.65334100000004</c:v>
                </c:pt>
                <c:pt idx="13">
                  <c:v>36.489234999999987</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8.3307659999999988</c:v>
                </c:pt>
                <c:pt idx="1">
                  <c:v>10.530137</c:v>
                </c:pt>
                <c:pt idx="2">
                  <c:v>41.41017200000001</c:v>
                </c:pt>
                <c:pt idx="3">
                  <c:v>14.480639999999999</c:v>
                </c:pt>
                <c:pt idx="4">
                  <c:v>8.0000000000000004E-4</c:v>
                </c:pt>
                <c:pt idx="5">
                  <c:v>0.86088999999999982</c:v>
                </c:pt>
                <c:pt idx="6">
                  <c:v>5.0986019999999996</c:v>
                </c:pt>
                <c:pt idx="7">
                  <c:v>6.1994949999999998</c:v>
                </c:pt>
                <c:pt idx="8">
                  <c:v>1.3312010000000001</c:v>
                </c:pt>
                <c:pt idx="9">
                  <c:v>10.340515000000002</c:v>
                </c:pt>
                <c:pt idx="10">
                  <c:v>3.7299199999999999</c:v>
                </c:pt>
                <c:pt idx="11">
                  <c:v>3.2229670000000001</c:v>
                </c:pt>
                <c:pt idx="12">
                  <c:v>12.320158000000003</c:v>
                </c:pt>
                <c:pt idx="13">
                  <c:v>0.18218699999999999</c:v>
                </c:pt>
              </c:numCache>
            </c:numRef>
          </c:val>
        </c:ser>
        <c:dLbls>
          <c:showLegendKey val="0"/>
          <c:showVal val="0"/>
          <c:showCatName val="0"/>
          <c:showSerName val="0"/>
          <c:showPercent val="0"/>
          <c:showBubbleSize val="0"/>
        </c:dLbls>
        <c:gapWidth val="104"/>
        <c:overlap val="100"/>
        <c:axId val="377294848"/>
        <c:axId val="377296384"/>
      </c:barChart>
      <c:catAx>
        <c:axId val="377294848"/>
        <c:scaling>
          <c:orientation val="minMax"/>
        </c:scaling>
        <c:delete val="0"/>
        <c:axPos val="b"/>
        <c:majorTickMark val="none"/>
        <c:minorTickMark val="none"/>
        <c:tickLblPos val="nextTo"/>
        <c:txPr>
          <a:bodyPr/>
          <a:lstStyle/>
          <a:p>
            <a:pPr>
              <a:defRPr sz="900"/>
            </a:pPr>
            <a:endParaRPr lang="cs-CZ"/>
          </a:p>
        </c:txPr>
        <c:crossAx val="377296384"/>
        <c:crosses val="autoZero"/>
        <c:auto val="1"/>
        <c:lblAlgn val="ctr"/>
        <c:lblOffset val="100"/>
        <c:noMultiLvlLbl val="0"/>
      </c:catAx>
      <c:valAx>
        <c:axId val="377296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7294848"/>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9.3997458685129931E-2"/>
                  <c:y val="0.10059357564617087"/>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3.6927308720061711E-2"/>
                  <c:y val="0.11137117586704674"/>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3.0213997532698877E-2"/>
                  <c:y val="0.11855671415441567"/>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3750.0207800000003</c:v>
                </c:pt>
                <c:pt idx="1">
                  <c:v>215.25457399999996</c:v>
                </c:pt>
                <c:pt idx="2">
                  <c:v>22.664017000000001</c:v>
                </c:pt>
                <c:pt idx="3">
                  <c:v>52.892176999999997</c:v>
                </c:pt>
                <c:pt idx="4">
                  <c:v>34.330682000000003</c:v>
                </c:pt>
                <c:pt idx="5">
                  <c:v>3010.3722560000006</c:v>
                </c:pt>
                <c:pt idx="6">
                  <c:v>1317.162685</c:v>
                </c:pt>
                <c:pt idx="7">
                  <c:v>118.03845000000001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'8.1'!$K$28</c:f>
              <c:strCache>
                <c:ptCount val="1"/>
                <c:pt idx="0">
                  <c:v>Průmysl</c:v>
                </c:pt>
              </c:strCache>
            </c:strRef>
          </c:tx>
          <c:invertIfNegative val="0"/>
          <c:cat>
            <c:strRef>
              <c:f>'8.1'!$L$27:$N$27</c:f>
              <c:strCache>
                <c:ptCount val="3"/>
                <c:pt idx="0">
                  <c:v>Červenec</c:v>
                </c:pt>
                <c:pt idx="1">
                  <c:v>Srpen</c:v>
                </c:pt>
                <c:pt idx="2">
                  <c:v>Září</c:v>
                </c:pt>
              </c:strCache>
            </c:strRef>
          </c:cat>
          <c:val>
            <c:numRef>
              <c:f>'8.1'!$L$28:$N$28</c:f>
              <c:numCache>
                <c:formatCode>#,##0.0</c:formatCode>
                <c:ptCount val="3"/>
                <c:pt idx="0">
                  <c:v>7081.4570000000003</c:v>
                </c:pt>
                <c:pt idx="1">
                  <c:v>6893.6260000000002</c:v>
                </c:pt>
                <c:pt idx="2">
                  <c:v>9472.4439999999995</c:v>
                </c:pt>
              </c:numCache>
            </c:numRef>
          </c:val>
        </c:ser>
        <c:ser>
          <c:idx val="1"/>
          <c:order val="1"/>
          <c:tx>
            <c:strRef>
              <c:f>'8.1'!$K$29</c:f>
              <c:strCache>
                <c:ptCount val="1"/>
                <c:pt idx="0">
                  <c:v>Energetika</c:v>
                </c:pt>
              </c:strCache>
            </c:strRef>
          </c:tx>
          <c:invertIfNegative val="0"/>
          <c:cat>
            <c:strRef>
              <c:f>'8.1'!$L$27:$N$27</c:f>
              <c:strCache>
                <c:ptCount val="3"/>
                <c:pt idx="0">
                  <c:v>Červenec</c:v>
                </c:pt>
                <c:pt idx="1">
                  <c:v>Srpen</c:v>
                </c:pt>
                <c:pt idx="2">
                  <c:v>Září</c:v>
                </c:pt>
              </c:strCache>
            </c:strRef>
          </c:cat>
          <c:val>
            <c:numRef>
              <c:f>'8.1'!$L$29:$N$29</c:f>
              <c:numCache>
                <c:formatCode>#,##0.0</c:formatCode>
                <c:ptCount val="3"/>
                <c:pt idx="0">
                  <c:v>289.46100000000001</c:v>
                </c:pt>
                <c:pt idx="1">
                  <c:v>298.10199999999998</c:v>
                </c:pt>
                <c:pt idx="2">
                  <c:v>702.86</c:v>
                </c:pt>
              </c:numCache>
            </c:numRef>
          </c:val>
        </c:ser>
        <c:ser>
          <c:idx val="2"/>
          <c:order val="2"/>
          <c:tx>
            <c:strRef>
              <c:f>'8.1'!$K$30</c:f>
              <c:strCache>
                <c:ptCount val="1"/>
                <c:pt idx="0">
                  <c:v>Doprava</c:v>
                </c:pt>
              </c:strCache>
            </c:strRef>
          </c:tx>
          <c:invertIfNegative val="0"/>
          <c:cat>
            <c:strRef>
              <c:f>'8.1'!$L$27:$N$27</c:f>
              <c:strCache>
                <c:ptCount val="3"/>
                <c:pt idx="0">
                  <c:v>Červenec</c:v>
                </c:pt>
                <c:pt idx="1">
                  <c:v>Srpen</c:v>
                </c:pt>
                <c:pt idx="2">
                  <c:v>Září</c:v>
                </c:pt>
              </c:strCache>
            </c:strRef>
          </c:cat>
          <c:val>
            <c:numRef>
              <c:f>'8.1'!$L$30:$N$30</c:f>
              <c:numCache>
                <c:formatCode>#,##0.0</c:formatCode>
                <c:ptCount val="3"/>
                <c:pt idx="0">
                  <c:v>1955.02</c:v>
                </c:pt>
                <c:pt idx="1">
                  <c:v>2260.2379999999998</c:v>
                </c:pt>
                <c:pt idx="2">
                  <c:v>4406.4790000000003</c:v>
                </c:pt>
              </c:numCache>
            </c:numRef>
          </c:val>
        </c:ser>
        <c:ser>
          <c:idx val="3"/>
          <c:order val="3"/>
          <c:tx>
            <c:strRef>
              <c:f>'8.1'!$K$31</c:f>
              <c:strCache>
                <c:ptCount val="1"/>
                <c:pt idx="0">
                  <c:v>Stavebnictví</c:v>
                </c:pt>
              </c:strCache>
            </c:strRef>
          </c:tx>
          <c:invertIfNegative val="0"/>
          <c:cat>
            <c:strRef>
              <c:f>'8.1'!$L$27:$N$27</c:f>
              <c:strCache>
                <c:ptCount val="3"/>
                <c:pt idx="0">
                  <c:v>Červenec</c:v>
                </c:pt>
                <c:pt idx="1">
                  <c:v>Srpen</c:v>
                </c:pt>
                <c:pt idx="2">
                  <c:v>Září</c:v>
                </c:pt>
              </c:strCache>
            </c:strRef>
          </c:cat>
          <c:val>
            <c:numRef>
              <c:f>'8.1'!$L$31:$N$31</c:f>
              <c:numCache>
                <c:formatCode>#,##0.0</c:formatCode>
                <c:ptCount val="3"/>
                <c:pt idx="0">
                  <c:v>448.97199999999998</c:v>
                </c:pt>
                <c:pt idx="1">
                  <c:v>449.49200000000002</c:v>
                </c:pt>
                <c:pt idx="2">
                  <c:v>1049.8530000000001</c:v>
                </c:pt>
              </c:numCache>
            </c:numRef>
          </c:val>
        </c:ser>
        <c:ser>
          <c:idx val="4"/>
          <c:order val="4"/>
          <c:tx>
            <c:strRef>
              <c:f>'8.1'!$K$32</c:f>
              <c:strCache>
                <c:ptCount val="1"/>
                <c:pt idx="0">
                  <c:v>Zemědělství a lesnictví</c:v>
                </c:pt>
              </c:strCache>
            </c:strRef>
          </c:tx>
          <c:invertIfNegative val="0"/>
          <c:cat>
            <c:strRef>
              <c:f>'8.1'!$L$27:$N$27</c:f>
              <c:strCache>
                <c:ptCount val="3"/>
                <c:pt idx="0">
                  <c:v>Červenec</c:v>
                </c:pt>
                <c:pt idx="1">
                  <c:v>Srpen</c:v>
                </c:pt>
                <c:pt idx="2">
                  <c:v>Září</c:v>
                </c:pt>
              </c:strCache>
            </c:strRef>
          </c:cat>
          <c:val>
            <c:numRef>
              <c:f>'8.1'!$L$32:$N$32</c:f>
              <c:numCache>
                <c:formatCode>#,##0.0</c:formatCode>
                <c:ptCount val="3"/>
                <c:pt idx="0">
                  <c:v>51</c:v>
                </c:pt>
                <c:pt idx="1">
                  <c:v>49</c:v>
                </c:pt>
                <c:pt idx="2">
                  <c:v>104.13500000000001</c:v>
                </c:pt>
              </c:numCache>
            </c:numRef>
          </c:val>
        </c:ser>
        <c:ser>
          <c:idx val="5"/>
          <c:order val="5"/>
          <c:tx>
            <c:strRef>
              <c:f>'8.1'!$K$33</c:f>
              <c:strCache>
                <c:ptCount val="1"/>
                <c:pt idx="0">
                  <c:v>Domácnosti</c:v>
                </c:pt>
              </c:strCache>
            </c:strRef>
          </c:tx>
          <c:invertIfNegative val="0"/>
          <c:cat>
            <c:strRef>
              <c:f>'8.1'!$L$27:$N$27</c:f>
              <c:strCache>
                <c:ptCount val="3"/>
                <c:pt idx="0">
                  <c:v>Červenec</c:v>
                </c:pt>
                <c:pt idx="1">
                  <c:v>Srpen</c:v>
                </c:pt>
                <c:pt idx="2">
                  <c:v>Září</c:v>
                </c:pt>
              </c:strCache>
            </c:strRef>
          </c:cat>
          <c:val>
            <c:numRef>
              <c:f>'8.1'!$L$33:$N$33</c:f>
              <c:numCache>
                <c:formatCode>#,##0.0</c:formatCode>
                <c:ptCount val="3"/>
                <c:pt idx="0">
                  <c:v>166213.06100000002</c:v>
                </c:pt>
                <c:pt idx="1">
                  <c:v>171376.07800000001</c:v>
                </c:pt>
                <c:pt idx="2">
                  <c:v>272706.35699999996</c:v>
                </c:pt>
              </c:numCache>
            </c:numRef>
          </c:val>
        </c:ser>
        <c:ser>
          <c:idx val="6"/>
          <c:order val="6"/>
          <c:tx>
            <c:strRef>
              <c:f>'8.1'!$K$34</c:f>
              <c:strCache>
                <c:ptCount val="1"/>
                <c:pt idx="0">
                  <c:v>Obchod, služby, školství, zdravotnictví</c:v>
                </c:pt>
              </c:strCache>
            </c:strRef>
          </c:tx>
          <c:invertIfNegative val="0"/>
          <c:cat>
            <c:strRef>
              <c:f>'8.1'!$L$27:$N$27</c:f>
              <c:strCache>
                <c:ptCount val="3"/>
                <c:pt idx="0">
                  <c:v>Červenec</c:v>
                </c:pt>
                <c:pt idx="1">
                  <c:v>Srpen</c:v>
                </c:pt>
                <c:pt idx="2">
                  <c:v>Září</c:v>
                </c:pt>
              </c:strCache>
            </c:strRef>
          </c:cat>
          <c:val>
            <c:numRef>
              <c:f>'8.1'!$L$34:$N$34</c:f>
              <c:numCache>
                <c:formatCode>#,##0.0</c:formatCode>
                <c:ptCount val="3"/>
                <c:pt idx="0">
                  <c:v>67882.175000000003</c:v>
                </c:pt>
                <c:pt idx="1">
                  <c:v>68470.31700000001</c:v>
                </c:pt>
                <c:pt idx="2">
                  <c:v>127849.97300000001</c:v>
                </c:pt>
              </c:numCache>
            </c:numRef>
          </c:val>
        </c:ser>
        <c:ser>
          <c:idx val="7"/>
          <c:order val="7"/>
          <c:tx>
            <c:strRef>
              <c:f>'8.1'!$K$35</c:f>
              <c:strCache>
                <c:ptCount val="1"/>
                <c:pt idx="0">
                  <c:v>Ostatní</c:v>
                </c:pt>
              </c:strCache>
            </c:strRef>
          </c:tx>
          <c:invertIfNegative val="0"/>
          <c:cat>
            <c:strRef>
              <c:f>'8.1'!$L$27:$N$27</c:f>
              <c:strCache>
                <c:ptCount val="3"/>
                <c:pt idx="0">
                  <c:v>Červenec</c:v>
                </c:pt>
                <c:pt idx="1">
                  <c:v>Srpen</c:v>
                </c:pt>
                <c:pt idx="2">
                  <c:v>Září</c:v>
                </c:pt>
              </c:strCache>
            </c:strRef>
          </c:cat>
          <c:val>
            <c:numRef>
              <c:f>'8.1'!$L$35:$N$35</c:f>
              <c:numCache>
                <c:formatCode>#,##0.0</c:formatCode>
                <c:ptCount val="3"/>
                <c:pt idx="0">
                  <c:v>2073.3019999999997</c:v>
                </c:pt>
                <c:pt idx="1">
                  <c:v>2086.1220000000003</c:v>
                </c:pt>
                <c:pt idx="2">
                  <c:v>4171.3420000000006</c:v>
                </c:pt>
              </c:numCache>
            </c:numRef>
          </c:val>
        </c:ser>
        <c:dLbls>
          <c:showLegendKey val="0"/>
          <c:showVal val="0"/>
          <c:showCatName val="0"/>
          <c:showSerName val="0"/>
          <c:showPercent val="0"/>
          <c:showBubbleSize val="0"/>
        </c:dLbls>
        <c:gapWidth val="150"/>
        <c:overlap val="100"/>
        <c:axId val="377527296"/>
        <c:axId val="377529088"/>
      </c:barChart>
      <c:catAx>
        <c:axId val="377527296"/>
        <c:scaling>
          <c:orientation val="minMax"/>
        </c:scaling>
        <c:delete val="0"/>
        <c:axPos val="b"/>
        <c:numFmt formatCode="General" sourceLinked="1"/>
        <c:majorTickMark val="none"/>
        <c:minorTickMark val="none"/>
        <c:tickLblPos val="nextTo"/>
        <c:txPr>
          <a:bodyPr/>
          <a:lstStyle/>
          <a:p>
            <a:pPr>
              <a:defRPr sz="900"/>
            </a:pPr>
            <a:endParaRPr lang="cs-CZ"/>
          </a:p>
        </c:txPr>
        <c:crossAx val="377529088"/>
        <c:crosses val="autoZero"/>
        <c:auto val="1"/>
        <c:lblAlgn val="ctr"/>
        <c:lblOffset val="100"/>
        <c:noMultiLvlLbl val="0"/>
      </c:catAx>
      <c:valAx>
        <c:axId val="3775290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75272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'8.1'!$L$40</c:f>
              <c:strCache>
                <c:ptCount val="1"/>
                <c:pt idx="0">
                  <c:v>Instalovaný výkon</c:v>
                </c:pt>
              </c:strCache>
            </c:strRef>
          </c:tx>
          <c:invertIfNegative val="0"/>
          <c:val>
            <c:numRef>
              <c:f>'8.1'!$M$40</c:f>
              <c:numCache>
                <c:formatCode>0.0%</c:formatCode>
                <c:ptCount val="1"/>
                <c:pt idx="0">
                  <c:v>5.048915791041797E-2</c:v>
                </c:pt>
              </c:numCache>
            </c:numRef>
          </c:val>
        </c:ser>
        <c:ser>
          <c:idx val="1"/>
          <c:order val="1"/>
          <c:tx>
            <c:strRef>
              <c:f>'8.1'!$L$41</c:f>
              <c:strCache>
                <c:ptCount val="1"/>
                <c:pt idx="0">
                  <c:v>Výroba tepla brutto</c:v>
                </c:pt>
              </c:strCache>
            </c:strRef>
          </c:tx>
          <c:invertIfNegative val="0"/>
          <c:val>
            <c:numRef>
              <c:f>'8.1'!$M$41</c:f>
              <c:numCache>
                <c:formatCode>0.0%</c:formatCode>
                <c:ptCount val="1"/>
                <c:pt idx="0">
                  <c:v>2.9166555124534619E-2</c:v>
                </c:pt>
              </c:numCache>
            </c:numRef>
          </c:val>
        </c:ser>
        <c:ser>
          <c:idx val="2"/>
          <c:order val="2"/>
          <c:tx>
            <c:strRef>
              <c:f>'8.1'!$L$42</c:f>
              <c:strCache>
                <c:ptCount val="1"/>
                <c:pt idx="0">
                  <c:v>Dodávky tepla</c:v>
                </c:pt>
              </c:strCache>
            </c:strRef>
          </c:tx>
          <c:invertIfNegative val="0"/>
          <c:val>
            <c:numRef>
              <c:f>'8.1'!$M$42</c:f>
              <c:numCache>
                <c:formatCode>0.0%</c:formatCode>
                <c:ptCount val="1"/>
                <c:pt idx="0">
                  <c:v>4.8564108329603402E-2</c:v>
                </c:pt>
              </c:numCache>
            </c:numRef>
          </c:val>
        </c:ser>
        <c:dLbls>
          <c:showLegendKey val="0"/>
          <c:showVal val="0"/>
          <c:showCatName val="0"/>
          <c:showSerName val="0"/>
          <c:showPercent val="0"/>
          <c:showBubbleSize val="0"/>
        </c:dLbls>
        <c:gapWidth val="150"/>
        <c:axId val="377948032"/>
        <c:axId val="377949568"/>
      </c:barChart>
      <c:catAx>
        <c:axId val="377948032"/>
        <c:scaling>
          <c:orientation val="maxMin"/>
        </c:scaling>
        <c:delete val="0"/>
        <c:axPos val="l"/>
        <c:numFmt formatCode="General" sourceLinked="1"/>
        <c:majorTickMark val="none"/>
        <c:minorTickMark val="none"/>
        <c:tickLblPos val="none"/>
        <c:crossAx val="377949568"/>
        <c:crosses val="autoZero"/>
        <c:auto val="1"/>
        <c:lblAlgn val="ctr"/>
        <c:lblOffset val="100"/>
        <c:noMultiLvlLbl val="0"/>
      </c:catAx>
      <c:valAx>
        <c:axId val="377949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7794803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'8.1'!$K$10</c:f>
              <c:strCache>
                <c:ptCount val="1"/>
                <c:pt idx="0">
                  <c:v>Biomasa</c:v>
                </c:pt>
              </c:strCache>
            </c:strRef>
          </c:tx>
          <c:spPr>
            <a:solidFill>
              <a:schemeClr val="accent3">
                <a:lumMod val="75000"/>
              </a:schemeClr>
            </a:solidFill>
          </c:spPr>
          <c:invertIfNegative val="0"/>
          <c:cat>
            <c:strRef>
              <c:f>'8.1'!$L$9:$N$9</c:f>
              <c:strCache>
                <c:ptCount val="3"/>
                <c:pt idx="0">
                  <c:v>Červenec</c:v>
                </c:pt>
                <c:pt idx="1">
                  <c:v>Srpen</c:v>
                </c:pt>
                <c:pt idx="2">
                  <c:v>Září</c:v>
                </c:pt>
              </c:strCache>
            </c:strRef>
          </c:cat>
          <c:val>
            <c:numRef>
              <c:f>'8.1'!$L$10:$N$10</c:f>
              <c:numCache>
                <c:formatCode>#,##0.0</c:formatCode>
                <c:ptCount val="3"/>
                <c:pt idx="0">
                  <c:v>0</c:v>
                </c:pt>
                <c:pt idx="1">
                  <c:v>0</c:v>
                </c:pt>
                <c:pt idx="2">
                  <c:v>0</c:v>
                </c:pt>
              </c:numCache>
            </c:numRef>
          </c:val>
        </c:ser>
        <c:ser>
          <c:idx val="1"/>
          <c:order val="1"/>
          <c:tx>
            <c:strRef>
              <c:f>'8.1'!$K$11</c:f>
              <c:strCache>
                <c:ptCount val="1"/>
                <c:pt idx="0">
                  <c:v>Bioplyn</c:v>
                </c:pt>
              </c:strCache>
            </c:strRef>
          </c:tx>
          <c:spPr>
            <a:solidFill>
              <a:schemeClr val="bg2">
                <a:lumMod val="50000"/>
              </a:schemeClr>
            </a:solidFill>
          </c:spPr>
          <c:invertIfNegative val="0"/>
          <c:cat>
            <c:strRef>
              <c:f>'8.1'!$L$9:$N$9</c:f>
              <c:strCache>
                <c:ptCount val="3"/>
                <c:pt idx="0">
                  <c:v>Červenec</c:v>
                </c:pt>
                <c:pt idx="1">
                  <c:v>Srpen</c:v>
                </c:pt>
                <c:pt idx="2">
                  <c:v>Září</c:v>
                </c:pt>
              </c:strCache>
            </c:strRef>
          </c:cat>
          <c:val>
            <c:numRef>
              <c:f>'8.1'!$L$11:$N$11</c:f>
              <c:numCache>
                <c:formatCode>#,##0.0</c:formatCode>
                <c:ptCount val="3"/>
                <c:pt idx="0">
                  <c:v>2361</c:v>
                </c:pt>
                <c:pt idx="1">
                  <c:v>2321</c:v>
                </c:pt>
                <c:pt idx="2">
                  <c:v>3108</c:v>
                </c:pt>
              </c:numCache>
            </c:numRef>
          </c:val>
        </c:ser>
        <c:ser>
          <c:idx val="2"/>
          <c:order val="2"/>
          <c:tx>
            <c:strRef>
              <c:f>'8.1'!$K$12</c:f>
              <c:strCache>
                <c:ptCount val="1"/>
                <c:pt idx="0">
                  <c:v>Černé uhlí</c:v>
                </c:pt>
              </c:strCache>
            </c:strRef>
          </c:tx>
          <c:spPr>
            <a:solidFill>
              <a:schemeClr val="tx1"/>
            </a:solidFill>
          </c:spPr>
          <c:invertIfNegative val="0"/>
          <c:cat>
            <c:strRef>
              <c:f>'8.1'!$L$9:$N$9</c:f>
              <c:strCache>
                <c:ptCount val="3"/>
                <c:pt idx="0">
                  <c:v>Červenec</c:v>
                </c:pt>
                <c:pt idx="1">
                  <c:v>Srpen</c:v>
                </c:pt>
                <c:pt idx="2">
                  <c:v>Září</c:v>
                </c:pt>
              </c:strCache>
            </c:strRef>
          </c:cat>
          <c:val>
            <c:numRef>
              <c:f>'8.1'!$L$12:$N$12</c:f>
              <c:numCache>
                <c:formatCode>#,##0.0</c:formatCode>
                <c:ptCount val="3"/>
                <c:pt idx="0">
                  <c:v>0</c:v>
                </c:pt>
                <c:pt idx="1">
                  <c:v>0</c:v>
                </c:pt>
                <c:pt idx="2">
                  <c:v>0</c:v>
                </c:pt>
              </c:numCache>
            </c:numRef>
          </c:val>
        </c:ser>
        <c:ser>
          <c:idx val="3"/>
          <c:order val="3"/>
          <c:tx>
            <c:strRef>
              <c:f>'8.1'!$K$13</c:f>
              <c:strCache>
                <c:ptCount val="1"/>
                <c:pt idx="0">
                  <c:v>Elektrická energie</c:v>
                </c:pt>
              </c:strCache>
            </c:strRef>
          </c:tx>
          <c:invertIfNegative val="0"/>
          <c:cat>
            <c:strRef>
              <c:f>'8.1'!$L$9:$N$9</c:f>
              <c:strCache>
                <c:ptCount val="3"/>
                <c:pt idx="0">
                  <c:v>Červenec</c:v>
                </c:pt>
                <c:pt idx="1">
                  <c:v>Srpen</c:v>
                </c:pt>
                <c:pt idx="2">
                  <c:v>Září</c:v>
                </c:pt>
              </c:strCache>
            </c:strRef>
          </c:cat>
          <c:val>
            <c:numRef>
              <c:f>'8.1'!$L$13:$N$13</c:f>
              <c:numCache>
                <c:formatCode>#,##0.0</c:formatCode>
                <c:ptCount val="3"/>
                <c:pt idx="0">
                  <c:v>232</c:v>
                </c:pt>
                <c:pt idx="1">
                  <c:v>730</c:v>
                </c:pt>
                <c:pt idx="2">
                  <c:v>1</c:v>
                </c:pt>
              </c:numCache>
            </c:numRef>
          </c:val>
        </c:ser>
        <c:ser>
          <c:idx val="4"/>
          <c:order val="4"/>
          <c:tx>
            <c:strRef>
              <c:f>'8.1'!$K$14</c:f>
              <c:strCache>
                <c:ptCount val="1"/>
                <c:pt idx="0">
                  <c:v>Energie prostředí (tepelné čerpadlo)</c:v>
                </c:pt>
              </c:strCache>
            </c:strRef>
          </c:tx>
          <c:invertIfNegative val="0"/>
          <c:cat>
            <c:strRef>
              <c:f>'8.1'!$L$9:$N$9</c:f>
              <c:strCache>
                <c:ptCount val="3"/>
                <c:pt idx="0">
                  <c:v>Červenec</c:v>
                </c:pt>
                <c:pt idx="1">
                  <c:v>Srpen</c:v>
                </c:pt>
                <c:pt idx="2">
                  <c:v>Září</c:v>
                </c:pt>
              </c:strCache>
            </c:strRef>
          </c:cat>
          <c:val>
            <c:numRef>
              <c:f>'8.1'!$L$14:$N$14</c:f>
              <c:numCache>
                <c:formatCode>#,##0.0</c:formatCode>
                <c:ptCount val="3"/>
                <c:pt idx="0">
                  <c:v>672</c:v>
                </c:pt>
                <c:pt idx="1">
                  <c:v>181</c:v>
                </c:pt>
                <c:pt idx="2">
                  <c:v>526</c:v>
                </c:pt>
              </c:numCache>
            </c:numRef>
          </c:val>
        </c:ser>
        <c:ser>
          <c:idx val="5"/>
          <c:order val="5"/>
          <c:tx>
            <c:strRef>
              <c:f>'8.1'!$K$15</c:f>
              <c:strCache>
                <c:ptCount val="1"/>
                <c:pt idx="0">
                  <c:v>Energie Slunce (solární kolektor)</c:v>
                </c:pt>
              </c:strCache>
            </c:strRef>
          </c:tx>
          <c:invertIfNegative val="0"/>
          <c:cat>
            <c:strRef>
              <c:f>'8.1'!$L$9:$N$9</c:f>
              <c:strCache>
                <c:ptCount val="3"/>
                <c:pt idx="0">
                  <c:v>Červenec</c:v>
                </c:pt>
                <c:pt idx="1">
                  <c:v>Srpen</c:v>
                </c:pt>
                <c:pt idx="2">
                  <c:v>Září</c:v>
                </c:pt>
              </c:strCache>
            </c:strRef>
          </c:cat>
          <c:val>
            <c:numRef>
              <c:f>'8.1'!$L$15:$N$15</c:f>
              <c:numCache>
                <c:formatCode>#,##0.0</c:formatCode>
                <c:ptCount val="3"/>
                <c:pt idx="0">
                  <c:v>0</c:v>
                </c:pt>
                <c:pt idx="1">
                  <c:v>0</c:v>
                </c:pt>
                <c:pt idx="2">
                  <c:v>0</c:v>
                </c:pt>
              </c:numCache>
            </c:numRef>
          </c:val>
        </c:ser>
        <c:ser>
          <c:idx val="6"/>
          <c:order val="6"/>
          <c:tx>
            <c:strRef>
              <c:f>'8.1'!$K$16</c:f>
              <c:strCache>
                <c:ptCount val="1"/>
                <c:pt idx="0">
                  <c:v>Hnědé uhlí</c:v>
                </c:pt>
              </c:strCache>
            </c:strRef>
          </c:tx>
          <c:spPr>
            <a:solidFill>
              <a:srgbClr val="6E4932"/>
            </a:solidFill>
          </c:spPr>
          <c:invertIfNegative val="0"/>
          <c:cat>
            <c:strRef>
              <c:f>'8.1'!$L$9:$N$9</c:f>
              <c:strCache>
                <c:ptCount val="3"/>
                <c:pt idx="0">
                  <c:v>Červenec</c:v>
                </c:pt>
                <c:pt idx="1">
                  <c:v>Srpen</c:v>
                </c:pt>
                <c:pt idx="2">
                  <c:v>Září</c:v>
                </c:pt>
              </c:strCache>
            </c:strRef>
          </c:cat>
          <c:val>
            <c:numRef>
              <c:f>'8.1'!$L$16:$N$16</c:f>
              <c:numCache>
                <c:formatCode>#,##0.0</c:formatCode>
                <c:ptCount val="3"/>
                <c:pt idx="0">
                  <c:v>0</c:v>
                </c:pt>
                <c:pt idx="1">
                  <c:v>0</c:v>
                </c:pt>
                <c:pt idx="2">
                  <c:v>0</c:v>
                </c:pt>
              </c:numCache>
            </c:numRef>
          </c:val>
        </c:ser>
        <c:ser>
          <c:idx val="7"/>
          <c:order val="7"/>
          <c:tx>
            <c:strRef>
              <c:f>'8.1'!$K$17</c:f>
              <c:strCache>
                <c:ptCount val="1"/>
                <c:pt idx="0">
                  <c:v>Jaderné palivo</c:v>
                </c:pt>
              </c:strCache>
            </c:strRef>
          </c:tx>
          <c:invertIfNegative val="0"/>
          <c:cat>
            <c:strRef>
              <c:f>'8.1'!$L$9:$N$9</c:f>
              <c:strCache>
                <c:ptCount val="3"/>
                <c:pt idx="0">
                  <c:v>Červenec</c:v>
                </c:pt>
                <c:pt idx="1">
                  <c:v>Srpen</c:v>
                </c:pt>
                <c:pt idx="2">
                  <c:v>Září</c:v>
                </c:pt>
              </c:strCache>
            </c:strRef>
          </c:cat>
          <c:val>
            <c:numRef>
              <c:f>'8.1'!$L$17:$N$17</c:f>
              <c:numCache>
                <c:formatCode>#,##0.0</c:formatCode>
                <c:ptCount val="3"/>
                <c:pt idx="0">
                  <c:v>0</c:v>
                </c:pt>
                <c:pt idx="1">
                  <c:v>0</c:v>
                </c:pt>
                <c:pt idx="2">
                  <c:v>0</c:v>
                </c:pt>
              </c:numCache>
            </c:numRef>
          </c:val>
        </c:ser>
        <c:ser>
          <c:idx val="8"/>
          <c:order val="8"/>
          <c:tx>
            <c:strRef>
              <c:f>'8.1'!$K$18</c:f>
              <c:strCache>
                <c:ptCount val="1"/>
                <c:pt idx="0">
                  <c:v>Koks</c:v>
                </c:pt>
              </c:strCache>
            </c:strRef>
          </c:tx>
          <c:invertIfNegative val="0"/>
          <c:cat>
            <c:strRef>
              <c:f>'8.1'!$L$9:$N$9</c:f>
              <c:strCache>
                <c:ptCount val="3"/>
                <c:pt idx="0">
                  <c:v>Červenec</c:v>
                </c:pt>
                <c:pt idx="1">
                  <c:v>Srpen</c:v>
                </c:pt>
                <c:pt idx="2">
                  <c:v>Září</c:v>
                </c:pt>
              </c:strCache>
            </c:strRef>
          </c:cat>
          <c:val>
            <c:numRef>
              <c:f>'8.1'!$L$18:$N$18</c:f>
              <c:numCache>
                <c:formatCode>#,##0.0</c:formatCode>
                <c:ptCount val="3"/>
                <c:pt idx="0">
                  <c:v>0</c:v>
                </c:pt>
                <c:pt idx="1">
                  <c:v>0</c:v>
                </c:pt>
                <c:pt idx="2">
                  <c:v>0</c:v>
                </c:pt>
              </c:numCache>
            </c:numRef>
          </c:val>
        </c:ser>
        <c:ser>
          <c:idx val="9"/>
          <c:order val="9"/>
          <c:tx>
            <c:strRef>
              <c:f>'8.1'!$K$19</c:f>
              <c:strCache>
                <c:ptCount val="1"/>
                <c:pt idx="0">
                  <c:v>Odpadní teplo</c:v>
                </c:pt>
              </c:strCache>
            </c:strRef>
          </c:tx>
          <c:invertIfNegative val="0"/>
          <c:cat>
            <c:strRef>
              <c:f>'8.1'!$L$9:$N$9</c:f>
              <c:strCache>
                <c:ptCount val="3"/>
                <c:pt idx="0">
                  <c:v>Červenec</c:v>
                </c:pt>
                <c:pt idx="1">
                  <c:v>Srpen</c:v>
                </c:pt>
                <c:pt idx="2">
                  <c:v>Září</c:v>
                </c:pt>
              </c:strCache>
            </c:strRef>
          </c:cat>
          <c:val>
            <c:numRef>
              <c:f>'8.1'!$L$19:$N$19</c:f>
              <c:numCache>
                <c:formatCode>#,##0.0</c:formatCode>
                <c:ptCount val="3"/>
                <c:pt idx="0">
                  <c:v>0</c:v>
                </c:pt>
                <c:pt idx="1">
                  <c:v>0</c:v>
                </c:pt>
                <c:pt idx="2">
                  <c:v>0</c:v>
                </c:pt>
              </c:numCache>
            </c:numRef>
          </c:val>
        </c:ser>
        <c:ser>
          <c:idx val="10"/>
          <c:order val="10"/>
          <c:tx>
            <c:strRef>
              <c:f>'8.1'!$K$20</c:f>
              <c:strCache>
                <c:ptCount val="1"/>
                <c:pt idx="0">
                  <c:v>Ostatní kapalná paliva</c:v>
                </c:pt>
              </c:strCache>
            </c:strRef>
          </c:tx>
          <c:invertIfNegative val="0"/>
          <c:cat>
            <c:strRef>
              <c:f>'8.1'!$L$9:$N$9</c:f>
              <c:strCache>
                <c:ptCount val="3"/>
                <c:pt idx="0">
                  <c:v>Červenec</c:v>
                </c:pt>
                <c:pt idx="1">
                  <c:v>Srpen</c:v>
                </c:pt>
                <c:pt idx="2">
                  <c:v>Září</c:v>
                </c:pt>
              </c:strCache>
            </c:strRef>
          </c:cat>
          <c:val>
            <c:numRef>
              <c:f>'8.1'!$L$20:$N$20</c:f>
              <c:numCache>
                <c:formatCode>#,##0.0</c:formatCode>
                <c:ptCount val="3"/>
                <c:pt idx="0">
                  <c:v>0</c:v>
                </c:pt>
                <c:pt idx="1">
                  <c:v>0</c:v>
                </c:pt>
                <c:pt idx="2">
                  <c:v>0</c:v>
                </c:pt>
              </c:numCache>
            </c:numRef>
          </c:val>
        </c:ser>
        <c:ser>
          <c:idx val="11"/>
          <c:order val="11"/>
          <c:tx>
            <c:strRef>
              <c:f>'8.1'!$K$21</c:f>
              <c:strCache>
                <c:ptCount val="1"/>
                <c:pt idx="0">
                  <c:v>Ostatní pevná paliva</c:v>
                </c:pt>
              </c:strCache>
            </c:strRef>
          </c:tx>
          <c:invertIfNegative val="0"/>
          <c:cat>
            <c:strRef>
              <c:f>'8.1'!$L$9:$N$9</c:f>
              <c:strCache>
                <c:ptCount val="3"/>
                <c:pt idx="0">
                  <c:v>Červenec</c:v>
                </c:pt>
                <c:pt idx="1">
                  <c:v>Srpen</c:v>
                </c:pt>
                <c:pt idx="2">
                  <c:v>Září</c:v>
                </c:pt>
              </c:strCache>
            </c:strRef>
          </c:cat>
          <c:val>
            <c:numRef>
              <c:f>'8.1'!$L$21:$N$21</c:f>
              <c:numCache>
                <c:formatCode>#,##0.0</c:formatCode>
                <c:ptCount val="3"/>
                <c:pt idx="0">
                  <c:v>65263</c:v>
                </c:pt>
                <c:pt idx="1">
                  <c:v>59356</c:v>
                </c:pt>
                <c:pt idx="2">
                  <c:v>31014</c:v>
                </c:pt>
              </c:numCache>
            </c:numRef>
          </c:val>
        </c:ser>
        <c:ser>
          <c:idx val="12"/>
          <c:order val="12"/>
          <c:tx>
            <c:strRef>
              <c:f>'8.1'!$K$22</c:f>
              <c:strCache>
                <c:ptCount val="1"/>
                <c:pt idx="0">
                  <c:v>Ostatní plyny</c:v>
                </c:pt>
              </c:strCache>
            </c:strRef>
          </c:tx>
          <c:invertIfNegative val="0"/>
          <c:cat>
            <c:strRef>
              <c:f>'8.1'!$L$9:$N$9</c:f>
              <c:strCache>
                <c:ptCount val="3"/>
                <c:pt idx="0">
                  <c:v>Červenec</c:v>
                </c:pt>
                <c:pt idx="1">
                  <c:v>Srpen</c:v>
                </c:pt>
                <c:pt idx="2">
                  <c:v>Září</c:v>
                </c:pt>
              </c:strCache>
            </c:strRef>
          </c:cat>
          <c:val>
            <c:numRef>
              <c:f>'8.1'!$L$22:$N$22</c:f>
              <c:numCache>
                <c:formatCode>#,##0.0</c:formatCode>
                <c:ptCount val="3"/>
                <c:pt idx="0">
                  <c:v>0</c:v>
                </c:pt>
                <c:pt idx="1">
                  <c:v>0</c:v>
                </c:pt>
                <c:pt idx="2">
                  <c:v>0</c:v>
                </c:pt>
              </c:numCache>
            </c:numRef>
          </c:val>
        </c:ser>
        <c:ser>
          <c:idx val="13"/>
          <c:order val="13"/>
          <c:tx>
            <c:strRef>
              <c:f>'8.1'!$K$23</c:f>
              <c:strCache>
                <c:ptCount val="1"/>
                <c:pt idx="0">
                  <c:v>Ostatní</c:v>
                </c:pt>
              </c:strCache>
            </c:strRef>
          </c:tx>
          <c:invertIfNegative val="0"/>
          <c:cat>
            <c:strRef>
              <c:f>'8.1'!$L$9:$N$9</c:f>
              <c:strCache>
                <c:ptCount val="3"/>
                <c:pt idx="0">
                  <c:v>Červenec</c:v>
                </c:pt>
                <c:pt idx="1">
                  <c:v>Srpen</c:v>
                </c:pt>
                <c:pt idx="2">
                  <c:v>Září</c:v>
                </c:pt>
              </c:strCache>
            </c:strRef>
          </c:cat>
          <c:val>
            <c:numRef>
              <c:f>'8.1'!$L$23:$N$23</c:f>
              <c:numCache>
                <c:formatCode>#,##0.0</c:formatCode>
                <c:ptCount val="3"/>
                <c:pt idx="0">
                  <c:v>0</c:v>
                </c:pt>
                <c:pt idx="1">
                  <c:v>0</c:v>
                </c:pt>
                <c:pt idx="2">
                  <c:v>0</c:v>
                </c:pt>
              </c:numCache>
            </c:numRef>
          </c:val>
        </c:ser>
        <c:ser>
          <c:idx val="14"/>
          <c:order val="14"/>
          <c:tx>
            <c:strRef>
              <c:f>'8.1'!$K$24</c:f>
              <c:strCache>
                <c:ptCount val="1"/>
                <c:pt idx="0">
                  <c:v>Topné oleje</c:v>
                </c:pt>
              </c:strCache>
            </c:strRef>
          </c:tx>
          <c:invertIfNegative val="0"/>
          <c:cat>
            <c:strRef>
              <c:f>'8.1'!$L$9:$N$9</c:f>
              <c:strCache>
                <c:ptCount val="3"/>
                <c:pt idx="0">
                  <c:v>Červenec</c:v>
                </c:pt>
                <c:pt idx="1">
                  <c:v>Srpen</c:v>
                </c:pt>
                <c:pt idx="2">
                  <c:v>Září</c:v>
                </c:pt>
              </c:strCache>
            </c:strRef>
          </c:cat>
          <c:val>
            <c:numRef>
              <c:f>'8.1'!$L$24:$N$24</c:f>
              <c:numCache>
                <c:formatCode>#,##0.0</c:formatCode>
                <c:ptCount val="3"/>
                <c:pt idx="0">
                  <c:v>92.843000000000004</c:v>
                </c:pt>
                <c:pt idx="1">
                  <c:v>26.111000000000001</c:v>
                </c:pt>
                <c:pt idx="2">
                  <c:v>26.550999999999998</c:v>
                </c:pt>
              </c:numCache>
            </c:numRef>
          </c:val>
        </c:ser>
        <c:ser>
          <c:idx val="15"/>
          <c:order val="15"/>
          <c:tx>
            <c:strRef>
              <c:f>'8.1'!$K$25</c:f>
              <c:strCache>
                <c:ptCount val="1"/>
                <c:pt idx="0">
                  <c:v>Zemní plyn</c:v>
                </c:pt>
              </c:strCache>
            </c:strRef>
          </c:tx>
          <c:spPr>
            <a:solidFill>
              <a:srgbClr val="EBE600"/>
            </a:solidFill>
          </c:spPr>
          <c:invertIfNegative val="0"/>
          <c:cat>
            <c:strRef>
              <c:f>'8.1'!$L$9:$N$9</c:f>
              <c:strCache>
                <c:ptCount val="3"/>
                <c:pt idx="0">
                  <c:v>Červenec</c:v>
                </c:pt>
                <c:pt idx="1">
                  <c:v>Srpen</c:v>
                </c:pt>
                <c:pt idx="2">
                  <c:v>Září</c:v>
                </c:pt>
              </c:strCache>
            </c:strRef>
          </c:cat>
          <c:val>
            <c:numRef>
              <c:f>'8.1'!$L$25:$N$25</c:f>
              <c:numCache>
                <c:formatCode>#,##0.0</c:formatCode>
                <c:ptCount val="3"/>
                <c:pt idx="0">
                  <c:v>124602.37799999997</c:v>
                </c:pt>
                <c:pt idx="1">
                  <c:v>71469.023000000016</c:v>
                </c:pt>
                <c:pt idx="2">
                  <c:v>114953.054</c:v>
                </c:pt>
              </c:numCache>
            </c:numRef>
          </c:val>
        </c:ser>
        <c:dLbls>
          <c:showLegendKey val="0"/>
          <c:showVal val="0"/>
          <c:showCatName val="0"/>
          <c:showSerName val="0"/>
          <c:showPercent val="0"/>
          <c:showBubbleSize val="0"/>
        </c:dLbls>
        <c:gapWidth val="150"/>
        <c:overlap val="100"/>
        <c:axId val="378039680"/>
        <c:axId val="378049664"/>
      </c:barChart>
      <c:catAx>
        <c:axId val="378039680"/>
        <c:scaling>
          <c:orientation val="minMax"/>
        </c:scaling>
        <c:delete val="0"/>
        <c:axPos val="b"/>
        <c:numFmt formatCode="General" sourceLinked="1"/>
        <c:majorTickMark val="none"/>
        <c:minorTickMark val="none"/>
        <c:tickLblPos val="nextTo"/>
        <c:txPr>
          <a:bodyPr/>
          <a:lstStyle/>
          <a:p>
            <a:pPr>
              <a:defRPr sz="900"/>
            </a:pPr>
            <a:endParaRPr lang="cs-CZ"/>
          </a:p>
        </c:txPr>
        <c:crossAx val="378049664"/>
        <c:crosses val="autoZero"/>
        <c:auto val="1"/>
        <c:lblAlgn val="ctr"/>
        <c:lblOffset val="100"/>
        <c:noMultiLvlLbl val="0"/>
      </c:catAx>
      <c:valAx>
        <c:axId val="378049664"/>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37803968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'8.1'!$O$28:$O$35</c:f>
              <c:numCache>
                <c:formatCode>#,##0.0</c:formatCode>
                <c:ptCount val="8"/>
              </c:numCache>
            </c:numRef>
          </c:cat>
          <c:val>
            <c:numRef>
              <c:f>'8.1'!$J$28:$J$35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4919552"/>
        <c:axId val="204921088"/>
      </c:barChart>
      <c:catAx>
        <c:axId val="204919552"/>
        <c:scaling>
          <c:orientation val="minMax"/>
        </c:scaling>
        <c:delete val="1"/>
        <c:axPos val="b"/>
        <c:numFmt formatCode="General" sourceLinked="1"/>
        <c:majorTickMark val="out"/>
        <c:minorTickMark val="none"/>
        <c:tickLblPos val="nextTo"/>
        <c:crossAx val="204921088"/>
        <c:crosses val="autoZero"/>
        <c:auto val="1"/>
        <c:lblAlgn val="ctr"/>
        <c:lblOffset val="100"/>
        <c:noMultiLvlLbl val="0"/>
      </c:catAx>
      <c:valAx>
        <c:axId val="204921088"/>
        <c:scaling>
          <c:orientation val="minMax"/>
        </c:scaling>
        <c:delete val="1"/>
        <c:axPos val="l"/>
        <c:numFmt formatCode="0.0%" sourceLinked="1"/>
        <c:majorTickMark val="out"/>
        <c:minorTickMark val="none"/>
        <c:tickLblPos val="nextTo"/>
        <c:crossAx val="204919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78274560"/>
        <c:axId val="378276096"/>
      </c:barChart>
      <c:catAx>
        <c:axId val="378274560"/>
        <c:scaling>
          <c:orientation val="minMax"/>
        </c:scaling>
        <c:delete val="1"/>
        <c:axPos val="b"/>
        <c:numFmt formatCode="General" sourceLinked="1"/>
        <c:majorTickMark val="out"/>
        <c:minorTickMark val="none"/>
        <c:tickLblPos val="nextTo"/>
        <c:crossAx val="378276096"/>
        <c:crosses val="autoZero"/>
        <c:auto val="1"/>
        <c:lblAlgn val="ctr"/>
        <c:lblOffset val="100"/>
        <c:noMultiLvlLbl val="0"/>
      </c:catAx>
      <c:valAx>
        <c:axId val="378276096"/>
        <c:scaling>
          <c:orientation val="minMax"/>
        </c:scaling>
        <c:delete val="1"/>
        <c:axPos val="l"/>
        <c:numFmt formatCode="0%" sourceLinked="1"/>
        <c:majorTickMark val="out"/>
        <c:minorTickMark val="none"/>
        <c:tickLblPos val="nextTo"/>
        <c:crossAx val="3782745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Červenec</c:v>
                </c:pt>
                <c:pt idx="1">
                  <c:v>Srpen</c:v>
                </c:pt>
                <c:pt idx="2">
                  <c:v>Září</c:v>
                </c:pt>
              </c:strCache>
            </c:strRef>
          </c:cat>
          <c:val>
            <c:numRef>
              <c:f>'8.2'!$L$27:$N$27</c:f>
              <c:numCache>
                <c:formatCode>#,##0.0</c:formatCode>
                <c:ptCount val="3"/>
                <c:pt idx="0">
                  <c:v>56386.701000000001</c:v>
                </c:pt>
                <c:pt idx="1">
                  <c:v>50095.433000000005</c:v>
                </c:pt>
                <c:pt idx="2">
                  <c:v>55273.572</c:v>
                </c:pt>
              </c:numCache>
            </c:numRef>
          </c:val>
        </c:ser>
        <c:ser>
          <c:idx val="1"/>
          <c:order val="1"/>
          <c:tx>
            <c:strRef>
              <c:f>'8.2'!$K$28</c:f>
              <c:strCache>
                <c:ptCount val="1"/>
                <c:pt idx="0">
                  <c:v>Energetika</c:v>
                </c:pt>
              </c:strCache>
            </c:strRef>
          </c:tx>
          <c:invertIfNegative val="0"/>
          <c:cat>
            <c:strRef>
              <c:f>'8.2'!$L$26:$N$26</c:f>
              <c:strCache>
                <c:ptCount val="3"/>
                <c:pt idx="0">
                  <c:v>Červenec</c:v>
                </c:pt>
                <c:pt idx="1">
                  <c:v>Srpen</c:v>
                </c:pt>
                <c:pt idx="2">
                  <c:v>Září</c:v>
                </c:pt>
              </c:strCache>
            </c:strRef>
          </c:cat>
          <c:val>
            <c:numRef>
              <c:f>'8.2'!$L$28:$N$28</c:f>
              <c:numCache>
                <c:formatCode>#,##0.0</c:formatCode>
                <c:ptCount val="3"/>
                <c:pt idx="0">
                  <c:v>1324.94</c:v>
                </c:pt>
                <c:pt idx="1">
                  <c:v>1497.48</c:v>
                </c:pt>
                <c:pt idx="2">
                  <c:v>2230.8900000000003</c:v>
                </c:pt>
              </c:numCache>
            </c:numRef>
          </c:val>
        </c:ser>
        <c:ser>
          <c:idx val="2"/>
          <c:order val="2"/>
          <c:tx>
            <c:strRef>
              <c:f>'8.2'!$K$29</c:f>
              <c:strCache>
                <c:ptCount val="1"/>
                <c:pt idx="0">
                  <c:v>Doprava</c:v>
                </c:pt>
              </c:strCache>
            </c:strRef>
          </c:tx>
          <c:invertIfNegative val="0"/>
          <c:cat>
            <c:strRef>
              <c:f>'8.2'!$L$26:$N$26</c:f>
              <c:strCache>
                <c:ptCount val="3"/>
                <c:pt idx="0">
                  <c:v>Červenec</c:v>
                </c:pt>
                <c:pt idx="1">
                  <c:v>Srpen</c:v>
                </c:pt>
                <c:pt idx="2">
                  <c:v>Září</c:v>
                </c:pt>
              </c:strCache>
            </c:strRef>
          </c:cat>
          <c:val>
            <c:numRef>
              <c:f>'8.2'!$L$29:$N$29</c:f>
              <c:numCache>
                <c:formatCode>#,##0.0</c:formatCode>
                <c:ptCount val="3"/>
                <c:pt idx="0">
                  <c:v>179.214</c:v>
                </c:pt>
                <c:pt idx="1">
                  <c:v>140.52500000000001</c:v>
                </c:pt>
                <c:pt idx="2">
                  <c:v>640.27599999999995</c:v>
                </c:pt>
              </c:numCache>
            </c:numRef>
          </c:val>
        </c:ser>
        <c:ser>
          <c:idx val="3"/>
          <c:order val="3"/>
          <c:tx>
            <c:strRef>
              <c:f>'8.2'!$K$30</c:f>
              <c:strCache>
                <c:ptCount val="1"/>
                <c:pt idx="0">
                  <c:v>Stavebnictví</c:v>
                </c:pt>
              </c:strCache>
            </c:strRef>
          </c:tx>
          <c:invertIfNegative val="0"/>
          <c:cat>
            <c:strRef>
              <c:f>'8.2'!$L$26:$N$26</c:f>
              <c:strCache>
                <c:ptCount val="3"/>
                <c:pt idx="0">
                  <c:v>Červenec</c:v>
                </c:pt>
                <c:pt idx="1">
                  <c:v>Srpen</c:v>
                </c:pt>
                <c:pt idx="2">
                  <c:v>Září</c:v>
                </c:pt>
              </c:strCache>
            </c:strRef>
          </c:cat>
          <c:val>
            <c:numRef>
              <c:f>'8.2'!$L$30:$N$30</c:f>
              <c:numCache>
                <c:formatCode>#,##0.0</c:formatCode>
                <c:ptCount val="3"/>
                <c:pt idx="0">
                  <c:v>188.79500000000002</c:v>
                </c:pt>
                <c:pt idx="1">
                  <c:v>116.19200000000001</c:v>
                </c:pt>
                <c:pt idx="2">
                  <c:v>191.45100000000002</c:v>
                </c:pt>
              </c:numCache>
            </c:numRef>
          </c:val>
        </c:ser>
        <c:ser>
          <c:idx val="4"/>
          <c:order val="4"/>
          <c:tx>
            <c:strRef>
              <c:f>'8.2'!$K$31</c:f>
              <c:strCache>
                <c:ptCount val="1"/>
                <c:pt idx="0">
                  <c:v>Zemědělství a lesnictví</c:v>
                </c:pt>
              </c:strCache>
            </c:strRef>
          </c:tx>
          <c:invertIfNegative val="0"/>
          <c:cat>
            <c:strRef>
              <c:f>'8.2'!$L$26:$N$26</c:f>
              <c:strCache>
                <c:ptCount val="3"/>
                <c:pt idx="0">
                  <c:v>Červenec</c:v>
                </c:pt>
                <c:pt idx="1">
                  <c:v>Srpen</c:v>
                </c:pt>
                <c:pt idx="2">
                  <c:v>Září</c:v>
                </c:pt>
              </c:strCache>
            </c:strRef>
          </c:cat>
          <c:val>
            <c:numRef>
              <c:f>'8.2'!$L$31:$N$31</c:f>
              <c:numCache>
                <c:formatCode>#,##0.0</c:formatCode>
                <c:ptCount val="3"/>
                <c:pt idx="0">
                  <c:v>1635.85</c:v>
                </c:pt>
                <c:pt idx="1">
                  <c:v>451.28</c:v>
                </c:pt>
                <c:pt idx="2">
                  <c:v>779.18999999999994</c:v>
                </c:pt>
              </c:numCache>
            </c:numRef>
          </c:val>
        </c:ser>
        <c:ser>
          <c:idx val="5"/>
          <c:order val="5"/>
          <c:tx>
            <c:strRef>
              <c:f>'8.2'!$K$32</c:f>
              <c:strCache>
                <c:ptCount val="1"/>
                <c:pt idx="0">
                  <c:v>Domácnosti</c:v>
                </c:pt>
              </c:strCache>
            </c:strRef>
          </c:tx>
          <c:invertIfNegative val="0"/>
          <c:cat>
            <c:strRef>
              <c:f>'8.2'!$L$26:$N$26</c:f>
              <c:strCache>
                <c:ptCount val="3"/>
                <c:pt idx="0">
                  <c:v>Červenec</c:v>
                </c:pt>
                <c:pt idx="1">
                  <c:v>Srpen</c:v>
                </c:pt>
                <c:pt idx="2">
                  <c:v>Září</c:v>
                </c:pt>
              </c:strCache>
            </c:strRef>
          </c:cat>
          <c:val>
            <c:numRef>
              <c:f>'8.2'!$L$32:$N$32</c:f>
              <c:numCache>
                <c:formatCode>#,##0.0</c:formatCode>
                <c:ptCount val="3"/>
                <c:pt idx="0">
                  <c:v>50977.282999999996</c:v>
                </c:pt>
                <c:pt idx="1">
                  <c:v>51874.230999999992</c:v>
                </c:pt>
                <c:pt idx="2">
                  <c:v>82447.335999999996</c:v>
                </c:pt>
              </c:numCache>
            </c:numRef>
          </c:val>
        </c:ser>
        <c:ser>
          <c:idx val="6"/>
          <c:order val="6"/>
          <c:tx>
            <c:strRef>
              <c:f>'8.2'!$K$33</c:f>
              <c:strCache>
                <c:ptCount val="1"/>
                <c:pt idx="0">
                  <c:v>Obchod, služby, školství, zdravotnictví</c:v>
                </c:pt>
              </c:strCache>
            </c:strRef>
          </c:tx>
          <c:invertIfNegative val="0"/>
          <c:cat>
            <c:strRef>
              <c:f>'8.2'!$L$26:$N$26</c:f>
              <c:strCache>
                <c:ptCount val="3"/>
                <c:pt idx="0">
                  <c:v>Červenec</c:v>
                </c:pt>
                <c:pt idx="1">
                  <c:v>Srpen</c:v>
                </c:pt>
                <c:pt idx="2">
                  <c:v>Září</c:v>
                </c:pt>
              </c:strCache>
            </c:strRef>
          </c:cat>
          <c:val>
            <c:numRef>
              <c:f>'8.2'!$L$33:$N$33</c:f>
              <c:numCache>
                <c:formatCode>#,##0.0</c:formatCode>
                <c:ptCount val="3"/>
                <c:pt idx="0">
                  <c:v>48439.958999999995</c:v>
                </c:pt>
                <c:pt idx="1">
                  <c:v>42539.252</c:v>
                </c:pt>
                <c:pt idx="2">
                  <c:v>67084.191000000006</c:v>
                </c:pt>
              </c:numCache>
            </c:numRef>
          </c:val>
        </c:ser>
        <c:ser>
          <c:idx val="7"/>
          <c:order val="7"/>
          <c:tx>
            <c:strRef>
              <c:f>'8.2'!$K$34</c:f>
              <c:strCache>
                <c:ptCount val="1"/>
                <c:pt idx="0">
                  <c:v>Ostatní</c:v>
                </c:pt>
              </c:strCache>
            </c:strRef>
          </c:tx>
          <c:invertIfNegative val="0"/>
          <c:cat>
            <c:strRef>
              <c:f>'8.2'!$L$26:$N$26</c:f>
              <c:strCache>
                <c:ptCount val="3"/>
                <c:pt idx="0">
                  <c:v>Červenec</c:v>
                </c:pt>
                <c:pt idx="1">
                  <c:v>Srpen</c:v>
                </c:pt>
                <c:pt idx="2">
                  <c:v>Září</c:v>
                </c:pt>
              </c:strCache>
            </c:strRef>
          </c:cat>
          <c:val>
            <c:numRef>
              <c:f>'8.2'!$L$34:$N$34</c:f>
              <c:numCache>
                <c:formatCode>#,##0.0</c:formatCode>
                <c:ptCount val="3"/>
                <c:pt idx="0">
                  <c:v>2687.835</c:v>
                </c:pt>
                <c:pt idx="1">
                  <c:v>3059.4229999999998</c:v>
                </c:pt>
                <c:pt idx="2">
                  <c:v>4782.8789999999999</c:v>
                </c:pt>
              </c:numCache>
            </c:numRef>
          </c:val>
        </c:ser>
        <c:dLbls>
          <c:showLegendKey val="0"/>
          <c:showVal val="0"/>
          <c:showCatName val="0"/>
          <c:showSerName val="0"/>
          <c:showPercent val="0"/>
          <c:showBubbleSize val="0"/>
        </c:dLbls>
        <c:gapWidth val="150"/>
        <c:overlap val="100"/>
        <c:axId val="207991168"/>
        <c:axId val="207992704"/>
      </c:barChart>
      <c:catAx>
        <c:axId val="207991168"/>
        <c:scaling>
          <c:orientation val="minMax"/>
        </c:scaling>
        <c:delete val="0"/>
        <c:axPos val="b"/>
        <c:numFmt formatCode="General" sourceLinked="1"/>
        <c:majorTickMark val="none"/>
        <c:minorTickMark val="none"/>
        <c:tickLblPos val="nextTo"/>
        <c:txPr>
          <a:bodyPr/>
          <a:lstStyle/>
          <a:p>
            <a:pPr>
              <a:defRPr sz="900"/>
            </a:pPr>
            <a:endParaRPr lang="cs-CZ"/>
          </a:p>
        </c:txPr>
        <c:crossAx val="207992704"/>
        <c:crosses val="autoZero"/>
        <c:auto val="1"/>
        <c:lblAlgn val="ctr"/>
        <c:lblOffset val="100"/>
        <c:noMultiLvlLbl val="0"/>
      </c:catAx>
      <c:valAx>
        <c:axId val="207992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7991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5.4744855401122207E-2</c:v>
                </c:pt>
              </c:numCache>
            </c:numRef>
          </c:val>
        </c:ser>
        <c:ser>
          <c:idx val="1"/>
          <c:order val="1"/>
          <c:tx>
            <c:strRef>
              <c:f>'8.2'!$L$40</c:f>
              <c:strCache>
                <c:ptCount val="1"/>
                <c:pt idx="0">
                  <c:v>Výroba tepla brutto</c:v>
                </c:pt>
              </c:strCache>
            </c:strRef>
          </c:tx>
          <c:invertIfNegative val="0"/>
          <c:val>
            <c:numRef>
              <c:f>'8.2'!$M$40</c:f>
              <c:numCache>
                <c:formatCode>0.0%</c:formatCode>
                <c:ptCount val="1"/>
                <c:pt idx="0">
                  <c:v>3.9907361468228063E-2</c:v>
                </c:pt>
              </c:numCache>
            </c:numRef>
          </c:val>
        </c:ser>
        <c:ser>
          <c:idx val="2"/>
          <c:order val="2"/>
          <c:tx>
            <c:strRef>
              <c:f>'8.2'!$L$41</c:f>
              <c:strCache>
                <c:ptCount val="1"/>
                <c:pt idx="0">
                  <c:v>Dodávky tepla</c:v>
                </c:pt>
              </c:strCache>
            </c:strRef>
          </c:tx>
          <c:invertIfNegative val="0"/>
          <c:val>
            <c:numRef>
              <c:f>'8.2'!$M$41</c:f>
              <c:numCache>
                <c:formatCode>0.0%</c:formatCode>
                <c:ptCount val="1"/>
                <c:pt idx="0">
                  <c:v>5.6382451235942418E-2</c:v>
                </c:pt>
              </c:numCache>
            </c:numRef>
          </c:val>
        </c:ser>
        <c:dLbls>
          <c:showLegendKey val="0"/>
          <c:showVal val="0"/>
          <c:showCatName val="0"/>
          <c:showSerName val="0"/>
          <c:showPercent val="0"/>
          <c:showBubbleSize val="0"/>
        </c:dLbls>
        <c:gapWidth val="150"/>
        <c:axId val="208587776"/>
        <c:axId val="378282752"/>
      </c:barChart>
      <c:catAx>
        <c:axId val="208587776"/>
        <c:scaling>
          <c:orientation val="maxMin"/>
        </c:scaling>
        <c:delete val="0"/>
        <c:axPos val="l"/>
        <c:numFmt formatCode="General" sourceLinked="1"/>
        <c:majorTickMark val="none"/>
        <c:minorTickMark val="none"/>
        <c:tickLblPos val="none"/>
        <c:crossAx val="378282752"/>
        <c:crosses val="autoZero"/>
        <c:auto val="1"/>
        <c:lblAlgn val="ctr"/>
        <c:lblOffset val="100"/>
        <c:noMultiLvlLbl val="0"/>
      </c:catAx>
      <c:valAx>
        <c:axId val="3782827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85877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Červenec</c:v>
                </c:pt>
                <c:pt idx="1">
                  <c:v>Srpen</c:v>
                </c:pt>
                <c:pt idx="2">
                  <c:v>Září</c:v>
                </c:pt>
              </c:strCache>
            </c:strRef>
          </c:cat>
          <c:val>
            <c:numRef>
              <c:f>'8.2'!$L$10:$N$10</c:f>
              <c:numCache>
                <c:formatCode>#,##0.0</c:formatCode>
                <c:ptCount val="3"/>
                <c:pt idx="0">
                  <c:v>54509.638999999996</c:v>
                </c:pt>
                <c:pt idx="1">
                  <c:v>46617.192999999999</c:v>
                </c:pt>
                <c:pt idx="2">
                  <c:v>64426.639000000003</c:v>
                </c:pt>
              </c:numCache>
            </c:numRef>
          </c:val>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Červenec</c:v>
                </c:pt>
                <c:pt idx="1">
                  <c:v>Srpen</c:v>
                </c:pt>
                <c:pt idx="2">
                  <c:v>Září</c:v>
                </c:pt>
              </c:strCache>
            </c:strRef>
          </c:cat>
          <c:val>
            <c:numRef>
              <c:f>'8.2'!$L$11:$N$11</c:f>
              <c:numCache>
                <c:formatCode>#,##0.0</c:formatCode>
                <c:ptCount val="3"/>
                <c:pt idx="0">
                  <c:v>3107.0909999999999</c:v>
                </c:pt>
                <c:pt idx="1">
                  <c:v>3016.5070000000001</c:v>
                </c:pt>
                <c:pt idx="2">
                  <c:v>3881.1980000000003</c:v>
                </c:pt>
              </c:numCache>
            </c:numRef>
          </c:val>
        </c:ser>
        <c:ser>
          <c:idx val="2"/>
          <c:order val="2"/>
          <c:tx>
            <c:strRef>
              <c:f>'8.2'!$K$12</c:f>
              <c:strCache>
                <c:ptCount val="1"/>
                <c:pt idx="0">
                  <c:v>Černé uhlí</c:v>
                </c:pt>
              </c:strCache>
            </c:strRef>
          </c:tx>
          <c:spPr>
            <a:solidFill>
              <a:schemeClr val="tx1"/>
            </a:solidFill>
          </c:spPr>
          <c:invertIfNegative val="0"/>
          <c:cat>
            <c:strRef>
              <c:f>'8.2'!$L$9:$N$9</c:f>
              <c:strCache>
                <c:ptCount val="3"/>
                <c:pt idx="0">
                  <c:v>Červenec</c:v>
                </c:pt>
                <c:pt idx="1">
                  <c:v>Srpen</c:v>
                </c:pt>
                <c:pt idx="2">
                  <c:v>Září</c:v>
                </c:pt>
              </c:strCache>
            </c:strRef>
          </c:cat>
          <c:val>
            <c:numRef>
              <c:f>'8.2'!$L$12:$N$12</c:f>
              <c:numCache>
                <c:formatCode>#,##0.0</c:formatCode>
                <c:ptCount val="3"/>
                <c:pt idx="0">
                  <c:v>0</c:v>
                </c:pt>
                <c:pt idx="1">
                  <c:v>0</c:v>
                </c:pt>
                <c:pt idx="2">
                  <c:v>0</c:v>
                </c:pt>
              </c:numCache>
            </c:numRef>
          </c:val>
        </c:ser>
        <c:ser>
          <c:idx val="3"/>
          <c:order val="3"/>
          <c:tx>
            <c:strRef>
              <c:f>'8.2'!$K$13</c:f>
              <c:strCache>
                <c:ptCount val="1"/>
                <c:pt idx="0">
                  <c:v>Elektrická energie</c:v>
                </c:pt>
              </c:strCache>
            </c:strRef>
          </c:tx>
          <c:invertIfNegative val="0"/>
          <c:cat>
            <c:strRef>
              <c:f>'8.2'!$L$9:$N$9</c:f>
              <c:strCache>
                <c:ptCount val="3"/>
                <c:pt idx="0">
                  <c:v>Červenec</c:v>
                </c:pt>
                <c:pt idx="1">
                  <c:v>Srpen</c:v>
                </c:pt>
                <c:pt idx="2">
                  <c:v>Září</c:v>
                </c:pt>
              </c:strCache>
            </c:strRef>
          </c:cat>
          <c:val>
            <c:numRef>
              <c:f>'8.2'!$L$13:$N$13</c:f>
              <c:numCache>
                <c:formatCode>#,##0.0</c:formatCode>
                <c:ptCount val="3"/>
                <c:pt idx="0">
                  <c:v>58.51</c:v>
                </c:pt>
                <c:pt idx="1">
                  <c:v>36.08</c:v>
                </c:pt>
                <c:pt idx="2">
                  <c:v>79.417999999999992</c:v>
                </c:pt>
              </c:numCache>
            </c:numRef>
          </c:val>
        </c:ser>
        <c:ser>
          <c:idx val="4"/>
          <c:order val="4"/>
          <c:tx>
            <c:strRef>
              <c:f>'8.2'!$K$14</c:f>
              <c:strCache>
                <c:ptCount val="1"/>
                <c:pt idx="0">
                  <c:v>Energie prostředí (tepelné čerpadlo)</c:v>
                </c:pt>
              </c:strCache>
            </c:strRef>
          </c:tx>
          <c:invertIfNegative val="0"/>
          <c:cat>
            <c:strRef>
              <c:f>'8.2'!$L$9:$N$9</c:f>
              <c:strCache>
                <c:ptCount val="3"/>
                <c:pt idx="0">
                  <c:v>Červenec</c:v>
                </c:pt>
                <c:pt idx="1">
                  <c:v>Srpen</c:v>
                </c:pt>
                <c:pt idx="2">
                  <c:v>Září</c:v>
                </c:pt>
              </c:strCache>
            </c:strRef>
          </c:cat>
          <c:val>
            <c:numRef>
              <c:f>'8.2'!$L$14:$N$14</c:f>
              <c:numCache>
                <c:formatCode>#,##0.0</c:formatCode>
                <c:ptCount val="3"/>
                <c:pt idx="0">
                  <c:v>0.42</c:v>
                </c:pt>
                <c:pt idx="1">
                  <c:v>0.38</c:v>
                </c:pt>
                <c:pt idx="2">
                  <c:v>0.74</c:v>
                </c:pt>
              </c:numCache>
            </c:numRef>
          </c:val>
        </c:ser>
        <c:ser>
          <c:idx val="5"/>
          <c:order val="5"/>
          <c:tx>
            <c:strRef>
              <c:f>'8.2'!$K$15</c:f>
              <c:strCache>
                <c:ptCount val="1"/>
                <c:pt idx="0">
                  <c:v>Energie Slunce (solární kolektor)</c:v>
                </c:pt>
              </c:strCache>
            </c:strRef>
          </c:tx>
          <c:invertIfNegative val="0"/>
          <c:cat>
            <c:strRef>
              <c:f>'8.2'!$L$9:$N$9</c:f>
              <c:strCache>
                <c:ptCount val="3"/>
                <c:pt idx="0">
                  <c:v>Červenec</c:v>
                </c:pt>
                <c:pt idx="1">
                  <c:v>Srpen</c:v>
                </c:pt>
                <c:pt idx="2">
                  <c:v>Září</c:v>
                </c:pt>
              </c:strCache>
            </c:strRef>
          </c:cat>
          <c:val>
            <c:numRef>
              <c:f>'8.2'!$L$15:$N$15</c:f>
              <c:numCache>
                <c:formatCode>#,##0.0</c:formatCode>
                <c:ptCount val="3"/>
                <c:pt idx="0">
                  <c:v>0</c:v>
                </c:pt>
                <c:pt idx="1">
                  <c:v>0</c:v>
                </c:pt>
                <c:pt idx="2">
                  <c:v>0</c:v>
                </c:pt>
              </c:numCache>
            </c:numRef>
          </c:val>
        </c:ser>
        <c:ser>
          <c:idx val="6"/>
          <c:order val="6"/>
          <c:tx>
            <c:strRef>
              <c:f>'8.2'!$K$16</c:f>
              <c:strCache>
                <c:ptCount val="1"/>
                <c:pt idx="0">
                  <c:v>Hnědé uhlí</c:v>
                </c:pt>
              </c:strCache>
            </c:strRef>
          </c:tx>
          <c:spPr>
            <a:solidFill>
              <a:srgbClr val="6E4932"/>
            </a:solidFill>
          </c:spPr>
          <c:invertIfNegative val="0"/>
          <c:cat>
            <c:strRef>
              <c:f>'8.2'!$L$9:$N$9</c:f>
              <c:strCache>
                <c:ptCount val="3"/>
                <c:pt idx="0">
                  <c:v>Červenec</c:v>
                </c:pt>
                <c:pt idx="1">
                  <c:v>Srpen</c:v>
                </c:pt>
                <c:pt idx="2">
                  <c:v>Září</c:v>
                </c:pt>
              </c:strCache>
            </c:strRef>
          </c:cat>
          <c:val>
            <c:numRef>
              <c:f>'8.2'!$L$16:$N$16</c:f>
              <c:numCache>
                <c:formatCode>#,##0.0</c:formatCode>
                <c:ptCount val="3"/>
                <c:pt idx="0">
                  <c:v>88766.46</c:v>
                </c:pt>
                <c:pt idx="1">
                  <c:v>85224.485000000001</c:v>
                </c:pt>
                <c:pt idx="2">
                  <c:v>117497.755</c:v>
                </c:pt>
              </c:numCache>
            </c:numRef>
          </c:val>
        </c:ser>
        <c:ser>
          <c:idx val="7"/>
          <c:order val="7"/>
          <c:tx>
            <c:strRef>
              <c:f>'8.2'!$K$17</c:f>
              <c:strCache>
                <c:ptCount val="1"/>
                <c:pt idx="0">
                  <c:v>Jaderné palivo</c:v>
                </c:pt>
              </c:strCache>
            </c:strRef>
          </c:tx>
          <c:invertIfNegative val="0"/>
          <c:cat>
            <c:strRef>
              <c:f>'8.2'!$L$9:$N$9</c:f>
              <c:strCache>
                <c:ptCount val="3"/>
                <c:pt idx="0">
                  <c:v>Červenec</c:v>
                </c:pt>
                <c:pt idx="1">
                  <c:v>Srpen</c:v>
                </c:pt>
                <c:pt idx="2">
                  <c:v>Září</c:v>
                </c:pt>
              </c:strCache>
            </c:strRef>
          </c:cat>
          <c:val>
            <c:numRef>
              <c:f>'8.2'!$L$17:$N$17</c:f>
              <c:numCache>
                <c:formatCode>#,##0.0</c:formatCode>
                <c:ptCount val="3"/>
                <c:pt idx="0">
                  <c:v>4714.9399999999996</c:v>
                </c:pt>
                <c:pt idx="1">
                  <c:v>5280.59</c:v>
                </c:pt>
                <c:pt idx="2">
                  <c:v>8060.73</c:v>
                </c:pt>
              </c:numCache>
            </c:numRef>
          </c:val>
        </c:ser>
        <c:ser>
          <c:idx val="8"/>
          <c:order val="8"/>
          <c:tx>
            <c:strRef>
              <c:f>'8.2'!$K$18</c:f>
              <c:strCache>
                <c:ptCount val="1"/>
                <c:pt idx="0">
                  <c:v>Koks</c:v>
                </c:pt>
              </c:strCache>
            </c:strRef>
          </c:tx>
          <c:invertIfNegative val="0"/>
          <c:cat>
            <c:strRef>
              <c:f>'8.2'!$L$9:$N$9</c:f>
              <c:strCache>
                <c:ptCount val="3"/>
                <c:pt idx="0">
                  <c:v>Červenec</c:v>
                </c:pt>
                <c:pt idx="1">
                  <c:v>Srpen</c:v>
                </c:pt>
                <c:pt idx="2">
                  <c:v>Září</c:v>
                </c:pt>
              </c:strCache>
            </c:strRef>
          </c:cat>
          <c:val>
            <c:numRef>
              <c:f>'8.2'!$L$18:$N$18</c:f>
              <c:numCache>
                <c:formatCode>#,##0.0</c:formatCode>
                <c:ptCount val="3"/>
                <c:pt idx="0">
                  <c:v>0</c:v>
                </c:pt>
                <c:pt idx="1">
                  <c:v>0</c:v>
                </c:pt>
                <c:pt idx="2">
                  <c:v>0</c:v>
                </c:pt>
              </c:numCache>
            </c:numRef>
          </c:val>
        </c:ser>
        <c:ser>
          <c:idx val="9"/>
          <c:order val="9"/>
          <c:tx>
            <c:strRef>
              <c:f>'8.2'!$K$19</c:f>
              <c:strCache>
                <c:ptCount val="1"/>
                <c:pt idx="0">
                  <c:v>Odpadní teplo</c:v>
                </c:pt>
              </c:strCache>
            </c:strRef>
          </c:tx>
          <c:invertIfNegative val="0"/>
          <c:cat>
            <c:strRef>
              <c:f>'8.2'!$L$9:$N$9</c:f>
              <c:strCache>
                <c:ptCount val="3"/>
                <c:pt idx="0">
                  <c:v>Červenec</c:v>
                </c:pt>
                <c:pt idx="1">
                  <c:v>Srpen</c:v>
                </c:pt>
                <c:pt idx="2">
                  <c:v>Září</c:v>
                </c:pt>
              </c:strCache>
            </c:strRef>
          </c:cat>
          <c:val>
            <c:numRef>
              <c:f>'8.2'!$L$19:$N$19</c:f>
              <c:numCache>
                <c:formatCode>#,##0.0</c:formatCode>
                <c:ptCount val="3"/>
                <c:pt idx="0">
                  <c:v>0</c:v>
                </c:pt>
                <c:pt idx="1">
                  <c:v>0</c:v>
                </c:pt>
                <c:pt idx="2">
                  <c:v>0</c:v>
                </c:pt>
              </c:numCache>
            </c:numRef>
          </c:val>
        </c:ser>
        <c:ser>
          <c:idx val="10"/>
          <c:order val="10"/>
          <c:tx>
            <c:strRef>
              <c:f>'8.2'!$K$20</c:f>
              <c:strCache>
                <c:ptCount val="1"/>
                <c:pt idx="0">
                  <c:v>Ostatní kapalná paliva</c:v>
                </c:pt>
              </c:strCache>
            </c:strRef>
          </c:tx>
          <c:invertIfNegative val="0"/>
          <c:cat>
            <c:strRef>
              <c:f>'8.2'!$L$9:$N$9</c:f>
              <c:strCache>
                <c:ptCount val="3"/>
                <c:pt idx="0">
                  <c:v>Červenec</c:v>
                </c:pt>
                <c:pt idx="1">
                  <c:v>Srpen</c:v>
                </c:pt>
                <c:pt idx="2">
                  <c:v>Září</c:v>
                </c:pt>
              </c:strCache>
            </c:strRef>
          </c:cat>
          <c:val>
            <c:numRef>
              <c:f>'8.2'!$L$20:$N$20</c:f>
              <c:numCache>
                <c:formatCode>#,##0.0</c:formatCode>
                <c:ptCount val="3"/>
                <c:pt idx="0">
                  <c:v>0</c:v>
                </c:pt>
                <c:pt idx="1">
                  <c:v>0</c:v>
                </c:pt>
                <c:pt idx="2">
                  <c:v>0</c:v>
                </c:pt>
              </c:numCache>
            </c:numRef>
          </c:val>
        </c:ser>
        <c:ser>
          <c:idx val="11"/>
          <c:order val="11"/>
          <c:tx>
            <c:strRef>
              <c:f>'8.2'!$K$21</c:f>
              <c:strCache>
                <c:ptCount val="1"/>
                <c:pt idx="0">
                  <c:v>Ostatní pevná paliva</c:v>
                </c:pt>
              </c:strCache>
            </c:strRef>
          </c:tx>
          <c:invertIfNegative val="0"/>
          <c:cat>
            <c:strRef>
              <c:f>'8.2'!$L$9:$N$9</c:f>
              <c:strCache>
                <c:ptCount val="3"/>
                <c:pt idx="0">
                  <c:v>Červenec</c:v>
                </c:pt>
                <c:pt idx="1">
                  <c:v>Srpen</c:v>
                </c:pt>
                <c:pt idx="2">
                  <c:v>Září</c:v>
                </c:pt>
              </c:strCache>
            </c:strRef>
          </c:cat>
          <c:val>
            <c:numRef>
              <c:f>'8.2'!$L$21:$N$21</c:f>
              <c:numCache>
                <c:formatCode>#,##0.0</c:formatCode>
                <c:ptCount val="3"/>
                <c:pt idx="0">
                  <c:v>840</c:v>
                </c:pt>
                <c:pt idx="1">
                  <c:v>255</c:v>
                </c:pt>
                <c:pt idx="2">
                  <c:v>650</c:v>
                </c:pt>
              </c:numCache>
            </c:numRef>
          </c:val>
        </c:ser>
        <c:ser>
          <c:idx val="12"/>
          <c:order val="12"/>
          <c:tx>
            <c:strRef>
              <c:f>'8.2'!$K$22</c:f>
              <c:strCache>
                <c:ptCount val="1"/>
                <c:pt idx="0">
                  <c:v>Ostatní plyny</c:v>
                </c:pt>
              </c:strCache>
            </c:strRef>
          </c:tx>
          <c:invertIfNegative val="0"/>
          <c:cat>
            <c:strRef>
              <c:f>'8.2'!$L$9:$N$9</c:f>
              <c:strCache>
                <c:ptCount val="3"/>
                <c:pt idx="0">
                  <c:v>Červenec</c:v>
                </c:pt>
                <c:pt idx="1">
                  <c:v>Srpen</c:v>
                </c:pt>
                <c:pt idx="2">
                  <c:v>Září</c:v>
                </c:pt>
              </c:strCache>
            </c:strRef>
          </c:cat>
          <c:val>
            <c:numRef>
              <c:f>'8.2'!$L$22:$N$22</c:f>
              <c:numCache>
                <c:formatCode>#,##0.0</c:formatCode>
                <c:ptCount val="3"/>
                <c:pt idx="0">
                  <c:v>44.55</c:v>
                </c:pt>
                <c:pt idx="1">
                  <c:v>53.615000000000002</c:v>
                </c:pt>
                <c:pt idx="2">
                  <c:v>69.147999999999996</c:v>
                </c:pt>
              </c:numCache>
            </c:numRef>
          </c:val>
        </c:ser>
        <c:ser>
          <c:idx val="13"/>
          <c:order val="13"/>
          <c:tx>
            <c:strRef>
              <c:f>'8.2'!$K$23</c:f>
              <c:strCache>
                <c:ptCount val="1"/>
                <c:pt idx="0">
                  <c:v>Ostatní</c:v>
                </c:pt>
              </c:strCache>
            </c:strRef>
          </c:tx>
          <c:invertIfNegative val="0"/>
          <c:cat>
            <c:strRef>
              <c:f>'8.2'!$L$9:$N$9</c:f>
              <c:strCache>
                <c:ptCount val="3"/>
                <c:pt idx="0">
                  <c:v>Červenec</c:v>
                </c:pt>
                <c:pt idx="1">
                  <c:v>Srpen</c:v>
                </c:pt>
                <c:pt idx="2">
                  <c:v>Září</c:v>
                </c:pt>
              </c:strCache>
            </c:strRef>
          </c:cat>
          <c:val>
            <c:numRef>
              <c:f>'8.2'!$L$23:$N$23</c:f>
              <c:numCache>
                <c:formatCode>#,##0.0</c:formatCode>
                <c:ptCount val="3"/>
                <c:pt idx="0">
                  <c:v>0</c:v>
                </c:pt>
                <c:pt idx="1">
                  <c:v>0</c:v>
                </c:pt>
                <c:pt idx="2">
                  <c:v>0</c:v>
                </c:pt>
              </c:numCache>
            </c:numRef>
          </c:val>
        </c:ser>
        <c:ser>
          <c:idx val="14"/>
          <c:order val="14"/>
          <c:tx>
            <c:strRef>
              <c:f>'8.2'!$K$24</c:f>
              <c:strCache>
                <c:ptCount val="1"/>
                <c:pt idx="0">
                  <c:v>Topné oleje</c:v>
                </c:pt>
              </c:strCache>
            </c:strRef>
          </c:tx>
          <c:invertIfNegative val="0"/>
          <c:cat>
            <c:strRef>
              <c:f>'8.2'!$L$9:$N$9</c:f>
              <c:strCache>
                <c:ptCount val="3"/>
                <c:pt idx="0">
                  <c:v>Červenec</c:v>
                </c:pt>
                <c:pt idx="1">
                  <c:v>Srpen</c:v>
                </c:pt>
                <c:pt idx="2">
                  <c:v>Září</c:v>
                </c:pt>
              </c:strCache>
            </c:strRef>
          </c:cat>
          <c:val>
            <c:numRef>
              <c:f>'8.2'!$L$24:$N$24</c:f>
              <c:numCache>
                <c:formatCode>#,##0.0</c:formatCode>
                <c:ptCount val="3"/>
                <c:pt idx="0">
                  <c:v>38.226999999999997</c:v>
                </c:pt>
                <c:pt idx="1">
                  <c:v>37.289000000000001</c:v>
                </c:pt>
                <c:pt idx="2">
                  <c:v>4367.3009999999995</c:v>
                </c:pt>
              </c:numCache>
            </c:numRef>
          </c:val>
        </c:ser>
        <c:ser>
          <c:idx val="15"/>
          <c:order val="15"/>
          <c:tx>
            <c:strRef>
              <c:f>'8.2'!$K$25</c:f>
              <c:strCache>
                <c:ptCount val="1"/>
                <c:pt idx="0">
                  <c:v>Zemní plyn</c:v>
                </c:pt>
              </c:strCache>
            </c:strRef>
          </c:tx>
          <c:spPr>
            <a:solidFill>
              <a:srgbClr val="EBE600"/>
            </a:solidFill>
          </c:spPr>
          <c:invertIfNegative val="0"/>
          <c:cat>
            <c:strRef>
              <c:f>'8.2'!$L$9:$N$9</c:f>
              <c:strCache>
                <c:ptCount val="3"/>
                <c:pt idx="0">
                  <c:v>Červenec</c:v>
                </c:pt>
                <c:pt idx="1">
                  <c:v>Srpen</c:v>
                </c:pt>
                <c:pt idx="2">
                  <c:v>Září</c:v>
                </c:pt>
              </c:strCache>
            </c:strRef>
          </c:cat>
          <c:val>
            <c:numRef>
              <c:f>'8.2'!$L$25:$N$25</c:f>
              <c:numCache>
                <c:formatCode>#,##0.0</c:formatCode>
                <c:ptCount val="3"/>
                <c:pt idx="0">
                  <c:v>17633.811000000005</c:v>
                </c:pt>
                <c:pt idx="1">
                  <c:v>18126.664000000001</c:v>
                </c:pt>
                <c:pt idx="2">
                  <c:v>26322.408999999996</c:v>
                </c:pt>
              </c:numCache>
            </c:numRef>
          </c:val>
        </c:ser>
        <c:dLbls>
          <c:showLegendKey val="0"/>
          <c:showVal val="0"/>
          <c:showCatName val="0"/>
          <c:showSerName val="0"/>
          <c:showPercent val="0"/>
          <c:showBubbleSize val="0"/>
        </c:dLbls>
        <c:gapWidth val="150"/>
        <c:overlap val="100"/>
        <c:axId val="208130816"/>
        <c:axId val="208132352"/>
      </c:barChart>
      <c:catAx>
        <c:axId val="208130816"/>
        <c:scaling>
          <c:orientation val="minMax"/>
        </c:scaling>
        <c:delete val="0"/>
        <c:axPos val="b"/>
        <c:numFmt formatCode="General" sourceLinked="1"/>
        <c:majorTickMark val="none"/>
        <c:minorTickMark val="none"/>
        <c:tickLblPos val="nextTo"/>
        <c:txPr>
          <a:bodyPr/>
          <a:lstStyle/>
          <a:p>
            <a:pPr>
              <a:defRPr sz="900"/>
            </a:pPr>
            <a:endParaRPr lang="cs-CZ"/>
          </a:p>
        </c:txPr>
        <c:crossAx val="208132352"/>
        <c:crosses val="autoZero"/>
        <c:auto val="1"/>
        <c:lblAlgn val="ctr"/>
        <c:lblOffset val="100"/>
        <c:noMultiLvlLbl val="0"/>
      </c:catAx>
      <c:valAx>
        <c:axId val="208132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8130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'8.2'!$O$27:$O$34</c:f>
              <c:numCache>
                <c:formatCode>General</c:formatCode>
                <c:ptCount val="8"/>
              </c:numCache>
            </c:numRef>
          </c:cat>
          <c:val>
            <c:numRef>
              <c:f>'8.2'!$J$27:$J$34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78734848"/>
        <c:axId val="378744832"/>
      </c:barChart>
      <c:catAx>
        <c:axId val="378734848"/>
        <c:scaling>
          <c:orientation val="minMax"/>
        </c:scaling>
        <c:delete val="1"/>
        <c:axPos val="b"/>
        <c:numFmt formatCode="General" sourceLinked="1"/>
        <c:majorTickMark val="out"/>
        <c:minorTickMark val="none"/>
        <c:tickLblPos val="nextTo"/>
        <c:crossAx val="378744832"/>
        <c:crosses val="autoZero"/>
        <c:auto val="1"/>
        <c:lblAlgn val="ctr"/>
        <c:lblOffset val="100"/>
        <c:noMultiLvlLbl val="0"/>
      </c:catAx>
      <c:valAx>
        <c:axId val="378744832"/>
        <c:scaling>
          <c:orientation val="minMax"/>
        </c:scaling>
        <c:delete val="1"/>
        <c:axPos val="l"/>
        <c:numFmt formatCode="0%" sourceLinked="1"/>
        <c:majorTickMark val="out"/>
        <c:minorTickMark val="none"/>
        <c:tickLblPos val="nextTo"/>
        <c:crossAx val="3787348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377707520"/>
        <c:axId val="377733888"/>
      </c:barChart>
      <c:catAx>
        <c:axId val="377707520"/>
        <c:scaling>
          <c:orientation val="maxMin"/>
        </c:scaling>
        <c:delete val="0"/>
        <c:axPos val="l"/>
        <c:numFmt formatCode="0.0" sourceLinked="1"/>
        <c:majorTickMark val="none"/>
        <c:minorTickMark val="none"/>
        <c:tickLblPos val="nextTo"/>
        <c:txPr>
          <a:bodyPr/>
          <a:lstStyle/>
          <a:p>
            <a:pPr>
              <a:defRPr sz="900"/>
            </a:pPr>
            <a:endParaRPr lang="cs-CZ"/>
          </a:p>
        </c:txPr>
        <c:crossAx val="377733888"/>
        <c:crosses val="autoZero"/>
        <c:auto val="1"/>
        <c:lblAlgn val="ctr"/>
        <c:lblOffset val="100"/>
        <c:noMultiLvlLbl val="0"/>
      </c:catAx>
      <c:valAx>
        <c:axId val="3777338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77075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1"/>
              <c:layout>
                <c:manualLayout>
                  <c:x val="6.4141414141414138E-3"/>
                  <c:y val="-7.2763220613982823E-3"/>
                </c:manualLayout>
              </c:layout>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545454545454545"/>
                  <c:y val="8.0036391636340298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delete val="1"/>
            </c:dLbl>
            <c:dLbl>
              <c:idx val="13"/>
              <c:delete val="1"/>
            </c:dLbl>
            <c:dLbl>
              <c:idx val="14"/>
              <c:delete val="1"/>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4213.4720200000011</c:v>
                </c:pt>
                <c:pt idx="1">
                  <c:v>845.57962499999974</c:v>
                </c:pt>
                <c:pt idx="2">
                  <c:v>1648.7243450000001</c:v>
                </c:pt>
                <c:pt idx="3">
                  <c:v>4.8115480000000002</c:v>
                </c:pt>
                <c:pt idx="4">
                  <c:v>3.63991</c:v>
                </c:pt>
                <c:pt idx="5">
                  <c:v>0.17930399999999999</c:v>
                </c:pt>
                <c:pt idx="6">
                  <c:v>8543.7614880000019</c:v>
                </c:pt>
                <c:pt idx="7">
                  <c:v>69.09899999999999</c:v>
                </c:pt>
                <c:pt idx="8">
                  <c:v>2.2200000000000002E-3</c:v>
                </c:pt>
                <c:pt idx="9">
                  <c:v>1895.6422600000001</c:v>
                </c:pt>
                <c:pt idx="10">
                  <c:v>6.6317280000000007</c:v>
                </c:pt>
                <c:pt idx="11">
                  <c:v>996.57052872861527</c:v>
                </c:pt>
                <c:pt idx="12">
                  <c:v>2448.2740990000002</c:v>
                </c:pt>
                <c:pt idx="13">
                  <c:v>0</c:v>
                </c:pt>
                <c:pt idx="14">
                  <c:v>39.421802</c:v>
                </c:pt>
                <c:pt idx="15">
                  <c:v>3992.3948424713849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377770368"/>
        <c:axId val="377771904"/>
      </c:barChart>
      <c:catAx>
        <c:axId val="377770368"/>
        <c:scaling>
          <c:orientation val="minMax"/>
        </c:scaling>
        <c:delete val="0"/>
        <c:axPos val="l"/>
        <c:numFmt formatCode="General" sourceLinked="1"/>
        <c:majorTickMark val="none"/>
        <c:minorTickMark val="none"/>
        <c:tickLblPos val="nextTo"/>
        <c:txPr>
          <a:bodyPr/>
          <a:lstStyle/>
          <a:p>
            <a:pPr>
              <a:defRPr sz="900"/>
            </a:pPr>
            <a:endParaRPr lang="cs-CZ"/>
          </a:p>
        </c:txPr>
        <c:crossAx val="377771904"/>
        <c:crosses val="autoZero"/>
        <c:auto val="1"/>
        <c:lblAlgn val="ctr"/>
        <c:lblOffset val="100"/>
        <c:noMultiLvlLbl val="0"/>
      </c:catAx>
      <c:valAx>
        <c:axId val="377771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77703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377814016"/>
        <c:axId val="377819904"/>
      </c:barChart>
      <c:catAx>
        <c:axId val="377814016"/>
        <c:scaling>
          <c:orientation val="minMax"/>
        </c:scaling>
        <c:delete val="0"/>
        <c:axPos val="b"/>
        <c:numFmt formatCode="General" sourceLinked="1"/>
        <c:majorTickMark val="none"/>
        <c:minorTickMark val="none"/>
        <c:tickLblPos val="nextTo"/>
        <c:txPr>
          <a:bodyPr/>
          <a:lstStyle/>
          <a:p>
            <a:pPr>
              <a:defRPr sz="900"/>
            </a:pPr>
            <a:endParaRPr lang="cs-CZ"/>
          </a:p>
        </c:txPr>
        <c:crossAx val="377819904"/>
        <c:crosses val="autoZero"/>
        <c:auto val="1"/>
        <c:lblAlgn val="ctr"/>
        <c:lblOffset val="100"/>
        <c:noMultiLvlLbl val="0"/>
      </c:catAx>
      <c:valAx>
        <c:axId val="377819904"/>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3778140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377840768"/>
        <c:axId val="377842304"/>
      </c:barChart>
      <c:catAx>
        <c:axId val="377840768"/>
        <c:scaling>
          <c:orientation val="minMax"/>
        </c:scaling>
        <c:delete val="0"/>
        <c:axPos val="l"/>
        <c:numFmt formatCode="General" sourceLinked="1"/>
        <c:majorTickMark val="none"/>
        <c:minorTickMark val="none"/>
        <c:tickLblPos val="nextTo"/>
        <c:txPr>
          <a:bodyPr/>
          <a:lstStyle/>
          <a:p>
            <a:pPr>
              <a:defRPr sz="900"/>
            </a:pPr>
            <a:endParaRPr lang="cs-CZ"/>
          </a:p>
        </c:txPr>
        <c:crossAx val="377842304"/>
        <c:crosses val="autoZero"/>
        <c:auto val="1"/>
        <c:lblAlgn val="ctr"/>
        <c:lblOffset val="100"/>
        <c:noMultiLvlLbl val="0"/>
      </c:catAx>
      <c:valAx>
        <c:axId val="377842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78407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378480512"/>
        <c:axId val="378482048"/>
      </c:barChart>
      <c:catAx>
        <c:axId val="378480512"/>
        <c:scaling>
          <c:orientation val="maxMin"/>
        </c:scaling>
        <c:delete val="0"/>
        <c:axPos val="l"/>
        <c:numFmt formatCode="0.0" sourceLinked="1"/>
        <c:majorTickMark val="none"/>
        <c:minorTickMark val="none"/>
        <c:tickLblPos val="nextTo"/>
        <c:txPr>
          <a:bodyPr/>
          <a:lstStyle/>
          <a:p>
            <a:pPr>
              <a:defRPr sz="900"/>
            </a:pPr>
            <a:endParaRPr lang="cs-CZ"/>
          </a:p>
        </c:txPr>
        <c:crossAx val="378482048"/>
        <c:crosses val="autoZero"/>
        <c:auto val="1"/>
        <c:lblAlgn val="ctr"/>
        <c:lblOffset val="100"/>
        <c:noMultiLvlLbl val="0"/>
      </c:catAx>
      <c:valAx>
        <c:axId val="378482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84805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378493952"/>
        <c:axId val="378512128"/>
      </c:barChart>
      <c:catAx>
        <c:axId val="378493952"/>
        <c:scaling>
          <c:orientation val="minMax"/>
        </c:scaling>
        <c:delete val="0"/>
        <c:axPos val="l"/>
        <c:numFmt formatCode="General" sourceLinked="1"/>
        <c:majorTickMark val="none"/>
        <c:minorTickMark val="none"/>
        <c:tickLblPos val="nextTo"/>
        <c:txPr>
          <a:bodyPr/>
          <a:lstStyle/>
          <a:p>
            <a:pPr>
              <a:defRPr sz="900"/>
            </a:pPr>
            <a:endParaRPr lang="cs-CZ"/>
          </a:p>
        </c:txPr>
        <c:crossAx val="378512128"/>
        <c:crosses val="autoZero"/>
        <c:auto val="1"/>
        <c:lblAlgn val="ctr"/>
        <c:lblOffset val="100"/>
        <c:noMultiLvlLbl val="0"/>
      </c:catAx>
      <c:valAx>
        <c:axId val="378512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8493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378558336"/>
        <c:axId val="378559872"/>
      </c:barChart>
      <c:catAx>
        <c:axId val="378558336"/>
        <c:scaling>
          <c:orientation val="minMax"/>
        </c:scaling>
        <c:delete val="0"/>
        <c:axPos val="b"/>
        <c:numFmt formatCode="General" sourceLinked="1"/>
        <c:majorTickMark val="none"/>
        <c:minorTickMark val="none"/>
        <c:tickLblPos val="nextTo"/>
        <c:txPr>
          <a:bodyPr/>
          <a:lstStyle/>
          <a:p>
            <a:pPr>
              <a:defRPr sz="900"/>
            </a:pPr>
            <a:endParaRPr lang="cs-CZ"/>
          </a:p>
        </c:txPr>
        <c:crossAx val="378559872"/>
        <c:crosses val="autoZero"/>
        <c:auto val="1"/>
        <c:lblAlgn val="ctr"/>
        <c:lblOffset val="100"/>
        <c:noMultiLvlLbl val="0"/>
      </c:catAx>
      <c:valAx>
        <c:axId val="378559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85583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378601472"/>
        <c:axId val="378603008"/>
      </c:barChart>
      <c:catAx>
        <c:axId val="378601472"/>
        <c:scaling>
          <c:orientation val="minMax"/>
        </c:scaling>
        <c:delete val="0"/>
        <c:axPos val="l"/>
        <c:numFmt formatCode="General" sourceLinked="1"/>
        <c:majorTickMark val="none"/>
        <c:minorTickMark val="none"/>
        <c:tickLblPos val="nextTo"/>
        <c:txPr>
          <a:bodyPr/>
          <a:lstStyle/>
          <a:p>
            <a:pPr>
              <a:defRPr sz="900"/>
            </a:pPr>
            <a:endParaRPr lang="cs-CZ"/>
          </a:p>
        </c:txPr>
        <c:crossAx val="378603008"/>
        <c:crosses val="autoZero"/>
        <c:auto val="1"/>
        <c:lblAlgn val="ctr"/>
        <c:lblOffset val="100"/>
        <c:noMultiLvlLbl val="0"/>
      </c:catAx>
      <c:valAx>
        <c:axId val="3786030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8601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378831616"/>
        <c:axId val="378833152"/>
      </c:barChart>
      <c:catAx>
        <c:axId val="378831616"/>
        <c:scaling>
          <c:orientation val="maxMin"/>
        </c:scaling>
        <c:delete val="0"/>
        <c:axPos val="l"/>
        <c:numFmt formatCode="0.0" sourceLinked="1"/>
        <c:majorTickMark val="none"/>
        <c:minorTickMark val="none"/>
        <c:tickLblPos val="nextTo"/>
        <c:txPr>
          <a:bodyPr/>
          <a:lstStyle/>
          <a:p>
            <a:pPr>
              <a:defRPr sz="900"/>
            </a:pPr>
            <a:endParaRPr lang="cs-CZ"/>
          </a:p>
        </c:txPr>
        <c:crossAx val="378833152"/>
        <c:crosses val="autoZero"/>
        <c:auto val="1"/>
        <c:lblAlgn val="ctr"/>
        <c:lblOffset val="100"/>
        <c:noMultiLvlLbl val="0"/>
      </c:catAx>
      <c:valAx>
        <c:axId val="3788331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883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720.65321499999993</c:v>
                </c:pt>
                <c:pt idx="1">
                  <c:v>986.03925700000036</c:v>
                </c:pt>
                <c:pt idx="2">
                  <c:v>887.63229500000011</c:v>
                </c:pt>
                <c:pt idx="3">
                  <c:v>2369.9715550000001</c:v>
                </c:pt>
                <c:pt idx="4">
                  <c:v>444.02608099999998</c:v>
                </c:pt>
                <c:pt idx="5">
                  <c:v>626.85116799999992</c:v>
                </c:pt>
                <c:pt idx="6">
                  <c:v>355.50688000000002</c:v>
                </c:pt>
                <c:pt idx="7">
                  <c:v>5048.7177300000003</c:v>
                </c:pt>
                <c:pt idx="8">
                  <c:v>982.20933619999994</c:v>
                </c:pt>
                <c:pt idx="9">
                  <c:v>780.15348499999982</c:v>
                </c:pt>
                <c:pt idx="10">
                  <c:v>662.004368</c:v>
                </c:pt>
                <c:pt idx="11">
                  <c:v>3945.2966700000006</c:v>
                </c:pt>
                <c:pt idx="12">
                  <c:v>5693.1406549999992</c:v>
                </c:pt>
                <c:pt idx="13">
                  <c:v>1206.0020249999998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378845056"/>
        <c:axId val="378846592"/>
      </c:barChart>
      <c:catAx>
        <c:axId val="378845056"/>
        <c:scaling>
          <c:orientation val="minMax"/>
        </c:scaling>
        <c:delete val="0"/>
        <c:axPos val="l"/>
        <c:numFmt formatCode="General" sourceLinked="1"/>
        <c:majorTickMark val="none"/>
        <c:minorTickMark val="none"/>
        <c:tickLblPos val="nextTo"/>
        <c:txPr>
          <a:bodyPr/>
          <a:lstStyle/>
          <a:p>
            <a:pPr>
              <a:defRPr sz="900"/>
            </a:pPr>
            <a:endParaRPr lang="cs-CZ"/>
          </a:p>
        </c:txPr>
        <c:crossAx val="378846592"/>
        <c:crosses val="autoZero"/>
        <c:auto val="1"/>
        <c:lblAlgn val="ctr"/>
        <c:lblOffset val="100"/>
        <c:noMultiLvlLbl val="0"/>
      </c:catAx>
      <c:valAx>
        <c:axId val="378846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8845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378905344"/>
        <c:axId val="378906880"/>
      </c:barChart>
      <c:catAx>
        <c:axId val="378905344"/>
        <c:scaling>
          <c:orientation val="minMax"/>
        </c:scaling>
        <c:delete val="0"/>
        <c:axPos val="b"/>
        <c:numFmt formatCode="General" sourceLinked="1"/>
        <c:majorTickMark val="none"/>
        <c:minorTickMark val="none"/>
        <c:tickLblPos val="nextTo"/>
        <c:txPr>
          <a:bodyPr/>
          <a:lstStyle/>
          <a:p>
            <a:pPr>
              <a:defRPr sz="900"/>
            </a:pPr>
            <a:endParaRPr lang="cs-CZ"/>
          </a:p>
        </c:txPr>
        <c:crossAx val="378906880"/>
        <c:crosses val="autoZero"/>
        <c:auto val="1"/>
        <c:lblAlgn val="ctr"/>
        <c:lblOffset val="100"/>
        <c:noMultiLvlLbl val="0"/>
      </c:catAx>
      <c:valAx>
        <c:axId val="378906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89053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378944128"/>
        <c:axId val="378950016"/>
      </c:barChart>
      <c:catAx>
        <c:axId val="378944128"/>
        <c:scaling>
          <c:orientation val="minMax"/>
        </c:scaling>
        <c:delete val="0"/>
        <c:axPos val="l"/>
        <c:numFmt formatCode="General" sourceLinked="1"/>
        <c:majorTickMark val="none"/>
        <c:minorTickMark val="none"/>
        <c:tickLblPos val="nextTo"/>
        <c:txPr>
          <a:bodyPr/>
          <a:lstStyle/>
          <a:p>
            <a:pPr>
              <a:defRPr sz="900"/>
            </a:pPr>
            <a:endParaRPr lang="cs-CZ"/>
          </a:p>
        </c:txPr>
        <c:crossAx val="378950016"/>
        <c:crosses val="autoZero"/>
        <c:auto val="1"/>
        <c:lblAlgn val="ctr"/>
        <c:lblOffset val="100"/>
        <c:noMultiLvlLbl val="0"/>
      </c:catAx>
      <c:valAx>
        <c:axId val="3789500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8944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379669504"/>
        <c:axId val="379675392"/>
      </c:barChart>
      <c:catAx>
        <c:axId val="379669504"/>
        <c:scaling>
          <c:orientation val="maxMin"/>
        </c:scaling>
        <c:delete val="0"/>
        <c:axPos val="l"/>
        <c:numFmt formatCode="0.0" sourceLinked="1"/>
        <c:majorTickMark val="none"/>
        <c:minorTickMark val="none"/>
        <c:tickLblPos val="nextTo"/>
        <c:txPr>
          <a:bodyPr/>
          <a:lstStyle/>
          <a:p>
            <a:pPr>
              <a:defRPr sz="900"/>
            </a:pPr>
            <a:endParaRPr lang="cs-CZ"/>
          </a:p>
        </c:txPr>
        <c:crossAx val="379675392"/>
        <c:crosses val="autoZero"/>
        <c:auto val="1"/>
        <c:lblAlgn val="ctr"/>
        <c:lblOffset val="100"/>
        <c:noMultiLvlLbl val="0"/>
      </c:catAx>
      <c:valAx>
        <c:axId val="3796753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96695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379711872"/>
        <c:axId val="379713408"/>
      </c:barChart>
      <c:catAx>
        <c:axId val="379711872"/>
        <c:scaling>
          <c:orientation val="minMax"/>
        </c:scaling>
        <c:delete val="0"/>
        <c:axPos val="l"/>
        <c:numFmt formatCode="General" sourceLinked="1"/>
        <c:majorTickMark val="none"/>
        <c:minorTickMark val="none"/>
        <c:tickLblPos val="nextTo"/>
        <c:txPr>
          <a:bodyPr/>
          <a:lstStyle/>
          <a:p>
            <a:pPr>
              <a:defRPr sz="900"/>
            </a:pPr>
            <a:endParaRPr lang="cs-CZ"/>
          </a:p>
        </c:txPr>
        <c:crossAx val="379713408"/>
        <c:crosses val="autoZero"/>
        <c:auto val="1"/>
        <c:lblAlgn val="ctr"/>
        <c:lblOffset val="100"/>
        <c:noMultiLvlLbl val="0"/>
      </c:catAx>
      <c:valAx>
        <c:axId val="379713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9711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206089216"/>
        <c:axId val="206095104"/>
      </c:barChart>
      <c:catAx>
        <c:axId val="206089216"/>
        <c:scaling>
          <c:orientation val="minMax"/>
        </c:scaling>
        <c:delete val="0"/>
        <c:axPos val="b"/>
        <c:numFmt formatCode="General" sourceLinked="1"/>
        <c:majorTickMark val="none"/>
        <c:minorTickMark val="none"/>
        <c:tickLblPos val="nextTo"/>
        <c:txPr>
          <a:bodyPr/>
          <a:lstStyle/>
          <a:p>
            <a:pPr>
              <a:defRPr sz="900"/>
            </a:pPr>
            <a:endParaRPr lang="cs-CZ"/>
          </a:p>
        </c:txPr>
        <c:crossAx val="206095104"/>
        <c:crosses val="autoZero"/>
        <c:auto val="1"/>
        <c:lblAlgn val="ctr"/>
        <c:lblOffset val="100"/>
        <c:noMultiLvlLbl val="0"/>
      </c:catAx>
      <c:valAx>
        <c:axId val="206095104"/>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060892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377668736"/>
        <c:axId val="377670272"/>
      </c:barChart>
      <c:catAx>
        <c:axId val="377668736"/>
        <c:scaling>
          <c:orientation val="minMax"/>
        </c:scaling>
        <c:delete val="0"/>
        <c:axPos val="l"/>
        <c:numFmt formatCode="General" sourceLinked="1"/>
        <c:majorTickMark val="none"/>
        <c:minorTickMark val="none"/>
        <c:tickLblPos val="nextTo"/>
        <c:txPr>
          <a:bodyPr/>
          <a:lstStyle/>
          <a:p>
            <a:pPr>
              <a:defRPr sz="900"/>
            </a:pPr>
            <a:endParaRPr lang="cs-CZ"/>
          </a:p>
        </c:txPr>
        <c:crossAx val="377670272"/>
        <c:crosses val="autoZero"/>
        <c:auto val="1"/>
        <c:lblAlgn val="ctr"/>
        <c:lblOffset val="100"/>
        <c:noMultiLvlLbl val="0"/>
      </c:catAx>
      <c:valAx>
        <c:axId val="3776702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76687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379639680"/>
        <c:axId val="379641216"/>
      </c:barChart>
      <c:catAx>
        <c:axId val="379639680"/>
        <c:scaling>
          <c:orientation val="maxMin"/>
        </c:scaling>
        <c:delete val="0"/>
        <c:axPos val="l"/>
        <c:numFmt formatCode="0.0" sourceLinked="1"/>
        <c:majorTickMark val="none"/>
        <c:minorTickMark val="none"/>
        <c:tickLblPos val="nextTo"/>
        <c:txPr>
          <a:bodyPr/>
          <a:lstStyle/>
          <a:p>
            <a:pPr>
              <a:defRPr sz="900"/>
            </a:pPr>
            <a:endParaRPr lang="cs-CZ"/>
          </a:p>
        </c:txPr>
        <c:crossAx val="379641216"/>
        <c:crosses val="autoZero"/>
        <c:auto val="1"/>
        <c:lblAlgn val="ctr"/>
        <c:lblOffset val="100"/>
        <c:noMultiLvlLbl val="0"/>
      </c:catAx>
      <c:valAx>
        <c:axId val="3796412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96396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05784960"/>
        <c:axId val="205786496"/>
      </c:barChart>
      <c:catAx>
        <c:axId val="205784960"/>
        <c:scaling>
          <c:orientation val="minMax"/>
        </c:scaling>
        <c:delete val="1"/>
        <c:axPos val="b"/>
        <c:numFmt formatCode="General" sourceLinked="1"/>
        <c:majorTickMark val="out"/>
        <c:minorTickMark val="none"/>
        <c:tickLblPos val="nextTo"/>
        <c:crossAx val="205786496"/>
        <c:crosses val="autoZero"/>
        <c:auto val="1"/>
        <c:lblAlgn val="ctr"/>
        <c:lblOffset val="100"/>
        <c:noMultiLvlLbl val="0"/>
      </c:catAx>
      <c:valAx>
        <c:axId val="205786496"/>
        <c:scaling>
          <c:orientation val="minMax"/>
        </c:scaling>
        <c:delete val="1"/>
        <c:axPos val="l"/>
        <c:numFmt formatCode="General" sourceLinked="1"/>
        <c:majorTickMark val="out"/>
        <c:minorTickMark val="none"/>
        <c:tickLblPos val="nextTo"/>
        <c:crossAx val="2057849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379735040"/>
        <c:axId val="379745024"/>
      </c:barChart>
      <c:catAx>
        <c:axId val="379735040"/>
        <c:scaling>
          <c:orientation val="minMax"/>
        </c:scaling>
        <c:delete val="0"/>
        <c:axPos val="l"/>
        <c:numFmt formatCode="General" sourceLinked="1"/>
        <c:majorTickMark val="none"/>
        <c:minorTickMark val="none"/>
        <c:tickLblPos val="nextTo"/>
        <c:txPr>
          <a:bodyPr/>
          <a:lstStyle/>
          <a:p>
            <a:pPr>
              <a:defRPr sz="900"/>
            </a:pPr>
            <a:endParaRPr lang="cs-CZ"/>
          </a:p>
        </c:txPr>
        <c:crossAx val="379745024"/>
        <c:crosses val="autoZero"/>
        <c:auto val="1"/>
        <c:lblAlgn val="ctr"/>
        <c:lblOffset val="100"/>
        <c:noMultiLvlLbl val="0"/>
      </c:catAx>
      <c:valAx>
        <c:axId val="3797450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9735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380065664"/>
        <c:axId val="380067200"/>
      </c:barChart>
      <c:catAx>
        <c:axId val="380065664"/>
        <c:scaling>
          <c:orientation val="minMax"/>
        </c:scaling>
        <c:delete val="0"/>
        <c:axPos val="b"/>
        <c:numFmt formatCode="General" sourceLinked="1"/>
        <c:majorTickMark val="none"/>
        <c:minorTickMark val="none"/>
        <c:tickLblPos val="nextTo"/>
        <c:txPr>
          <a:bodyPr/>
          <a:lstStyle/>
          <a:p>
            <a:pPr>
              <a:defRPr sz="900"/>
            </a:pPr>
            <a:endParaRPr lang="cs-CZ"/>
          </a:p>
        </c:txPr>
        <c:crossAx val="380067200"/>
        <c:crosses val="autoZero"/>
        <c:auto val="1"/>
        <c:lblAlgn val="ctr"/>
        <c:lblOffset val="100"/>
        <c:noMultiLvlLbl val="0"/>
      </c:catAx>
      <c:valAx>
        <c:axId val="3800672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00656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380096512"/>
        <c:axId val="380098048"/>
      </c:barChart>
      <c:catAx>
        <c:axId val="380096512"/>
        <c:scaling>
          <c:orientation val="minMax"/>
        </c:scaling>
        <c:delete val="0"/>
        <c:axPos val="l"/>
        <c:numFmt formatCode="General" sourceLinked="1"/>
        <c:majorTickMark val="none"/>
        <c:minorTickMark val="none"/>
        <c:tickLblPos val="nextTo"/>
        <c:txPr>
          <a:bodyPr/>
          <a:lstStyle/>
          <a:p>
            <a:pPr>
              <a:defRPr sz="900"/>
            </a:pPr>
            <a:endParaRPr lang="cs-CZ"/>
          </a:p>
        </c:txPr>
        <c:crossAx val="380098048"/>
        <c:crosses val="autoZero"/>
        <c:auto val="1"/>
        <c:lblAlgn val="ctr"/>
        <c:lblOffset val="100"/>
        <c:noMultiLvlLbl val="0"/>
      </c:catAx>
      <c:valAx>
        <c:axId val="3800980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096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379941632"/>
        <c:axId val="379943168"/>
      </c:barChart>
      <c:catAx>
        <c:axId val="379941632"/>
        <c:scaling>
          <c:orientation val="maxMin"/>
        </c:scaling>
        <c:delete val="0"/>
        <c:axPos val="l"/>
        <c:numFmt formatCode="0.0" sourceLinked="1"/>
        <c:majorTickMark val="none"/>
        <c:minorTickMark val="none"/>
        <c:tickLblPos val="nextTo"/>
        <c:txPr>
          <a:bodyPr/>
          <a:lstStyle/>
          <a:p>
            <a:pPr>
              <a:defRPr sz="900"/>
            </a:pPr>
            <a:endParaRPr lang="cs-CZ"/>
          </a:p>
        </c:txPr>
        <c:crossAx val="379943168"/>
        <c:crosses val="autoZero"/>
        <c:auto val="1"/>
        <c:lblAlgn val="ctr"/>
        <c:lblOffset val="100"/>
        <c:noMultiLvlLbl val="0"/>
      </c:catAx>
      <c:valAx>
        <c:axId val="3799431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99416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379975552"/>
        <c:axId val="379977088"/>
      </c:barChart>
      <c:catAx>
        <c:axId val="379975552"/>
        <c:scaling>
          <c:orientation val="minMax"/>
        </c:scaling>
        <c:delete val="0"/>
        <c:axPos val="l"/>
        <c:numFmt formatCode="General" sourceLinked="1"/>
        <c:majorTickMark val="none"/>
        <c:minorTickMark val="none"/>
        <c:tickLblPos val="nextTo"/>
        <c:txPr>
          <a:bodyPr/>
          <a:lstStyle/>
          <a:p>
            <a:pPr>
              <a:defRPr sz="900"/>
            </a:pPr>
            <a:endParaRPr lang="cs-CZ"/>
          </a:p>
        </c:txPr>
        <c:crossAx val="379977088"/>
        <c:crosses val="autoZero"/>
        <c:auto val="1"/>
        <c:lblAlgn val="ctr"/>
        <c:lblOffset val="100"/>
        <c:noMultiLvlLbl val="0"/>
      </c:catAx>
      <c:valAx>
        <c:axId val="3799770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99755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380019456"/>
        <c:axId val="380020992"/>
      </c:barChart>
      <c:catAx>
        <c:axId val="380019456"/>
        <c:scaling>
          <c:orientation val="minMax"/>
        </c:scaling>
        <c:delete val="0"/>
        <c:axPos val="b"/>
        <c:numFmt formatCode="General" sourceLinked="1"/>
        <c:majorTickMark val="none"/>
        <c:minorTickMark val="none"/>
        <c:tickLblPos val="nextTo"/>
        <c:txPr>
          <a:bodyPr/>
          <a:lstStyle/>
          <a:p>
            <a:pPr>
              <a:defRPr sz="900"/>
            </a:pPr>
            <a:endParaRPr lang="cs-CZ"/>
          </a:p>
        </c:txPr>
        <c:crossAx val="380020992"/>
        <c:crosses val="autoZero"/>
        <c:auto val="1"/>
        <c:lblAlgn val="ctr"/>
        <c:lblOffset val="100"/>
        <c:noMultiLvlLbl val="0"/>
      </c:catAx>
      <c:valAx>
        <c:axId val="380020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00194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380111488"/>
        <c:axId val="380125568"/>
      </c:barChart>
      <c:catAx>
        <c:axId val="380111488"/>
        <c:scaling>
          <c:orientation val="minMax"/>
        </c:scaling>
        <c:delete val="0"/>
        <c:axPos val="l"/>
        <c:numFmt formatCode="General" sourceLinked="1"/>
        <c:majorTickMark val="none"/>
        <c:minorTickMark val="none"/>
        <c:tickLblPos val="nextTo"/>
        <c:txPr>
          <a:bodyPr/>
          <a:lstStyle/>
          <a:p>
            <a:pPr>
              <a:defRPr sz="900"/>
            </a:pPr>
            <a:endParaRPr lang="cs-CZ"/>
          </a:p>
        </c:txPr>
        <c:crossAx val="380125568"/>
        <c:crosses val="autoZero"/>
        <c:auto val="1"/>
        <c:lblAlgn val="ctr"/>
        <c:lblOffset val="100"/>
        <c:noMultiLvlLbl val="0"/>
      </c:catAx>
      <c:valAx>
        <c:axId val="3801255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1114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380185984"/>
        <c:axId val="380187776"/>
      </c:barChart>
      <c:catAx>
        <c:axId val="380185984"/>
        <c:scaling>
          <c:orientation val="maxMin"/>
        </c:scaling>
        <c:delete val="0"/>
        <c:axPos val="l"/>
        <c:numFmt formatCode="0.0" sourceLinked="1"/>
        <c:majorTickMark val="none"/>
        <c:minorTickMark val="none"/>
        <c:tickLblPos val="nextTo"/>
        <c:txPr>
          <a:bodyPr/>
          <a:lstStyle/>
          <a:p>
            <a:pPr>
              <a:defRPr sz="900"/>
            </a:pPr>
            <a:endParaRPr lang="cs-CZ"/>
          </a:p>
        </c:txPr>
        <c:crossAx val="380187776"/>
        <c:crosses val="autoZero"/>
        <c:auto val="1"/>
        <c:lblAlgn val="ctr"/>
        <c:lblOffset val="100"/>
        <c:noMultiLvlLbl val="0"/>
      </c:catAx>
      <c:valAx>
        <c:axId val="3801877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801859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900.75967800000001</c:v>
                </c:pt>
                <c:pt idx="1">
                  <c:v>660.73209400000007</c:v>
                </c:pt>
                <c:pt idx="2">
                  <c:v>586.71331799999996</c:v>
                </c:pt>
                <c:pt idx="3">
                  <c:v>433.66962200000012</c:v>
                </c:pt>
                <c:pt idx="4">
                  <c:v>357.59510399999999</c:v>
                </c:pt>
                <c:pt idx="5">
                  <c:v>204.03905700000004</c:v>
                </c:pt>
                <c:pt idx="6">
                  <c:v>279.56652099999997</c:v>
                </c:pt>
                <c:pt idx="7">
                  <c:v>214.87601599999996</c:v>
                </c:pt>
                <c:pt idx="8">
                  <c:v>226.210678</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1085.6076269999999</c:v>
                </c:pt>
                <c:pt idx="1">
                  <c:v>863.44828200000063</c:v>
                </c:pt>
                <c:pt idx="2">
                  <c:v>760.64712900000006</c:v>
                </c:pt>
                <c:pt idx="3">
                  <c:v>565.45129499999985</c:v>
                </c:pt>
                <c:pt idx="4">
                  <c:v>529.05230699999993</c:v>
                </c:pt>
                <c:pt idx="5">
                  <c:v>301.37230600000004</c:v>
                </c:pt>
                <c:pt idx="6">
                  <c:v>309.08313500000014</c:v>
                </c:pt>
                <c:pt idx="7">
                  <c:v>295.86505699999992</c:v>
                </c:pt>
                <c:pt idx="8">
                  <c:v>381.09106500000024</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1224.0466100000001</c:v>
                </c:pt>
                <c:pt idx="1">
                  <c:v>901.56587799999954</c:v>
                </c:pt>
                <c:pt idx="2">
                  <c:v>769.85678699999983</c:v>
                </c:pt>
                <c:pt idx="3">
                  <c:v>543.5845790000003</c:v>
                </c:pt>
                <c:pt idx="4">
                  <c:v>510.16540000000009</c:v>
                </c:pt>
                <c:pt idx="5">
                  <c:v>276.89048099999991</c:v>
                </c:pt>
                <c:pt idx="6">
                  <c:v>272.47402200000005</c:v>
                </c:pt>
                <c:pt idx="7">
                  <c:v>267.22125299999988</c:v>
                </c:pt>
                <c:pt idx="8">
                  <c:v>347.93702000000025</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1699.9042419999992</c:v>
                </c:pt>
                <c:pt idx="1">
                  <c:v>1480.9304789999999</c:v>
                </c:pt>
                <c:pt idx="2">
                  <c:v>1398.7241389999999</c:v>
                </c:pt>
                <c:pt idx="3">
                  <c:v>1316.3761490000004</c:v>
                </c:pt>
                <c:pt idx="4">
                  <c:v>1287.8440859999998</c:v>
                </c:pt>
                <c:pt idx="5">
                  <c:v>1111.606947</c:v>
                </c:pt>
                <c:pt idx="6">
                  <c:v>420.29015400000003</c:v>
                </c:pt>
                <c:pt idx="7">
                  <c:v>847.16699100000005</c:v>
                </c:pt>
                <c:pt idx="8">
                  <c:v>1102.51441</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486.66972992526081</c:v>
                </c:pt>
                <c:pt idx="1">
                  <c:v>387.03085739259336</c:v>
                </c:pt>
                <c:pt idx="2">
                  <c:v>344.41653195913949</c:v>
                </c:pt>
                <c:pt idx="3">
                  <c:v>261.6637570000002</c:v>
                </c:pt>
                <c:pt idx="4">
                  <c:v>250.95379099999997</c:v>
                </c:pt>
                <c:pt idx="5">
                  <c:v>140.79030100000003</c:v>
                </c:pt>
                <c:pt idx="6">
                  <c:v>130.17690399999995</c:v>
                </c:pt>
                <c:pt idx="7">
                  <c:v>140.14346300000008</c:v>
                </c:pt>
                <c:pt idx="8">
                  <c:v>173.70571399999994</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631.87546992655882</c:v>
                </c:pt>
                <c:pt idx="1">
                  <c:v>475.1484874386137</c:v>
                </c:pt>
                <c:pt idx="2">
                  <c:v>439.37733050337698</c:v>
                </c:pt>
                <c:pt idx="3">
                  <c:v>313.21036299999992</c:v>
                </c:pt>
                <c:pt idx="4">
                  <c:v>301.92276300000009</c:v>
                </c:pt>
                <c:pt idx="5">
                  <c:v>193.65390999999985</c:v>
                </c:pt>
                <c:pt idx="6">
                  <c:v>169.9947029999999</c:v>
                </c:pt>
                <c:pt idx="7">
                  <c:v>194.40574799999993</c:v>
                </c:pt>
                <c:pt idx="8">
                  <c:v>262.45071700000005</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391.43267699999996</c:v>
                </c:pt>
                <c:pt idx="1">
                  <c:v>303.88639300000006</c:v>
                </c:pt>
                <c:pt idx="2">
                  <c:v>273.15274200000005</c:v>
                </c:pt>
                <c:pt idx="3">
                  <c:v>203.33384500000003</c:v>
                </c:pt>
                <c:pt idx="4">
                  <c:v>174.32502899999997</c:v>
                </c:pt>
                <c:pt idx="5">
                  <c:v>101.42091500000001</c:v>
                </c:pt>
                <c:pt idx="6">
                  <c:v>111.01523200000001</c:v>
                </c:pt>
                <c:pt idx="7">
                  <c:v>107.94073199999998</c:v>
                </c:pt>
                <c:pt idx="8">
                  <c:v>136.550916</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4203.9406099999997</c:v>
                </c:pt>
                <c:pt idx="1">
                  <c:v>3212.3859882714146</c:v>
                </c:pt>
                <c:pt idx="2">
                  <c:v>3042.1193105060306</c:v>
                </c:pt>
                <c:pt idx="3">
                  <c:v>2446.4031060000002</c:v>
                </c:pt>
                <c:pt idx="4">
                  <c:v>2232.1506850000014</c:v>
                </c:pt>
                <c:pt idx="5">
                  <c:v>1500.1629720000003</c:v>
                </c:pt>
                <c:pt idx="6">
                  <c:v>1637.3336319999996</c:v>
                </c:pt>
                <c:pt idx="7">
                  <c:v>1597.1723150000005</c:v>
                </c:pt>
                <c:pt idx="8">
                  <c:v>1814.2117829999997</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904.39683740000021</c:v>
                </c:pt>
                <c:pt idx="1">
                  <c:v>681.42924059999962</c:v>
                </c:pt>
                <c:pt idx="2">
                  <c:v>605.07909459999996</c:v>
                </c:pt>
                <c:pt idx="3">
                  <c:v>469.13187859999994</c:v>
                </c:pt>
                <c:pt idx="4">
                  <c:v>426.93103720000016</c:v>
                </c:pt>
                <c:pt idx="5">
                  <c:v>298.81035639999976</c:v>
                </c:pt>
                <c:pt idx="6">
                  <c:v>291.91459999999989</c:v>
                </c:pt>
                <c:pt idx="7">
                  <c:v>281.81516440000001</c:v>
                </c:pt>
                <c:pt idx="8">
                  <c:v>408.47957180000003</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1049.9038746258959</c:v>
                </c:pt>
                <c:pt idx="1">
                  <c:v>827.06828853561501</c:v>
                </c:pt>
                <c:pt idx="2">
                  <c:v>709.56223924339088</c:v>
                </c:pt>
                <c:pt idx="3">
                  <c:v>515.93090799999982</c:v>
                </c:pt>
                <c:pt idx="4">
                  <c:v>451.3791379999999</c:v>
                </c:pt>
                <c:pt idx="5">
                  <c:v>255.04648400000005</c:v>
                </c:pt>
                <c:pt idx="6">
                  <c:v>237.98775599999996</c:v>
                </c:pt>
                <c:pt idx="7">
                  <c:v>216.57142899999997</c:v>
                </c:pt>
                <c:pt idx="8">
                  <c:v>325.59429999999992</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874.64364527838768</c:v>
                </c:pt>
                <c:pt idx="1">
                  <c:v>697.49418450049995</c:v>
                </c:pt>
                <c:pt idx="2">
                  <c:v>622.08062247665157</c:v>
                </c:pt>
                <c:pt idx="3">
                  <c:v>446.76210200000031</c:v>
                </c:pt>
                <c:pt idx="4">
                  <c:v>397.97724099999999</c:v>
                </c:pt>
                <c:pt idx="5">
                  <c:v>214.507756</c:v>
                </c:pt>
                <c:pt idx="6">
                  <c:v>205.19225499999999</c:v>
                </c:pt>
                <c:pt idx="7">
                  <c:v>188.04977100000002</c:v>
                </c:pt>
                <c:pt idx="8">
                  <c:v>268.76234199999999</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3839.7967510000012</c:v>
                </c:pt>
                <c:pt idx="1">
                  <c:v>3112.6498809999994</c:v>
                </c:pt>
                <c:pt idx="2">
                  <c:v>2802.8886599999996</c:v>
                </c:pt>
                <c:pt idx="3">
                  <c:v>2008.3408330000007</c:v>
                </c:pt>
                <c:pt idx="4">
                  <c:v>1998.1553210000002</c:v>
                </c:pt>
                <c:pt idx="5">
                  <c:v>1270.2969839999996</c:v>
                </c:pt>
                <c:pt idx="6">
                  <c:v>1193.5445500000001</c:v>
                </c:pt>
                <c:pt idx="7">
                  <c:v>1234.2065230000001</c:v>
                </c:pt>
                <c:pt idx="8">
                  <c:v>1517.5455970000003</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3550.4981470000007</c:v>
                </c:pt>
                <c:pt idx="1">
                  <c:v>3008.329412</c:v>
                </c:pt>
                <c:pt idx="2">
                  <c:v>2898.1155269999999</c:v>
                </c:pt>
                <c:pt idx="3">
                  <c:v>2451.3218529999995</c:v>
                </c:pt>
                <c:pt idx="4">
                  <c:v>2370.2757749999996</c:v>
                </c:pt>
                <c:pt idx="5">
                  <c:v>1744.6468220000004</c:v>
                </c:pt>
                <c:pt idx="6">
                  <c:v>1854.0797799999993</c:v>
                </c:pt>
                <c:pt idx="7">
                  <c:v>1857.8705509999995</c:v>
                </c:pt>
                <c:pt idx="8">
                  <c:v>1981.1903240000001</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1084.1741829999992</c:v>
                </c:pt>
                <c:pt idx="1">
                  <c:v>880.56289999999979</c:v>
                </c:pt>
                <c:pt idx="2">
                  <c:v>779.85695999999984</c:v>
                </c:pt>
                <c:pt idx="3">
                  <c:v>622.1815519999999</c:v>
                </c:pt>
                <c:pt idx="4">
                  <c:v>564.97500099999979</c:v>
                </c:pt>
                <c:pt idx="5">
                  <c:v>416.96925999999991</c:v>
                </c:pt>
                <c:pt idx="6">
                  <c:v>356.97545600000001</c:v>
                </c:pt>
                <c:pt idx="7">
                  <c:v>385.40011499999991</c:v>
                </c:pt>
                <c:pt idx="8">
                  <c:v>463.62645399999991</c:v>
                </c:pt>
                <c:pt idx="9">
                  <c:v>0</c:v>
                </c:pt>
                <c:pt idx="10">
                  <c:v>0</c:v>
                </c:pt>
                <c:pt idx="11">
                  <c:v>0</c:v>
                </c:pt>
              </c:numCache>
            </c:numRef>
          </c:val>
        </c:ser>
        <c:dLbls>
          <c:showLegendKey val="0"/>
          <c:showVal val="0"/>
          <c:showCatName val="0"/>
          <c:showSerName val="0"/>
          <c:showPercent val="0"/>
          <c:showBubbleSize val="0"/>
        </c:dLbls>
        <c:gapWidth val="104"/>
        <c:overlap val="100"/>
        <c:axId val="205842304"/>
        <c:axId val="205843840"/>
      </c:barChart>
      <c:catAx>
        <c:axId val="205842304"/>
        <c:scaling>
          <c:orientation val="minMax"/>
        </c:scaling>
        <c:delete val="0"/>
        <c:axPos val="b"/>
        <c:majorTickMark val="none"/>
        <c:minorTickMark val="none"/>
        <c:tickLblPos val="nextTo"/>
        <c:txPr>
          <a:bodyPr/>
          <a:lstStyle/>
          <a:p>
            <a:pPr>
              <a:defRPr sz="900"/>
            </a:pPr>
            <a:endParaRPr lang="cs-CZ"/>
          </a:p>
        </c:txPr>
        <c:crossAx val="205843840"/>
        <c:crosses val="autoZero"/>
        <c:auto val="1"/>
        <c:lblAlgn val="ctr"/>
        <c:lblOffset val="100"/>
        <c:noMultiLvlLbl val="0"/>
      </c:catAx>
      <c:valAx>
        <c:axId val="205843840"/>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058423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380224256"/>
        <c:axId val="380225792"/>
      </c:barChart>
      <c:catAx>
        <c:axId val="380224256"/>
        <c:scaling>
          <c:orientation val="minMax"/>
        </c:scaling>
        <c:delete val="0"/>
        <c:axPos val="l"/>
        <c:numFmt formatCode="General" sourceLinked="1"/>
        <c:majorTickMark val="none"/>
        <c:minorTickMark val="none"/>
        <c:tickLblPos val="nextTo"/>
        <c:txPr>
          <a:bodyPr/>
          <a:lstStyle/>
          <a:p>
            <a:pPr>
              <a:defRPr sz="900"/>
            </a:pPr>
            <a:endParaRPr lang="cs-CZ"/>
          </a:p>
        </c:txPr>
        <c:crossAx val="380225792"/>
        <c:crosses val="autoZero"/>
        <c:auto val="1"/>
        <c:lblAlgn val="ctr"/>
        <c:lblOffset val="100"/>
        <c:noMultiLvlLbl val="0"/>
      </c:catAx>
      <c:valAx>
        <c:axId val="380225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224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380800384"/>
        <c:axId val="380806272"/>
      </c:barChart>
      <c:catAx>
        <c:axId val="380800384"/>
        <c:scaling>
          <c:orientation val="minMax"/>
        </c:scaling>
        <c:delete val="0"/>
        <c:axPos val="b"/>
        <c:numFmt formatCode="General" sourceLinked="1"/>
        <c:majorTickMark val="none"/>
        <c:minorTickMark val="none"/>
        <c:tickLblPos val="nextTo"/>
        <c:txPr>
          <a:bodyPr/>
          <a:lstStyle/>
          <a:p>
            <a:pPr>
              <a:defRPr sz="900"/>
            </a:pPr>
            <a:endParaRPr lang="cs-CZ"/>
          </a:p>
        </c:txPr>
        <c:crossAx val="380806272"/>
        <c:crosses val="autoZero"/>
        <c:auto val="1"/>
        <c:lblAlgn val="ctr"/>
        <c:lblOffset val="100"/>
        <c:noMultiLvlLbl val="0"/>
      </c:catAx>
      <c:valAx>
        <c:axId val="3808062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080038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380704256"/>
        <c:axId val="380705792"/>
      </c:barChart>
      <c:catAx>
        <c:axId val="380704256"/>
        <c:scaling>
          <c:orientation val="minMax"/>
        </c:scaling>
        <c:delete val="0"/>
        <c:axPos val="l"/>
        <c:numFmt formatCode="General" sourceLinked="1"/>
        <c:majorTickMark val="none"/>
        <c:minorTickMark val="none"/>
        <c:tickLblPos val="nextTo"/>
        <c:txPr>
          <a:bodyPr/>
          <a:lstStyle/>
          <a:p>
            <a:pPr>
              <a:defRPr sz="900"/>
            </a:pPr>
            <a:endParaRPr lang="cs-CZ"/>
          </a:p>
        </c:txPr>
        <c:crossAx val="380705792"/>
        <c:crosses val="autoZero"/>
        <c:auto val="1"/>
        <c:lblAlgn val="ctr"/>
        <c:lblOffset val="100"/>
        <c:noMultiLvlLbl val="0"/>
      </c:catAx>
      <c:valAx>
        <c:axId val="380705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704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379304192"/>
        <c:axId val="379310080"/>
      </c:barChart>
      <c:catAx>
        <c:axId val="379304192"/>
        <c:scaling>
          <c:orientation val="maxMin"/>
        </c:scaling>
        <c:delete val="0"/>
        <c:axPos val="l"/>
        <c:numFmt formatCode="0.0" sourceLinked="1"/>
        <c:majorTickMark val="none"/>
        <c:minorTickMark val="none"/>
        <c:tickLblPos val="nextTo"/>
        <c:txPr>
          <a:bodyPr/>
          <a:lstStyle/>
          <a:p>
            <a:pPr>
              <a:defRPr sz="900"/>
            </a:pPr>
            <a:endParaRPr lang="cs-CZ"/>
          </a:p>
        </c:txPr>
        <c:crossAx val="379310080"/>
        <c:crosses val="autoZero"/>
        <c:auto val="1"/>
        <c:lblAlgn val="ctr"/>
        <c:lblOffset val="100"/>
        <c:noMultiLvlLbl val="0"/>
      </c:catAx>
      <c:valAx>
        <c:axId val="3793100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93041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379317632"/>
        <c:axId val="380736640"/>
      </c:barChart>
      <c:catAx>
        <c:axId val="379317632"/>
        <c:scaling>
          <c:orientation val="minMax"/>
        </c:scaling>
        <c:delete val="0"/>
        <c:axPos val="l"/>
        <c:numFmt formatCode="General" sourceLinked="1"/>
        <c:majorTickMark val="none"/>
        <c:minorTickMark val="none"/>
        <c:tickLblPos val="nextTo"/>
        <c:txPr>
          <a:bodyPr/>
          <a:lstStyle/>
          <a:p>
            <a:pPr>
              <a:defRPr sz="900"/>
            </a:pPr>
            <a:endParaRPr lang="cs-CZ"/>
          </a:p>
        </c:txPr>
        <c:crossAx val="380736640"/>
        <c:crosses val="autoZero"/>
        <c:auto val="1"/>
        <c:lblAlgn val="ctr"/>
        <c:lblOffset val="100"/>
        <c:noMultiLvlLbl val="0"/>
      </c:catAx>
      <c:valAx>
        <c:axId val="380736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93176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379427072"/>
        <c:axId val="379432960"/>
      </c:barChart>
      <c:catAx>
        <c:axId val="379427072"/>
        <c:scaling>
          <c:orientation val="minMax"/>
        </c:scaling>
        <c:delete val="0"/>
        <c:axPos val="b"/>
        <c:numFmt formatCode="General" sourceLinked="1"/>
        <c:majorTickMark val="none"/>
        <c:minorTickMark val="none"/>
        <c:tickLblPos val="nextTo"/>
        <c:txPr>
          <a:bodyPr/>
          <a:lstStyle/>
          <a:p>
            <a:pPr>
              <a:defRPr sz="900"/>
            </a:pPr>
            <a:endParaRPr lang="cs-CZ"/>
          </a:p>
        </c:txPr>
        <c:crossAx val="379432960"/>
        <c:crosses val="autoZero"/>
        <c:auto val="1"/>
        <c:lblAlgn val="ctr"/>
        <c:lblOffset val="100"/>
        <c:noMultiLvlLbl val="0"/>
      </c:catAx>
      <c:valAx>
        <c:axId val="379432960"/>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379427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379470208"/>
        <c:axId val="379471744"/>
      </c:barChart>
      <c:catAx>
        <c:axId val="379470208"/>
        <c:scaling>
          <c:orientation val="minMax"/>
        </c:scaling>
        <c:delete val="0"/>
        <c:axPos val="l"/>
        <c:numFmt formatCode="General" sourceLinked="1"/>
        <c:majorTickMark val="none"/>
        <c:minorTickMark val="none"/>
        <c:tickLblPos val="nextTo"/>
        <c:txPr>
          <a:bodyPr/>
          <a:lstStyle/>
          <a:p>
            <a:pPr>
              <a:defRPr sz="900"/>
            </a:pPr>
            <a:endParaRPr lang="cs-CZ"/>
          </a:p>
        </c:txPr>
        <c:crossAx val="379471744"/>
        <c:crosses val="autoZero"/>
        <c:auto val="1"/>
        <c:lblAlgn val="ctr"/>
        <c:lblOffset val="100"/>
        <c:noMultiLvlLbl val="0"/>
      </c:catAx>
      <c:valAx>
        <c:axId val="379471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9470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380441728"/>
        <c:axId val="380443264"/>
      </c:barChart>
      <c:catAx>
        <c:axId val="380441728"/>
        <c:scaling>
          <c:orientation val="maxMin"/>
        </c:scaling>
        <c:delete val="0"/>
        <c:axPos val="l"/>
        <c:numFmt formatCode="0.0" sourceLinked="1"/>
        <c:majorTickMark val="none"/>
        <c:minorTickMark val="none"/>
        <c:tickLblPos val="nextTo"/>
        <c:txPr>
          <a:bodyPr/>
          <a:lstStyle/>
          <a:p>
            <a:pPr>
              <a:defRPr sz="900"/>
            </a:pPr>
            <a:endParaRPr lang="cs-CZ"/>
          </a:p>
        </c:txPr>
        <c:crossAx val="380443264"/>
        <c:crosses val="autoZero"/>
        <c:auto val="1"/>
        <c:lblAlgn val="ctr"/>
        <c:lblOffset val="100"/>
        <c:noMultiLvlLbl val="0"/>
      </c:catAx>
      <c:valAx>
        <c:axId val="3804432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804417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239.658784</c:v>
                </c:pt>
                <c:pt idx="2">
                  <c:v>60.936999999999998</c:v>
                </c:pt>
                <c:pt idx="3">
                  <c:v>57.709000000000003</c:v>
                </c:pt>
                <c:pt idx="4">
                  <c:v>164.21400000000003</c:v>
                </c:pt>
                <c:pt idx="5">
                  <c:v>127.28014999999998</c:v>
                </c:pt>
                <c:pt idx="6">
                  <c:v>0.36086000000000001</c:v>
                </c:pt>
                <c:pt idx="7">
                  <c:v>1427.3805029999999</c:v>
                </c:pt>
                <c:pt idx="8">
                  <c:v>32.489046000000002</c:v>
                </c:pt>
                <c:pt idx="9">
                  <c:v>3.5026999999999999</c:v>
                </c:pt>
                <c:pt idx="10">
                  <c:v>118.48794199999998</c:v>
                </c:pt>
                <c:pt idx="11">
                  <c:v>85.317457000000019</c:v>
                </c:pt>
                <c:pt idx="12">
                  <c:v>1863.5328200000004</c:v>
                </c:pt>
                <c:pt idx="13">
                  <c:v>32.601758000000004</c:v>
                </c:pt>
              </c:numCache>
            </c:numRef>
          </c:val>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31.550599999999999</c:v>
                </c:pt>
                <c:pt idx="1">
                  <c:v>75.823011999999991</c:v>
                </c:pt>
                <c:pt idx="2">
                  <c:v>54.698687000000007</c:v>
                </c:pt>
                <c:pt idx="3">
                  <c:v>13.352938</c:v>
                </c:pt>
                <c:pt idx="4">
                  <c:v>142.16670000000002</c:v>
                </c:pt>
                <c:pt idx="5">
                  <c:v>89.078168000000005</c:v>
                </c:pt>
                <c:pt idx="6">
                  <c:v>7.6274949999999997</c:v>
                </c:pt>
                <c:pt idx="7">
                  <c:v>73.925932000000017</c:v>
                </c:pt>
                <c:pt idx="8">
                  <c:v>65.885772000000003</c:v>
                </c:pt>
                <c:pt idx="9">
                  <c:v>79.077936999999991</c:v>
                </c:pt>
                <c:pt idx="10">
                  <c:v>74.108622999999994</c:v>
                </c:pt>
                <c:pt idx="11">
                  <c:v>83.313166000000024</c:v>
                </c:pt>
                <c:pt idx="12">
                  <c:v>25.876026000000007</c:v>
                </c:pt>
                <c:pt idx="13">
                  <c:v>29.094569</c:v>
                </c:pt>
              </c:numCache>
            </c:numRef>
          </c:val>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2.1520700000000001</c:v>
                </c:pt>
                <c:pt idx="6">
                  <c:v>0</c:v>
                </c:pt>
                <c:pt idx="7">
                  <c:v>1394.4373849999999</c:v>
                </c:pt>
                <c:pt idx="8">
                  <c:v>222.72789</c:v>
                </c:pt>
                <c:pt idx="9">
                  <c:v>29.407</c:v>
                </c:pt>
                <c:pt idx="10">
                  <c:v>0</c:v>
                </c:pt>
                <c:pt idx="11">
                  <c:v>0</c:v>
                </c:pt>
                <c:pt idx="12">
                  <c:v>0</c:v>
                </c:pt>
                <c:pt idx="13">
                  <c:v>0</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0.96299999999999997</c:v>
                </c:pt>
                <c:pt idx="1">
                  <c:v>0.174008</c:v>
                </c:pt>
                <c:pt idx="2">
                  <c:v>1.5669999999999999</c:v>
                </c:pt>
                <c:pt idx="3">
                  <c:v>2.1701000000000002E-2</c:v>
                </c:pt>
                <c:pt idx="4">
                  <c:v>2.3E-2</c:v>
                </c:pt>
                <c:pt idx="5">
                  <c:v>0</c:v>
                </c:pt>
                <c:pt idx="6">
                  <c:v>0</c:v>
                </c:pt>
                <c:pt idx="7">
                  <c:v>7.4597999999999998E-2</c:v>
                </c:pt>
                <c:pt idx="8">
                  <c:v>0</c:v>
                </c:pt>
                <c:pt idx="9">
                  <c:v>0</c:v>
                </c:pt>
                <c:pt idx="10">
                  <c:v>1.803741</c:v>
                </c:pt>
                <c:pt idx="11">
                  <c:v>0</c:v>
                </c:pt>
                <c:pt idx="12">
                  <c:v>0</c:v>
                </c:pt>
                <c:pt idx="13">
                  <c:v>0.1845</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2.077</c:v>
                </c:pt>
                <c:pt idx="1">
                  <c:v>1.5400000000000001E-3</c:v>
                </c:pt>
                <c:pt idx="2">
                  <c:v>5.8000000000000003E-2</c:v>
                </c:pt>
                <c:pt idx="3">
                  <c:v>1.1658499999999998</c:v>
                </c:pt>
                <c:pt idx="4">
                  <c:v>0</c:v>
                </c:pt>
                <c:pt idx="5">
                  <c:v>0</c:v>
                </c:pt>
                <c:pt idx="6">
                  <c:v>0</c:v>
                </c:pt>
                <c:pt idx="7">
                  <c:v>0</c:v>
                </c:pt>
                <c:pt idx="8">
                  <c:v>0</c:v>
                </c:pt>
                <c:pt idx="9">
                  <c:v>0</c:v>
                </c:pt>
                <c:pt idx="10">
                  <c:v>0</c:v>
                </c:pt>
                <c:pt idx="11">
                  <c:v>0</c:v>
                </c:pt>
                <c:pt idx="12">
                  <c:v>0.33751999999999999</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3.2000000000000001E-2</c:v>
                </c:pt>
                <c:pt idx="3">
                  <c:v>6.3084000000000001E-2</c:v>
                </c:pt>
                <c:pt idx="4">
                  <c:v>6.0700000000000004E-2</c:v>
                </c:pt>
                <c:pt idx="5">
                  <c:v>0</c:v>
                </c:pt>
                <c:pt idx="6">
                  <c:v>0</c:v>
                </c:pt>
                <c:pt idx="7">
                  <c:v>0</c:v>
                </c:pt>
                <c:pt idx="8">
                  <c:v>0</c:v>
                </c:pt>
                <c:pt idx="9">
                  <c:v>0</c:v>
                </c:pt>
                <c:pt idx="10">
                  <c:v>0</c:v>
                </c:pt>
                <c:pt idx="11">
                  <c:v>0</c:v>
                </c:pt>
                <c:pt idx="12">
                  <c:v>2.3519999999999999E-2</c:v>
                </c:pt>
                <c:pt idx="13">
                  <c:v>0</c:v>
                </c:pt>
              </c:numCache>
            </c:numRef>
          </c:val>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515.09549599999991</c:v>
                </c:pt>
                <c:pt idx="2">
                  <c:v>0.58099999999999996</c:v>
                </c:pt>
                <c:pt idx="3">
                  <c:v>1971.816198</c:v>
                </c:pt>
                <c:pt idx="4">
                  <c:v>2.5350000000000001</c:v>
                </c:pt>
                <c:pt idx="5">
                  <c:v>156.24735000000001</c:v>
                </c:pt>
                <c:pt idx="6">
                  <c:v>11.053055000000001</c:v>
                </c:pt>
                <c:pt idx="7">
                  <c:v>142.53520700000001</c:v>
                </c:pt>
                <c:pt idx="8">
                  <c:v>170.01850799999997</c:v>
                </c:pt>
                <c:pt idx="9">
                  <c:v>494.05871400000012</c:v>
                </c:pt>
                <c:pt idx="10">
                  <c:v>355.26927699999993</c:v>
                </c:pt>
                <c:pt idx="11">
                  <c:v>1179.9348189999998</c:v>
                </c:pt>
                <c:pt idx="12">
                  <c:v>3020.0706220000006</c:v>
                </c:pt>
                <c:pt idx="13">
                  <c:v>524.54624200000001</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38.348999999999997</c:v>
                </c:pt>
                <c:pt idx="2">
                  <c:v>0</c:v>
                </c:pt>
                <c:pt idx="3">
                  <c:v>0</c:v>
                </c:pt>
                <c:pt idx="4">
                  <c:v>30.75</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2.2200000000000002E-3</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8.7336399999999994</c:v>
                </c:pt>
                <c:pt idx="3">
                  <c:v>1.6275999999999999</c:v>
                </c:pt>
                <c:pt idx="4">
                  <c:v>8.3089999999999993</c:v>
                </c:pt>
                <c:pt idx="5">
                  <c:v>0.43785000000000002</c:v>
                </c:pt>
                <c:pt idx="6">
                  <c:v>0.37169999999999997</c:v>
                </c:pt>
                <c:pt idx="7">
                  <c:v>288.00806</c:v>
                </c:pt>
                <c:pt idx="8">
                  <c:v>139.22640999999999</c:v>
                </c:pt>
                <c:pt idx="9">
                  <c:v>40.868000000000002</c:v>
                </c:pt>
                <c:pt idx="10">
                  <c:v>0</c:v>
                </c:pt>
                <c:pt idx="11">
                  <c:v>1056.0340000000001</c:v>
                </c:pt>
                <c:pt idx="12">
                  <c:v>297.29899999999998</c:v>
                </c:pt>
                <c:pt idx="13">
                  <c:v>54.726999999999997</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6.0957280000000003</c:v>
                </c:pt>
                <c:pt idx="12">
                  <c:v>0</c:v>
                </c:pt>
                <c:pt idx="13">
                  <c:v>0.53600000000000003</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260.20013</c:v>
                </c:pt>
                <c:pt idx="1">
                  <c:v>1.7450000000000001</c:v>
                </c:pt>
                <c:pt idx="2">
                  <c:v>463.24200000000002</c:v>
                </c:pt>
                <c:pt idx="3">
                  <c:v>0</c:v>
                </c:pt>
                <c:pt idx="4">
                  <c:v>0.33600000000000002</c:v>
                </c:pt>
                <c:pt idx="5">
                  <c:v>0</c:v>
                </c:pt>
                <c:pt idx="6">
                  <c:v>193.62799999999999</c:v>
                </c:pt>
                <c:pt idx="7">
                  <c:v>12.391099000000002</c:v>
                </c:pt>
                <c:pt idx="8">
                  <c:v>0</c:v>
                </c:pt>
                <c:pt idx="9">
                  <c:v>0</c:v>
                </c:pt>
                <c:pt idx="10">
                  <c:v>6.0350869999999999</c:v>
                </c:pt>
                <c:pt idx="11">
                  <c:v>30.517602728615245</c:v>
                </c:pt>
                <c:pt idx="12">
                  <c:v>10.26361</c:v>
                </c:pt>
                <c:pt idx="13">
                  <c:v>18.212</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0.17454000000000003</c:v>
                </c:pt>
                <c:pt idx="2">
                  <c:v>0</c:v>
                </c:pt>
                <c:pt idx="3">
                  <c:v>223.09115</c:v>
                </c:pt>
                <c:pt idx="4">
                  <c:v>0</c:v>
                </c:pt>
                <c:pt idx="5">
                  <c:v>0</c:v>
                </c:pt>
                <c:pt idx="6">
                  <c:v>0</c:v>
                </c:pt>
                <c:pt idx="7">
                  <c:v>1398.9903690000001</c:v>
                </c:pt>
                <c:pt idx="8">
                  <c:v>0</c:v>
                </c:pt>
                <c:pt idx="9">
                  <c:v>0</c:v>
                </c:pt>
                <c:pt idx="10">
                  <c:v>7.4999999999999997E-2</c:v>
                </c:pt>
                <c:pt idx="11">
                  <c:v>365.76203999999996</c:v>
                </c:pt>
                <c:pt idx="12">
                  <c:v>251.80600000000001</c:v>
                </c:pt>
                <c:pt idx="13">
                  <c:v>208.375</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0.15132400000000001</c:v>
                </c:pt>
                <c:pt idx="1">
                  <c:v>7.8434290000000004</c:v>
                </c:pt>
                <c:pt idx="2">
                  <c:v>0</c:v>
                </c:pt>
                <c:pt idx="3">
                  <c:v>0.11515399999999999</c:v>
                </c:pt>
                <c:pt idx="4">
                  <c:v>0.63735699999999995</c:v>
                </c:pt>
                <c:pt idx="5">
                  <c:v>0.13055200000000003</c:v>
                </c:pt>
                <c:pt idx="6">
                  <c:v>0</c:v>
                </c:pt>
                <c:pt idx="7">
                  <c:v>0.50257800000000008</c:v>
                </c:pt>
                <c:pt idx="8">
                  <c:v>18.363015000000001</c:v>
                </c:pt>
                <c:pt idx="9">
                  <c:v>0.41918900000000009</c:v>
                </c:pt>
                <c:pt idx="10">
                  <c:v>0</c:v>
                </c:pt>
                <c:pt idx="11">
                  <c:v>2.3803689999999995</c:v>
                </c:pt>
                <c:pt idx="12">
                  <c:v>8.2589269999999999</c:v>
                </c:pt>
                <c:pt idx="13">
                  <c:v>0.61990800000000001</c:v>
                </c:pt>
              </c:numCache>
            </c:numRef>
          </c:val>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425.71116099999995</c:v>
                </c:pt>
                <c:pt idx="1">
                  <c:v>107.17444800000001</c:v>
                </c:pt>
                <c:pt idx="2">
                  <c:v>297.7829680000001</c:v>
                </c:pt>
                <c:pt idx="3">
                  <c:v>101.00888</c:v>
                </c:pt>
                <c:pt idx="4">
                  <c:v>94.994323999999949</c:v>
                </c:pt>
                <c:pt idx="5">
                  <c:v>251.52502799999999</c:v>
                </c:pt>
                <c:pt idx="6">
                  <c:v>142.46576999999999</c:v>
                </c:pt>
                <c:pt idx="7">
                  <c:v>310.46977899999985</c:v>
                </c:pt>
                <c:pt idx="8">
                  <c:v>333.49869519999976</c:v>
                </c:pt>
                <c:pt idx="9">
                  <c:v>132.81994499999993</c:v>
                </c:pt>
                <c:pt idx="10">
                  <c:v>106.22469800000002</c:v>
                </c:pt>
                <c:pt idx="11">
                  <c:v>1135.9414882713847</c:v>
                </c:pt>
                <c:pt idx="12">
                  <c:v>215.67261000000005</c:v>
                </c:pt>
                <c:pt idx="13">
                  <c:v>337.10504799999973</c:v>
                </c:pt>
              </c:numCache>
            </c:numRef>
          </c:val>
        </c:ser>
        <c:dLbls>
          <c:showLegendKey val="0"/>
          <c:showVal val="0"/>
          <c:showCatName val="0"/>
          <c:showSerName val="0"/>
          <c:showPercent val="0"/>
          <c:showBubbleSize val="0"/>
        </c:dLbls>
        <c:gapWidth val="104"/>
        <c:overlap val="100"/>
        <c:axId val="205348864"/>
        <c:axId val="205350400"/>
      </c:barChart>
      <c:catAx>
        <c:axId val="205348864"/>
        <c:scaling>
          <c:orientation val="minMax"/>
        </c:scaling>
        <c:delete val="0"/>
        <c:axPos val="b"/>
        <c:majorTickMark val="none"/>
        <c:minorTickMark val="none"/>
        <c:tickLblPos val="low"/>
        <c:txPr>
          <a:bodyPr rot="0" vert="horz"/>
          <a:lstStyle/>
          <a:p>
            <a:pPr>
              <a:defRPr sz="900"/>
            </a:pPr>
            <a:endParaRPr lang="cs-CZ"/>
          </a:p>
        </c:txPr>
        <c:crossAx val="205350400"/>
        <c:crosses val="autoZero"/>
        <c:auto val="1"/>
        <c:lblAlgn val="ctr"/>
        <c:lblOffset val="100"/>
        <c:noMultiLvlLbl val="0"/>
      </c:catAx>
      <c:valAx>
        <c:axId val="205350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3488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378411264"/>
        <c:axId val="379506688"/>
      </c:barChart>
      <c:catAx>
        <c:axId val="378411264"/>
        <c:scaling>
          <c:orientation val="minMax"/>
        </c:scaling>
        <c:delete val="0"/>
        <c:axPos val="l"/>
        <c:numFmt formatCode="General" sourceLinked="1"/>
        <c:majorTickMark val="none"/>
        <c:minorTickMark val="none"/>
        <c:tickLblPos val="nextTo"/>
        <c:txPr>
          <a:bodyPr/>
          <a:lstStyle/>
          <a:p>
            <a:pPr>
              <a:defRPr sz="900"/>
            </a:pPr>
            <a:endParaRPr lang="cs-CZ"/>
          </a:p>
        </c:txPr>
        <c:crossAx val="379506688"/>
        <c:crosses val="autoZero"/>
        <c:auto val="1"/>
        <c:lblAlgn val="ctr"/>
        <c:lblOffset val="100"/>
        <c:noMultiLvlLbl val="0"/>
      </c:catAx>
      <c:valAx>
        <c:axId val="3795066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78411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380499072"/>
        <c:axId val="380500608"/>
      </c:barChart>
      <c:catAx>
        <c:axId val="380499072"/>
        <c:scaling>
          <c:orientation val="minMax"/>
        </c:scaling>
        <c:delete val="0"/>
        <c:axPos val="b"/>
        <c:numFmt formatCode="General" sourceLinked="1"/>
        <c:majorTickMark val="none"/>
        <c:minorTickMark val="none"/>
        <c:tickLblPos val="nextTo"/>
        <c:txPr>
          <a:bodyPr/>
          <a:lstStyle/>
          <a:p>
            <a:pPr>
              <a:defRPr sz="900"/>
            </a:pPr>
            <a:endParaRPr lang="cs-CZ"/>
          </a:p>
        </c:txPr>
        <c:crossAx val="380500608"/>
        <c:crosses val="autoZero"/>
        <c:auto val="1"/>
        <c:lblAlgn val="ctr"/>
        <c:lblOffset val="100"/>
        <c:noMultiLvlLbl val="0"/>
      </c:catAx>
      <c:valAx>
        <c:axId val="3805006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8049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380595200"/>
        <c:axId val="380609280"/>
      </c:barChart>
      <c:catAx>
        <c:axId val="380595200"/>
        <c:scaling>
          <c:orientation val="minMax"/>
        </c:scaling>
        <c:delete val="0"/>
        <c:axPos val="l"/>
        <c:numFmt formatCode="General" sourceLinked="1"/>
        <c:majorTickMark val="none"/>
        <c:minorTickMark val="none"/>
        <c:tickLblPos val="nextTo"/>
        <c:txPr>
          <a:bodyPr/>
          <a:lstStyle/>
          <a:p>
            <a:pPr>
              <a:defRPr sz="900"/>
            </a:pPr>
            <a:endParaRPr lang="cs-CZ"/>
          </a:p>
        </c:txPr>
        <c:crossAx val="380609280"/>
        <c:crosses val="autoZero"/>
        <c:auto val="1"/>
        <c:lblAlgn val="ctr"/>
        <c:lblOffset val="100"/>
        <c:noMultiLvlLbl val="0"/>
      </c:catAx>
      <c:valAx>
        <c:axId val="3806092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5952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377614336"/>
        <c:axId val="377615872"/>
      </c:barChart>
      <c:catAx>
        <c:axId val="377614336"/>
        <c:scaling>
          <c:orientation val="maxMin"/>
        </c:scaling>
        <c:delete val="0"/>
        <c:axPos val="l"/>
        <c:numFmt formatCode="0.0" sourceLinked="1"/>
        <c:majorTickMark val="none"/>
        <c:minorTickMark val="none"/>
        <c:tickLblPos val="nextTo"/>
        <c:txPr>
          <a:bodyPr/>
          <a:lstStyle/>
          <a:p>
            <a:pPr>
              <a:defRPr sz="900"/>
            </a:pPr>
            <a:endParaRPr lang="cs-CZ"/>
          </a:p>
        </c:txPr>
        <c:crossAx val="377615872"/>
        <c:crosses val="autoZero"/>
        <c:auto val="1"/>
        <c:lblAlgn val="ctr"/>
        <c:lblOffset val="100"/>
        <c:noMultiLvlLbl val="0"/>
      </c:catAx>
      <c:valAx>
        <c:axId val="377615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776143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380630144"/>
        <c:axId val="380631680"/>
      </c:barChart>
      <c:catAx>
        <c:axId val="380630144"/>
        <c:scaling>
          <c:orientation val="minMax"/>
        </c:scaling>
        <c:delete val="0"/>
        <c:axPos val="l"/>
        <c:numFmt formatCode="General" sourceLinked="1"/>
        <c:majorTickMark val="none"/>
        <c:minorTickMark val="none"/>
        <c:tickLblPos val="nextTo"/>
        <c:txPr>
          <a:bodyPr/>
          <a:lstStyle/>
          <a:p>
            <a:pPr>
              <a:defRPr sz="900"/>
            </a:pPr>
            <a:endParaRPr lang="cs-CZ"/>
          </a:p>
        </c:txPr>
        <c:crossAx val="380631680"/>
        <c:crosses val="autoZero"/>
        <c:auto val="1"/>
        <c:lblAlgn val="ctr"/>
        <c:lblOffset val="100"/>
        <c:noMultiLvlLbl val="0"/>
      </c:catAx>
      <c:valAx>
        <c:axId val="3806316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06301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379236352"/>
        <c:axId val="379237888"/>
      </c:barChart>
      <c:catAx>
        <c:axId val="379236352"/>
        <c:scaling>
          <c:orientation val="minMax"/>
        </c:scaling>
        <c:delete val="0"/>
        <c:axPos val="b"/>
        <c:numFmt formatCode="General" sourceLinked="1"/>
        <c:majorTickMark val="none"/>
        <c:minorTickMark val="none"/>
        <c:tickLblPos val="nextTo"/>
        <c:txPr>
          <a:bodyPr/>
          <a:lstStyle/>
          <a:p>
            <a:pPr>
              <a:defRPr sz="900"/>
            </a:pPr>
            <a:endParaRPr lang="cs-CZ"/>
          </a:p>
        </c:txPr>
        <c:crossAx val="379237888"/>
        <c:crosses val="autoZero"/>
        <c:auto val="1"/>
        <c:lblAlgn val="ctr"/>
        <c:lblOffset val="100"/>
        <c:noMultiLvlLbl val="0"/>
      </c:catAx>
      <c:valAx>
        <c:axId val="3792378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92363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381028224"/>
        <c:axId val="381029760"/>
      </c:barChart>
      <c:catAx>
        <c:axId val="381028224"/>
        <c:scaling>
          <c:orientation val="minMax"/>
        </c:scaling>
        <c:delete val="0"/>
        <c:axPos val="l"/>
        <c:numFmt formatCode="General" sourceLinked="1"/>
        <c:majorTickMark val="none"/>
        <c:minorTickMark val="none"/>
        <c:tickLblPos val="nextTo"/>
        <c:txPr>
          <a:bodyPr/>
          <a:lstStyle/>
          <a:p>
            <a:pPr>
              <a:defRPr sz="900"/>
            </a:pPr>
            <a:endParaRPr lang="cs-CZ"/>
          </a:p>
        </c:txPr>
        <c:crossAx val="381029760"/>
        <c:crosses val="autoZero"/>
        <c:auto val="1"/>
        <c:lblAlgn val="ctr"/>
        <c:lblOffset val="100"/>
        <c:noMultiLvlLbl val="0"/>
      </c:catAx>
      <c:valAx>
        <c:axId val="381029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81028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381196928"/>
        <c:axId val="381211008"/>
      </c:barChart>
      <c:catAx>
        <c:axId val="381196928"/>
        <c:scaling>
          <c:orientation val="maxMin"/>
        </c:scaling>
        <c:delete val="0"/>
        <c:axPos val="l"/>
        <c:numFmt formatCode="0.0" sourceLinked="1"/>
        <c:majorTickMark val="none"/>
        <c:minorTickMark val="none"/>
        <c:tickLblPos val="nextTo"/>
        <c:txPr>
          <a:bodyPr/>
          <a:lstStyle/>
          <a:p>
            <a:pPr>
              <a:defRPr sz="900"/>
            </a:pPr>
            <a:endParaRPr lang="cs-CZ"/>
          </a:p>
        </c:txPr>
        <c:crossAx val="381211008"/>
        <c:crosses val="autoZero"/>
        <c:auto val="1"/>
        <c:lblAlgn val="ctr"/>
        <c:lblOffset val="100"/>
        <c:noMultiLvlLbl val="0"/>
      </c:catAx>
      <c:valAx>
        <c:axId val="3812110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811969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image" Target="../media/image3.png"/><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4.xml"/><Relationship Id="rId7" Type="http://schemas.openxmlformats.org/officeDocument/2006/relationships/image" Target="../media/image4.png"/><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5" Type="http://schemas.openxmlformats.org/officeDocument/2006/relationships/chart" Target="../charts/chart46.xml"/><Relationship Id="rId4"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7" Type="http://schemas.openxmlformats.org/officeDocument/2006/relationships/chart" Target="../charts/chart57.xml"/><Relationship Id="rId2" Type="http://schemas.microsoft.com/office/2007/relationships/hdphoto" Target="../media/hdphoto2.wdp"/><Relationship Id="rId1" Type="http://schemas.openxmlformats.org/officeDocument/2006/relationships/image" Target="../media/image6.png"/><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8.xml"/><Relationship Id="rId7" Type="http://schemas.openxmlformats.org/officeDocument/2006/relationships/chart" Target="../charts/chart62.xml"/><Relationship Id="rId2" Type="http://schemas.microsoft.com/office/2007/relationships/hdphoto" Target="../media/hdphoto3.wdp"/><Relationship Id="rId1" Type="http://schemas.openxmlformats.org/officeDocument/2006/relationships/image" Target="../media/image7.png"/><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3.xml"/><Relationship Id="rId7" Type="http://schemas.openxmlformats.org/officeDocument/2006/relationships/chart" Target="../charts/chart67.xml"/><Relationship Id="rId2" Type="http://schemas.microsoft.com/office/2007/relationships/hdphoto" Target="../media/hdphoto4.wdp"/><Relationship Id="rId1" Type="http://schemas.openxmlformats.org/officeDocument/2006/relationships/image" Target="../media/image8.png"/><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8.xml"/><Relationship Id="rId7" Type="http://schemas.openxmlformats.org/officeDocument/2006/relationships/chart" Target="../charts/chart72.xml"/><Relationship Id="rId2" Type="http://schemas.microsoft.com/office/2007/relationships/hdphoto" Target="../media/hdphoto5.wdp"/><Relationship Id="rId1" Type="http://schemas.openxmlformats.org/officeDocument/2006/relationships/image" Target="../media/image9.png"/><Relationship Id="rId6" Type="http://schemas.openxmlformats.org/officeDocument/2006/relationships/chart" Target="../charts/chart71.xml"/><Relationship Id="rId5" Type="http://schemas.openxmlformats.org/officeDocument/2006/relationships/chart" Target="../charts/chart70.xml"/><Relationship Id="rId4" Type="http://schemas.openxmlformats.org/officeDocument/2006/relationships/chart" Target="../charts/chart69.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image" Target="../media/image11.png"/><Relationship Id="rId7" Type="http://schemas.openxmlformats.org/officeDocument/2006/relationships/chart" Target="../charts/chart75.xml"/><Relationship Id="rId2" Type="http://schemas.microsoft.com/office/2007/relationships/hdphoto" Target="../media/hdphoto6.wdp"/><Relationship Id="rId1" Type="http://schemas.openxmlformats.org/officeDocument/2006/relationships/image" Target="../media/image10.png"/><Relationship Id="rId6" Type="http://schemas.openxmlformats.org/officeDocument/2006/relationships/chart" Target="../charts/chart74.xml"/><Relationship Id="rId5" Type="http://schemas.openxmlformats.org/officeDocument/2006/relationships/chart" Target="../charts/chart73.xml"/><Relationship Id="rId4" Type="http://schemas.microsoft.com/office/2007/relationships/hdphoto" Target="../media/hdphoto7.wdp"/><Relationship Id="rId9"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microsoft.com/office/2007/relationships/hdphoto" Target="../media/hdphoto8.wdp"/><Relationship Id="rId1" Type="http://schemas.openxmlformats.org/officeDocument/2006/relationships/image" Target="../media/image12.png"/><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image" Target="../media/image14.png"/><Relationship Id="rId7" Type="http://schemas.openxmlformats.org/officeDocument/2006/relationships/chart" Target="../charts/chart85.xml"/><Relationship Id="rId2" Type="http://schemas.microsoft.com/office/2007/relationships/hdphoto" Target="../media/hdphoto9.wdp"/><Relationship Id="rId1" Type="http://schemas.openxmlformats.org/officeDocument/2006/relationships/image" Target="../media/image13.png"/><Relationship Id="rId6" Type="http://schemas.openxmlformats.org/officeDocument/2006/relationships/chart" Target="../charts/chart84.xml"/><Relationship Id="rId5" Type="http://schemas.openxmlformats.org/officeDocument/2006/relationships/chart" Target="../charts/chart83.xml"/><Relationship Id="rId4" Type="http://schemas.microsoft.com/office/2007/relationships/hdphoto" Target="../media/hdphoto10.wdp"/><Relationship Id="rId9" Type="http://schemas.openxmlformats.org/officeDocument/2006/relationships/chart" Target="../charts/chart8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image" Target="../media/image16.png"/><Relationship Id="rId7" Type="http://schemas.openxmlformats.org/officeDocument/2006/relationships/chart" Target="../charts/chart90.xml"/><Relationship Id="rId2" Type="http://schemas.microsoft.com/office/2007/relationships/hdphoto" Target="../media/hdphoto11.wdp"/><Relationship Id="rId1" Type="http://schemas.openxmlformats.org/officeDocument/2006/relationships/image" Target="../media/image15.png"/><Relationship Id="rId6" Type="http://schemas.openxmlformats.org/officeDocument/2006/relationships/chart" Target="../charts/chart89.xml"/><Relationship Id="rId5" Type="http://schemas.openxmlformats.org/officeDocument/2006/relationships/chart" Target="../charts/chart88.xml"/><Relationship Id="rId4" Type="http://schemas.microsoft.com/office/2007/relationships/hdphoto" Target="../media/hdphoto12.wdp"/><Relationship Id="rId9" Type="http://schemas.openxmlformats.org/officeDocument/2006/relationships/chart" Target="../charts/chart9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image" Target="../media/image18.png"/><Relationship Id="rId7" Type="http://schemas.openxmlformats.org/officeDocument/2006/relationships/chart" Target="../charts/chart95.xml"/><Relationship Id="rId2" Type="http://schemas.microsoft.com/office/2007/relationships/hdphoto" Target="../media/hdphoto13.wdp"/><Relationship Id="rId1" Type="http://schemas.openxmlformats.org/officeDocument/2006/relationships/image" Target="../media/image17.png"/><Relationship Id="rId6" Type="http://schemas.openxmlformats.org/officeDocument/2006/relationships/chart" Target="../charts/chart94.xml"/><Relationship Id="rId5" Type="http://schemas.openxmlformats.org/officeDocument/2006/relationships/chart" Target="../charts/chart93.xml"/><Relationship Id="rId4" Type="http://schemas.microsoft.com/office/2007/relationships/hdphoto" Target="../media/hdphoto14.wdp"/><Relationship Id="rId9"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1.xml"/><Relationship Id="rId3" Type="http://schemas.openxmlformats.org/officeDocument/2006/relationships/image" Target="../media/image20.png"/><Relationship Id="rId7" Type="http://schemas.openxmlformats.org/officeDocument/2006/relationships/chart" Target="../charts/chart100.xml"/><Relationship Id="rId2" Type="http://schemas.microsoft.com/office/2007/relationships/hdphoto" Target="../media/hdphoto15.wdp"/><Relationship Id="rId1" Type="http://schemas.openxmlformats.org/officeDocument/2006/relationships/image" Target="../media/image19.png"/><Relationship Id="rId6" Type="http://schemas.openxmlformats.org/officeDocument/2006/relationships/chart" Target="../charts/chart99.xml"/><Relationship Id="rId5" Type="http://schemas.openxmlformats.org/officeDocument/2006/relationships/chart" Target="../charts/chart98.xml"/><Relationship Id="rId4" Type="http://schemas.microsoft.com/office/2007/relationships/hdphoto" Target="../media/hdphoto16.wdp"/><Relationship Id="rId9"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3.xml"/><Relationship Id="rId7" Type="http://schemas.openxmlformats.org/officeDocument/2006/relationships/chart" Target="../charts/chart107.xml"/><Relationship Id="rId2" Type="http://schemas.microsoft.com/office/2007/relationships/hdphoto" Target="../media/hdphoto17.wdp"/><Relationship Id="rId1" Type="http://schemas.openxmlformats.org/officeDocument/2006/relationships/image" Target="../media/image21.png"/><Relationship Id="rId6" Type="http://schemas.openxmlformats.org/officeDocument/2006/relationships/chart" Target="../charts/chart106.xml"/><Relationship Id="rId5" Type="http://schemas.openxmlformats.org/officeDocument/2006/relationships/chart" Target="../charts/chart105.xml"/><Relationship Id="rId4" Type="http://schemas.openxmlformats.org/officeDocument/2006/relationships/chart" Target="../charts/chart10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chart" Target="../charts/chart112.xml"/><Relationship Id="rId2" Type="http://schemas.microsoft.com/office/2007/relationships/hdphoto" Target="../media/hdphoto18.wdp"/><Relationship Id="rId1" Type="http://schemas.openxmlformats.org/officeDocument/2006/relationships/image" Target="../media/image22.png"/><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5.xml"/><Relationship Id="rId7" Type="http://schemas.openxmlformats.org/officeDocument/2006/relationships/image" Target="../media/image23.pn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1.xml"/><Relationship Id="rId7" Type="http://schemas.openxmlformats.org/officeDocument/2006/relationships/image" Target="../media/image24.png"/><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7.xml"/><Relationship Id="rId7" Type="http://schemas.openxmlformats.org/officeDocument/2006/relationships/image" Target="../media/image25.png"/><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7" Type="http://schemas.openxmlformats.org/officeDocument/2006/relationships/image" Target="../media/image26.png"/><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9.xml"/><Relationship Id="rId7" Type="http://schemas.openxmlformats.org/officeDocument/2006/relationships/image" Target="../media/image27.png"/><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5.xml"/><Relationship Id="rId7" Type="http://schemas.openxmlformats.org/officeDocument/2006/relationships/image" Target="../media/image28.png"/><Relationship Id="rId2" Type="http://schemas.openxmlformats.org/officeDocument/2006/relationships/chart" Target="../charts/chart144.xml"/><Relationship Id="rId1" Type="http://schemas.openxmlformats.org/officeDocument/2006/relationships/chart" Target="../charts/chart143.xml"/><Relationship Id="rId6" Type="http://schemas.openxmlformats.org/officeDocument/2006/relationships/chart" Target="../charts/chart148.xml"/><Relationship Id="rId5" Type="http://schemas.openxmlformats.org/officeDocument/2006/relationships/chart" Target="../charts/chart147.xml"/><Relationship Id="rId4" Type="http://schemas.openxmlformats.org/officeDocument/2006/relationships/chart" Target="../charts/chart146.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51.xml"/><Relationship Id="rId7" Type="http://schemas.openxmlformats.org/officeDocument/2006/relationships/image" Target="../media/image29.png"/><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7.xml"/><Relationship Id="rId7" Type="http://schemas.openxmlformats.org/officeDocument/2006/relationships/image" Target="../media/image30.png"/><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63.xml"/><Relationship Id="rId7" Type="http://schemas.openxmlformats.org/officeDocument/2006/relationships/image" Target="../media/image31.png"/><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6.xml"/><Relationship Id="rId5" Type="http://schemas.openxmlformats.org/officeDocument/2006/relationships/chart" Target="../charts/chart165.xml"/><Relationship Id="rId4" Type="http://schemas.openxmlformats.org/officeDocument/2006/relationships/chart" Target="../charts/chart164.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9.xml"/><Relationship Id="rId7" Type="http://schemas.openxmlformats.org/officeDocument/2006/relationships/image" Target="../media/image32.png"/><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chart" Target="../charts/chart172.xml"/><Relationship Id="rId5" Type="http://schemas.openxmlformats.org/officeDocument/2006/relationships/chart" Target="../charts/chart171.xml"/><Relationship Id="rId4" Type="http://schemas.openxmlformats.org/officeDocument/2006/relationships/chart" Target="../charts/chart17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75.xml"/><Relationship Id="rId7" Type="http://schemas.openxmlformats.org/officeDocument/2006/relationships/image" Target="../media/image33.png"/><Relationship Id="rId2" Type="http://schemas.openxmlformats.org/officeDocument/2006/relationships/chart" Target="../charts/chart174.xml"/><Relationship Id="rId1" Type="http://schemas.openxmlformats.org/officeDocument/2006/relationships/chart" Target="../charts/chart173.xml"/><Relationship Id="rId6" Type="http://schemas.openxmlformats.org/officeDocument/2006/relationships/chart" Target="../charts/chart178.xml"/><Relationship Id="rId5" Type="http://schemas.openxmlformats.org/officeDocument/2006/relationships/chart" Target="../charts/chart177.xml"/><Relationship Id="rId4" Type="http://schemas.openxmlformats.org/officeDocument/2006/relationships/chart" Target="../charts/chart17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81.xml"/><Relationship Id="rId7" Type="http://schemas.openxmlformats.org/officeDocument/2006/relationships/image" Target="../media/image34.png"/><Relationship Id="rId2" Type="http://schemas.openxmlformats.org/officeDocument/2006/relationships/chart" Target="../charts/chart180.xml"/><Relationship Id="rId1" Type="http://schemas.openxmlformats.org/officeDocument/2006/relationships/chart" Target="../charts/chart179.xml"/><Relationship Id="rId6" Type="http://schemas.openxmlformats.org/officeDocument/2006/relationships/chart" Target="../charts/chart184.xml"/><Relationship Id="rId5" Type="http://schemas.openxmlformats.org/officeDocument/2006/relationships/chart" Target="../charts/chart183.xml"/><Relationship Id="rId4" Type="http://schemas.openxmlformats.org/officeDocument/2006/relationships/chart" Target="../charts/chart1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87.xml"/><Relationship Id="rId2" Type="http://schemas.openxmlformats.org/officeDocument/2006/relationships/chart" Target="../charts/chart186.xml"/><Relationship Id="rId1" Type="http://schemas.openxmlformats.org/officeDocument/2006/relationships/chart" Target="../charts/chart18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90.xml"/><Relationship Id="rId2" Type="http://schemas.openxmlformats.org/officeDocument/2006/relationships/chart" Target="../charts/chart189.xml"/><Relationship Id="rId1" Type="http://schemas.openxmlformats.org/officeDocument/2006/relationships/chart" Target="../charts/chart188.xml"/><Relationship Id="rId4" Type="http://schemas.openxmlformats.org/officeDocument/2006/relationships/chart" Target="../charts/chart191.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94.xml"/><Relationship Id="rId2" Type="http://schemas.openxmlformats.org/officeDocument/2006/relationships/chart" Target="../charts/chart193.xml"/><Relationship Id="rId1" Type="http://schemas.openxmlformats.org/officeDocument/2006/relationships/chart" Target="../charts/chart192.xml"/><Relationship Id="rId4" Type="http://schemas.openxmlformats.org/officeDocument/2006/relationships/chart" Target="../charts/chart19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97.xml"/><Relationship Id="rId1" Type="http://schemas.openxmlformats.org/officeDocument/2006/relationships/chart" Target="../charts/chart19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209551</xdr:colOff>
      <xdr:row>2</xdr:row>
      <xdr:rowOff>38099</xdr:rowOff>
    </xdr:from>
    <xdr:to>
      <xdr:col>12</xdr:col>
      <xdr:colOff>485775</xdr:colOff>
      <xdr:row>15</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xdr:colOff>
      <xdr:row>1</xdr:row>
      <xdr:rowOff>85725</xdr:rowOff>
    </xdr:from>
    <xdr:to>
      <xdr:col>8</xdr:col>
      <xdr:colOff>104775</xdr:colOff>
      <xdr:row>15</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71437</xdr:colOff>
      <xdr:row>18</xdr:row>
      <xdr:rowOff>123824</xdr:rowOff>
    </xdr:from>
    <xdr:to>
      <xdr:col>8</xdr:col>
      <xdr:colOff>257175</xdr:colOff>
      <xdr:row>30</xdr:row>
      <xdr:rowOff>38100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114300</xdr:colOff>
      <xdr:row>33</xdr:row>
      <xdr:rowOff>114300</xdr:rowOff>
    </xdr:from>
    <xdr:to>
      <xdr:col>8</xdr:col>
      <xdr:colOff>409575</xdr:colOff>
      <xdr:row>42</xdr:row>
      <xdr:rowOff>104776</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361953</xdr:colOff>
      <xdr:row>35</xdr:row>
      <xdr:rowOff>171449</xdr:rowOff>
    </xdr:from>
    <xdr:to>
      <xdr:col>6</xdr:col>
      <xdr:colOff>523875</xdr:colOff>
      <xdr:row>46</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66675</xdr:colOff>
      <xdr:row>35</xdr:row>
      <xdr:rowOff>200024</xdr:rowOff>
    </xdr:from>
    <xdr:to>
      <xdr:col>9</xdr:col>
      <xdr:colOff>57150</xdr:colOff>
      <xdr:row>46</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314324</xdr:colOff>
      <xdr:row>46</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27</xdr:row>
      <xdr:rowOff>19050</xdr:rowOff>
    </xdr:from>
    <xdr:to>
      <xdr:col>0</xdr:col>
      <xdr:colOff>142875</xdr:colOff>
      <xdr:row>34</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190500</xdr:rowOff>
    </xdr:from>
    <xdr:to>
      <xdr:col>0</xdr:col>
      <xdr:colOff>884286</xdr:colOff>
      <xdr:row>6</xdr:row>
      <xdr:rowOff>13271</xdr:rowOff>
    </xdr:to>
    <xdr:pic>
      <xdr:nvPicPr>
        <xdr:cNvPr id="12" name="Obrázek 11"/>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0"/>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457202</xdr:colOff>
      <xdr:row>34</xdr:row>
      <xdr:rowOff>152399</xdr:rowOff>
    </xdr:from>
    <xdr:to>
      <xdr:col>6</xdr:col>
      <xdr:colOff>581025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200025</xdr:colOff>
      <xdr:row>34</xdr:row>
      <xdr:rowOff>180974</xdr:rowOff>
    </xdr:from>
    <xdr:to>
      <xdr:col>9</xdr:col>
      <xdr:colOff>190500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390526</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16</xdr:colOff>
      <xdr:row>0</xdr:row>
      <xdr:rowOff>190533</xdr:rowOff>
    </xdr:from>
    <xdr:to>
      <xdr:col>0</xdr:col>
      <xdr:colOff>884302</xdr:colOff>
      <xdr:row>6</xdr:row>
      <xdr:rowOff>13304</xdr:rowOff>
    </xdr:to>
    <xdr:pic>
      <xdr:nvPicPr>
        <xdr:cNvPr id="13" name="Obrázek 12"/>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495302</xdr:colOff>
      <xdr:row>34</xdr:row>
      <xdr:rowOff>152399</xdr:rowOff>
    </xdr:from>
    <xdr:to>
      <xdr:col>6</xdr:col>
      <xdr:colOff>657225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257175</xdr:colOff>
      <xdr:row>34</xdr:row>
      <xdr:rowOff>180974</xdr:rowOff>
    </xdr:from>
    <xdr:to>
      <xdr:col>9</xdr:col>
      <xdr:colOff>247650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504827</xdr:colOff>
      <xdr:row>34</xdr:row>
      <xdr:rowOff>171449</xdr:rowOff>
    </xdr:from>
    <xdr:to>
      <xdr:col>6</xdr:col>
      <xdr:colOff>657224</xdr:colOff>
      <xdr:row>46</xdr:row>
      <xdr:rowOff>5249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34</xdr:row>
      <xdr:rowOff>219074</xdr:rowOff>
    </xdr:from>
    <xdr:to>
      <xdr:col>9</xdr:col>
      <xdr:colOff>219075</xdr:colOff>
      <xdr:row>46</xdr:row>
      <xdr:rowOff>9526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428625</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7</xdr:colOff>
      <xdr:row>0</xdr:row>
      <xdr:rowOff>190514</xdr:rowOff>
    </xdr:from>
    <xdr:to>
      <xdr:col>0</xdr:col>
      <xdr:colOff>884293</xdr:colOff>
      <xdr:row>6</xdr:row>
      <xdr:rowOff>13285</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447677</xdr:colOff>
      <xdr:row>34</xdr:row>
      <xdr:rowOff>152399</xdr:rowOff>
    </xdr:from>
    <xdr:to>
      <xdr:col>6</xdr:col>
      <xdr:colOff>600075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34</xdr:row>
      <xdr:rowOff>228599</xdr:rowOff>
    </xdr:from>
    <xdr:to>
      <xdr:col>9</xdr:col>
      <xdr:colOff>161925</xdr:colOff>
      <xdr:row>46</xdr:row>
      <xdr:rowOff>19051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123825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35</xdr:row>
      <xdr:rowOff>190499</xdr:rowOff>
    </xdr:from>
    <xdr:to>
      <xdr:col>9</xdr:col>
      <xdr:colOff>295275</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27</xdr:row>
      <xdr:rowOff>9525</xdr:rowOff>
    </xdr:from>
    <xdr:to>
      <xdr:col>0</xdr:col>
      <xdr:colOff>142875</xdr:colOff>
      <xdr:row>34</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0</xdr:rowOff>
    </xdr:from>
    <xdr:to>
      <xdr:col>0</xdr:col>
      <xdr:colOff>142875</xdr:colOff>
      <xdr:row>33</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457202</xdr:colOff>
      <xdr:row>35</xdr:row>
      <xdr:rowOff>190500</xdr:rowOff>
    </xdr:from>
    <xdr:to>
      <xdr:col>6</xdr:col>
      <xdr:colOff>609600</xdr:colOff>
      <xdr:row>46</xdr:row>
      <xdr:rowOff>104776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238125</xdr:colOff>
      <xdr:row>35</xdr:row>
      <xdr:rowOff>209549</xdr:rowOff>
    </xdr:from>
    <xdr:to>
      <xdr:col>9</xdr:col>
      <xdr:colOff>228600</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104775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142875</xdr:colOff>
      <xdr:row>35</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5" name="Obrázek 4"/>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35</xdr:row>
      <xdr:rowOff>200024</xdr:rowOff>
    </xdr:from>
    <xdr:to>
      <xdr:col>9</xdr:col>
      <xdr:colOff>219075</xdr:colOff>
      <xdr:row>46</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0</xdr:rowOff>
    </xdr:from>
    <xdr:to>
      <xdr:col>0</xdr:col>
      <xdr:colOff>142875</xdr:colOff>
      <xdr:row>34</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5" name="Obrázek 4"/>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190501</xdr:rowOff>
    </xdr:from>
    <xdr:to>
      <xdr:col>0</xdr:col>
      <xdr:colOff>884286</xdr:colOff>
      <xdr:row>6</xdr:row>
      <xdr:rowOff>13272</xdr:rowOff>
    </xdr:to>
    <xdr:pic>
      <xdr:nvPicPr>
        <xdr:cNvPr id="7" name="Obrázek 6"/>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13</xdr:col>
      <xdr:colOff>190500</xdr:colOff>
      <xdr:row>44</xdr:row>
      <xdr:rowOff>117613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78442</xdr:colOff>
      <xdr:row>19</xdr:row>
      <xdr:rowOff>134469</xdr:rowOff>
    </xdr:from>
    <xdr:to>
      <xdr:col>5</xdr:col>
      <xdr:colOff>144885</xdr:colOff>
      <xdr:row>33</xdr:row>
      <xdr:rowOff>146368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146317</xdr:colOff>
      <xdr:row>19</xdr:row>
      <xdr:rowOff>127587</xdr:rowOff>
    </xdr:from>
    <xdr:to>
      <xdr:col>12</xdr:col>
      <xdr:colOff>527316</xdr:colOff>
      <xdr:row>33</xdr:row>
      <xdr:rowOff>145677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58148</xdr:rowOff>
    </xdr:from>
    <xdr:to>
      <xdr:col>5</xdr:col>
      <xdr:colOff>66443</xdr:colOff>
      <xdr:row>48</xdr:row>
      <xdr:rowOff>123264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145678</xdr:colOff>
      <xdr:row>34</xdr:row>
      <xdr:rowOff>54427</xdr:rowOff>
    </xdr:from>
    <xdr:to>
      <xdr:col>12</xdr:col>
      <xdr:colOff>526677</xdr:colOff>
      <xdr:row>48</xdr:row>
      <xdr:rowOff>89647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78442</xdr:colOff>
      <xdr:row>19</xdr:row>
      <xdr:rowOff>134469</xdr:rowOff>
    </xdr:from>
    <xdr:to>
      <xdr:col>5</xdr:col>
      <xdr:colOff>144885</xdr:colOff>
      <xdr:row>33</xdr:row>
      <xdr:rowOff>146368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146317</xdr:colOff>
      <xdr:row>19</xdr:row>
      <xdr:rowOff>127587</xdr:rowOff>
    </xdr:from>
    <xdr:to>
      <xdr:col>12</xdr:col>
      <xdr:colOff>527316</xdr:colOff>
      <xdr:row>33</xdr:row>
      <xdr:rowOff>145677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58148</xdr:rowOff>
    </xdr:from>
    <xdr:to>
      <xdr:col>5</xdr:col>
      <xdr:colOff>66443</xdr:colOff>
      <xdr:row>48</xdr:row>
      <xdr:rowOff>123264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145678</xdr:colOff>
      <xdr:row>34</xdr:row>
      <xdr:rowOff>54427</xdr:rowOff>
    </xdr:from>
    <xdr:to>
      <xdr:col>12</xdr:col>
      <xdr:colOff>526677</xdr:colOff>
      <xdr:row>48</xdr:row>
      <xdr:rowOff>89647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Data_ax"/>
      <sheetName val="Data_subjekt"/>
      <sheetName val="Data_paliva"/>
      <sheetName val="Podklady QZ"/>
      <sheetName val="Podklady RZ"/>
      <sheetName val="List1"/>
      <sheetName val="List2"/>
    </sheetNames>
    <sheetDataSet>
      <sheetData sheetId="0"/>
      <sheetData sheetId="1"/>
      <sheetData sheetId="2"/>
      <sheetData sheetId="3"/>
      <sheetData sheetId="4"/>
      <sheetData sheetId="5">
        <row r="1">
          <cell r="O1" t="str">
            <v>červenec 2019</v>
          </cell>
          <cell r="Q1" t="str">
            <v>září 2019</v>
          </cell>
        </row>
        <row r="6">
          <cell r="B6">
            <v>21927.650082156106</v>
          </cell>
          <cell r="C6">
            <v>17492.662365738732</v>
          </cell>
          <cell r="D6">
            <v>16032.590391288588</v>
          </cell>
          <cell r="E6">
            <v>12597.361842600001</v>
          </cell>
          <cell r="F6">
            <v>11853.702678199998</v>
          </cell>
          <cell r="G6">
            <v>8030.2145513999994</v>
          </cell>
          <cell r="H6">
            <v>7469.628700000002</v>
          </cell>
          <cell r="I6">
            <v>7828.7051284000008</v>
          </cell>
          <cell r="J6">
            <v>9409.8708918000011</v>
          </cell>
          <cell r="K6">
            <v>0</v>
          </cell>
          <cell r="L6">
            <v>0</v>
          </cell>
          <cell r="M6">
            <v>0</v>
          </cell>
        </row>
        <row r="8">
          <cell r="B8">
            <v>1016.2552609999997</v>
          </cell>
          <cell r="C8">
            <v>920.47946200000001</v>
          </cell>
          <cell r="D8">
            <v>933.56591599999877</v>
          </cell>
          <cell r="E8">
            <v>764.89109299999939</v>
          </cell>
          <cell r="F8">
            <v>761.12163799999996</v>
          </cell>
          <cell r="G8">
            <v>655.82393100000024</v>
          </cell>
          <cell r="H8">
            <v>671.74812500000041</v>
          </cell>
          <cell r="I8">
            <v>627.3744539999999</v>
          </cell>
          <cell r="J8">
            <v>660.68599400000039</v>
          </cell>
          <cell r="K8">
            <v>0</v>
          </cell>
          <cell r="L8">
            <v>0</v>
          </cell>
          <cell r="M8">
            <v>0</v>
          </cell>
        </row>
        <row r="10">
          <cell r="B10">
            <v>1428.8405030056497</v>
          </cell>
          <cell r="C10">
            <v>1154.1159395692775</v>
          </cell>
          <cell r="D10">
            <v>1219.3578381985092</v>
          </cell>
          <cell r="E10">
            <v>1012.6353762527801</v>
          </cell>
          <cell r="F10">
            <v>912.92399580272502</v>
          </cell>
          <cell r="G10">
            <v>711.83555390576385</v>
          </cell>
          <cell r="H10">
            <v>765.41198028355177</v>
          </cell>
          <cell r="I10">
            <v>752.63219613504782</v>
          </cell>
          <cell r="J10">
            <v>832.37200279414844</v>
          </cell>
          <cell r="K10">
            <v>0</v>
          </cell>
          <cell r="L10">
            <v>0</v>
          </cell>
          <cell r="M10">
            <v>0</v>
          </cell>
        </row>
        <row r="12">
          <cell r="B12">
            <v>5498.9569146172826</v>
          </cell>
          <cell r="C12">
            <v>4551.4250067364228</v>
          </cell>
          <cell r="D12">
            <v>4547.9641774604934</v>
          </cell>
          <cell r="E12">
            <v>4216.4373552644374</v>
          </cell>
          <cell r="F12">
            <v>4203.1891823026435</v>
          </cell>
          <cell r="G12">
            <v>3611.9127033966165</v>
          </cell>
          <cell r="H12">
            <v>3091.2109852604831</v>
          </cell>
          <cell r="I12">
            <v>3503.8125125375391</v>
          </cell>
          <cell r="J12">
            <v>3932.9685601541214</v>
          </cell>
          <cell r="K12">
            <v>0</v>
          </cell>
          <cell r="L12">
            <v>0</v>
          </cell>
          <cell r="M12">
            <v>0</v>
          </cell>
        </row>
        <row r="14">
          <cell r="B14">
            <v>13962.52116753317</v>
          </cell>
          <cell r="C14">
            <v>10846.664982433036</v>
          </cell>
          <cell r="D14">
            <v>9308.9467406295971</v>
          </cell>
          <cell r="E14">
            <v>6585.9539350827863</v>
          </cell>
          <cell r="F14">
            <v>5953.3057620946329</v>
          </cell>
          <cell r="G14">
            <v>3035.0895780976252</v>
          </cell>
          <cell r="H14">
            <v>2926.42660745597</v>
          </cell>
          <cell r="I14">
            <v>2928.446792727414</v>
          </cell>
          <cell r="J14">
            <v>3965.8558668517335</v>
          </cell>
          <cell r="K14">
            <v>0</v>
          </cell>
          <cell r="L14">
            <v>0</v>
          </cell>
          <cell r="M14">
            <v>0</v>
          </cell>
        </row>
        <row r="16">
          <cell r="B16">
            <v>21.076236000004428</v>
          </cell>
          <cell r="C16">
            <v>19.976974999995946</v>
          </cell>
          <cell r="D16">
            <v>22.755718999987948</v>
          </cell>
          <cell r="E16">
            <v>17.44408299999759</v>
          </cell>
          <cell r="F16">
            <v>23.162099999995917</v>
          </cell>
          <cell r="G16">
            <v>15.552784999993946</v>
          </cell>
          <cell r="H16">
            <v>14.831001999996715</v>
          </cell>
          <cell r="I16">
            <v>16.43917300000021</v>
          </cell>
          <cell r="J16">
            <v>17.988467999998647</v>
          </cell>
          <cell r="K16">
            <v>0</v>
          </cell>
          <cell r="L16">
            <v>0</v>
          </cell>
          <cell r="M16">
            <v>0</v>
          </cell>
        </row>
        <row r="24">
          <cell r="B24">
            <v>1966.8494919999996</v>
          </cell>
          <cell r="C24">
            <v>1717.8814129999994</v>
          </cell>
          <cell r="D24">
            <v>1849.4390129999999</v>
          </cell>
          <cell r="E24">
            <v>1692.2648870000003</v>
          </cell>
          <cell r="F24">
            <v>1717.5478489999996</v>
          </cell>
          <cell r="G24">
            <v>1202.6538360000004</v>
          </cell>
          <cell r="H24">
            <v>1276.4542750000003</v>
          </cell>
          <cell r="I24">
            <v>1431.0683070000005</v>
          </cell>
          <cell r="J24">
            <v>1505.9494380000003</v>
          </cell>
          <cell r="K24">
            <v>0</v>
          </cell>
          <cell r="L24">
            <v>0</v>
          </cell>
          <cell r="M24">
            <v>0</v>
          </cell>
        </row>
        <row r="25">
          <cell r="B25">
            <v>415.13850299999979</v>
          </cell>
          <cell r="C25">
            <v>370.42401599999965</v>
          </cell>
          <cell r="D25">
            <v>385.0648419999996</v>
          </cell>
          <cell r="E25">
            <v>344.60000000000014</v>
          </cell>
          <cell r="F25">
            <v>329.26511199999982</v>
          </cell>
          <cell r="G25">
            <v>272.16856700000011</v>
          </cell>
          <cell r="H25">
            <v>271.80897799999991</v>
          </cell>
          <cell r="I25">
            <v>276.70680300000004</v>
          </cell>
          <cell r="J25">
            <v>297.06384399999979</v>
          </cell>
          <cell r="K25">
            <v>0</v>
          </cell>
          <cell r="L25">
            <v>0</v>
          </cell>
          <cell r="M25">
            <v>0</v>
          </cell>
        </row>
        <row r="26">
          <cell r="B26">
            <v>2748.653237</v>
          </cell>
          <cell r="C26">
            <v>1833.5434520000003</v>
          </cell>
          <cell r="D26">
            <v>1581.2570430000001</v>
          </cell>
          <cell r="E26">
            <v>1081.3241170000001</v>
          </cell>
          <cell r="F26">
            <v>826.41729999999995</v>
          </cell>
          <cell r="G26">
            <v>571.55021000000011</v>
          </cell>
          <cell r="H26">
            <v>502.14980100000002</v>
          </cell>
          <cell r="I26">
            <v>494.03737000000007</v>
          </cell>
          <cell r="J26">
            <v>652.53717399999994</v>
          </cell>
          <cell r="K26">
            <v>0</v>
          </cell>
          <cell r="L26">
            <v>0</v>
          </cell>
          <cell r="M26">
            <v>0</v>
          </cell>
        </row>
        <row r="27">
          <cell r="B27">
            <v>1.0918239999999999</v>
          </cell>
          <cell r="C27">
            <v>1.0474460000000001</v>
          </cell>
          <cell r="D27">
            <v>1.521258</v>
          </cell>
          <cell r="E27">
            <v>1.4819800000000001</v>
          </cell>
          <cell r="F27">
            <v>1.300989</v>
          </cell>
          <cell r="G27">
            <v>1.5403549999999999</v>
          </cell>
          <cell r="H27">
            <v>1.2330590000000001</v>
          </cell>
          <cell r="I27">
            <v>2.2821720000000001</v>
          </cell>
          <cell r="J27">
            <v>1.2963169999999997</v>
          </cell>
          <cell r="K27">
            <v>0</v>
          </cell>
          <cell r="L27">
            <v>0</v>
          </cell>
          <cell r="M27">
            <v>0</v>
          </cell>
        </row>
        <row r="28">
          <cell r="B28">
            <v>1.515936</v>
          </cell>
          <cell r="C28">
            <v>1.120344</v>
          </cell>
          <cell r="D28">
            <v>1.152612</v>
          </cell>
          <cell r="E28">
            <v>0.82666500000000009</v>
          </cell>
          <cell r="F28">
            <v>0.91466499999999995</v>
          </cell>
          <cell r="G28">
            <v>1.1448800000000001</v>
          </cell>
          <cell r="H28">
            <v>1.37473</v>
          </cell>
          <cell r="I28">
            <v>0.93667</v>
          </cell>
          <cell r="J28">
            <v>1.3285100000000001</v>
          </cell>
          <cell r="K28">
            <v>0</v>
          </cell>
          <cell r="L28">
            <v>0</v>
          </cell>
          <cell r="M28">
            <v>0</v>
          </cell>
        </row>
        <row r="29">
          <cell r="B29">
            <v>5.8230000000000001E-3</v>
          </cell>
          <cell r="C29">
            <v>1.7783E-2</v>
          </cell>
          <cell r="D29">
            <v>3.0668000000000001E-2</v>
          </cell>
          <cell r="E29">
            <v>5.7146000000000002E-2</v>
          </cell>
          <cell r="F29">
            <v>4.4698999999999996E-2</v>
          </cell>
          <cell r="G29">
            <v>8.0467999999999998E-2</v>
          </cell>
          <cell r="H29">
            <v>6.8652000000000005E-2</v>
          </cell>
          <cell r="I29">
            <v>6.1426000000000001E-2</v>
          </cell>
          <cell r="J29">
            <v>4.9225999999999999E-2</v>
          </cell>
          <cell r="K29">
            <v>0</v>
          </cell>
          <cell r="L29">
            <v>0</v>
          </cell>
          <cell r="M29">
            <v>0</v>
          </cell>
        </row>
        <row r="30">
          <cell r="B30">
            <v>9899.0833240000011</v>
          </cell>
          <cell r="C30">
            <v>8020.8969899999993</v>
          </cell>
          <cell r="D30">
            <v>7005.4619250000014</v>
          </cell>
          <cell r="E30">
            <v>5280.0287149999995</v>
          </cell>
          <cell r="F30">
            <v>4895.8979889999982</v>
          </cell>
          <cell r="G30">
            <v>2949.3051029999988</v>
          </cell>
          <cell r="H30">
            <v>2304.1281500000005</v>
          </cell>
          <cell r="I30">
            <v>2625.6331660000005</v>
          </cell>
          <cell r="J30">
            <v>3614.0001720000009</v>
          </cell>
          <cell r="K30">
            <v>0</v>
          </cell>
          <cell r="L30">
            <v>0</v>
          </cell>
          <cell r="M30">
            <v>0</v>
          </cell>
        </row>
        <row r="31">
          <cell r="B31">
            <v>152.78700000000001</v>
          </cell>
          <cell r="C31">
            <v>118.488</v>
          </cell>
          <cell r="D31">
            <v>100.035</v>
          </cell>
          <cell r="E31">
            <v>71.325999999999993</v>
          </cell>
          <cell r="F31">
            <v>60.475000000000001</v>
          </cell>
          <cell r="G31">
            <v>18.834</v>
          </cell>
          <cell r="H31">
            <v>18.204999999999998</v>
          </cell>
          <cell r="I31">
            <v>16.928000000000001</v>
          </cell>
          <cell r="J31">
            <v>33.966000000000001</v>
          </cell>
          <cell r="K31">
            <v>0</v>
          </cell>
          <cell r="L31">
            <v>0</v>
          </cell>
          <cell r="M31">
            <v>0</v>
          </cell>
        </row>
        <row r="32">
          <cell r="B32">
            <v>6.6599999999999993E-2</v>
          </cell>
          <cell r="C32">
            <v>3.7350000000000001E-2</v>
          </cell>
          <cell r="D32">
            <v>2.8559999999999999E-2</v>
          </cell>
          <cell r="E32">
            <v>2.4164999999999999E-2</v>
          </cell>
          <cell r="F32">
            <v>1.7574000000000003E-2</v>
          </cell>
          <cell r="G32">
            <v>0</v>
          </cell>
          <cell r="H32">
            <v>0</v>
          </cell>
          <cell r="I32">
            <v>0</v>
          </cell>
          <cell r="J32">
            <v>2.2200000000000002E-3</v>
          </cell>
          <cell r="K32">
            <v>0</v>
          </cell>
          <cell r="L32">
            <v>0</v>
          </cell>
          <cell r="M32">
            <v>0</v>
          </cell>
        </row>
        <row r="33">
          <cell r="B33">
            <v>677.76202699999999</v>
          </cell>
          <cell r="C33">
            <v>582.17765599999996</v>
          </cell>
          <cell r="D33">
            <v>650.00485400000002</v>
          </cell>
          <cell r="E33">
            <v>665.09318000000007</v>
          </cell>
          <cell r="F33">
            <v>686.58530900000005</v>
          </cell>
          <cell r="G33">
            <v>582.84199799999999</v>
          </cell>
          <cell r="H33">
            <v>650.153682</v>
          </cell>
          <cell r="I33">
            <v>621.57669200000009</v>
          </cell>
          <cell r="J33">
            <v>623.91188599999998</v>
          </cell>
          <cell r="K33">
            <v>0</v>
          </cell>
          <cell r="L33">
            <v>0</v>
          </cell>
          <cell r="M33">
            <v>0</v>
          </cell>
        </row>
        <row r="34">
          <cell r="B34">
            <v>88.855165999999997</v>
          </cell>
          <cell r="C34">
            <v>66.856408999999999</v>
          </cell>
          <cell r="D34">
            <v>70.396722999999994</v>
          </cell>
          <cell r="E34">
            <v>50.497107000000007</v>
          </cell>
          <cell r="F34">
            <v>43.947172999999999</v>
          </cell>
          <cell r="G34">
            <v>28.907</v>
          </cell>
          <cell r="H34">
            <v>1.8360000000000001</v>
          </cell>
          <cell r="I34">
            <v>1.95</v>
          </cell>
          <cell r="J34">
            <v>2.8457280000000003</v>
          </cell>
          <cell r="K34">
            <v>0</v>
          </cell>
          <cell r="L34">
            <v>0</v>
          </cell>
          <cell r="M34">
            <v>0</v>
          </cell>
        </row>
        <row r="35">
          <cell r="B35">
            <v>447.57342263604869</v>
          </cell>
          <cell r="C35">
            <v>388.04107938340195</v>
          </cell>
          <cell r="D35">
            <v>400.73044432607304</v>
          </cell>
          <cell r="E35">
            <v>394.726733682011</v>
          </cell>
          <cell r="F35">
            <v>370.69889412622075</v>
          </cell>
          <cell r="G35">
            <v>322.6835578571766</v>
          </cell>
          <cell r="H35">
            <v>349.68689022869592</v>
          </cell>
          <cell r="I35">
            <v>341.89710191616234</v>
          </cell>
          <cell r="J35">
            <v>304.98653658375707</v>
          </cell>
          <cell r="K35">
            <v>0</v>
          </cell>
          <cell r="L35">
            <v>0</v>
          </cell>
          <cell r="M35">
            <v>0</v>
          </cell>
        </row>
        <row r="36">
          <cell r="B36">
            <v>1033.648524</v>
          </cell>
          <cell r="C36">
            <v>889.27497800000003</v>
          </cell>
          <cell r="D36">
            <v>918.19052399999987</v>
          </cell>
          <cell r="E36">
            <v>936.98035399999992</v>
          </cell>
          <cell r="F36">
            <v>888.28406200000006</v>
          </cell>
          <cell r="G36">
            <v>793.21852599999988</v>
          </cell>
          <cell r="H36">
            <v>788.06765099999996</v>
          </cell>
          <cell r="I36">
            <v>850.87594300000012</v>
          </cell>
          <cell r="J36">
            <v>809.3305049999999</v>
          </cell>
          <cell r="K36">
            <v>0</v>
          </cell>
          <cell r="L36">
            <v>0</v>
          </cell>
          <cell r="M36">
            <v>0</v>
          </cell>
        </row>
        <row r="37">
          <cell r="B37">
            <v>0</v>
          </cell>
          <cell r="C37">
            <v>0</v>
          </cell>
          <cell r="D37">
            <v>0</v>
          </cell>
          <cell r="E37">
            <v>0</v>
          </cell>
          <cell r="F37">
            <v>0</v>
          </cell>
          <cell r="G37">
            <v>0</v>
          </cell>
          <cell r="H37">
            <v>0</v>
          </cell>
          <cell r="I37">
            <v>0</v>
          </cell>
          <cell r="J37">
            <v>0</v>
          </cell>
          <cell r="K37">
            <v>0</v>
          </cell>
          <cell r="L37">
            <v>0</v>
          </cell>
          <cell r="M37">
            <v>0</v>
          </cell>
        </row>
        <row r="38">
          <cell r="B38">
            <v>8.3447849999999981</v>
          </cell>
          <cell r="C38">
            <v>7.3088570000000015</v>
          </cell>
          <cell r="D38">
            <v>6.6368159999999978</v>
          </cell>
          <cell r="E38">
            <v>4.241137000000001</v>
          </cell>
          <cell r="F38">
            <v>9.5677120000000055</v>
          </cell>
          <cell r="G38">
            <v>41.065200000000011</v>
          </cell>
          <cell r="H38">
            <v>12.443531999999999</v>
          </cell>
          <cell r="I38">
            <v>10.307543000000003</v>
          </cell>
          <cell r="J38">
            <v>16.670726999999999</v>
          </cell>
          <cell r="K38">
            <v>0</v>
          </cell>
          <cell r="L38">
            <v>0</v>
          </cell>
          <cell r="M38">
            <v>0</v>
          </cell>
        </row>
        <row r="39">
          <cell r="B39">
            <v>4486.2744185200536</v>
          </cell>
          <cell r="C39">
            <v>3495.5465923553338</v>
          </cell>
          <cell r="D39">
            <v>3062.6401089625128</v>
          </cell>
          <cell r="E39">
            <v>2073.8896559179902</v>
          </cell>
          <cell r="F39">
            <v>2022.7383510737784</v>
          </cell>
          <cell r="G39">
            <v>1244.2208505428241</v>
          </cell>
          <cell r="H39">
            <v>1292.0182997713046</v>
          </cell>
          <cell r="I39">
            <v>1154.4439344838377</v>
          </cell>
          <cell r="J39">
            <v>1545.9326082162429</v>
          </cell>
          <cell r="K39">
            <v>0</v>
          </cell>
          <cell r="L39">
            <v>0</v>
          </cell>
          <cell r="M39">
            <v>0</v>
          </cell>
        </row>
        <row r="47">
          <cell r="B47">
            <v>900.75967800000001</v>
          </cell>
          <cell r="C47">
            <v>660.73209400000007</v>
          </cell>
          <cell r="D47">
            <v>586.71331799999996</v>
          </cell>
          <cell r="E47">
            <v>433.66962200000012</v>
          </cell>
          <cell r="F47">
            <v>357.59510399999999</v>
          </cell>
          <cell r="G47">
            <v>204.03905700000004</v>
          </cell>
          <cell r="H47">
            <v>279.56652099999997</v>
          </cell>
          <cell r="I47">
            <v>214.87601599999996</v>
          </cell>
          <cell r="J47">
            <v>226.210678</v>
          </cell>
          <cell r="K47">
            <v>0</v>
          </cell>
          <cell r="L47">
            <v>0</v>
          </cell>
          <cell r="M47">
            <v>0</v>
          </cell>
        </row>
        <row r="48">
          <cell r="B48">
            <v>1085.6076269999999</v>
          </cell>
          <cell r="C48">
            <v>863.44828200000063</v>
          </cell>
          <cell r="D48">
            <v>760.64712900000006</v>
          </cell>
          <cell r="E48">
            <v>565.45129499999985</v>
          </cell>
          <cell r="F48">
            <v>529.05230699999993</v>
          </cell>
          <cell r="G48">
            <v>301.37230600000004</v>
          </cell>
          <cell r="H48">
            <v>309.08313500000014</v>
          </cell>
          <cell r="I48">
            <v>295.86505699999992</v>
          </cell>
          <cell r="J48">
            <v>381.09106500000024</v>
          </cell>
          <cell r="K48">
            <v>0</v>
          </cell>
          <cell r="L48">
            <v>0</v>
          </cell>
          <cell r="M48">
            <v>0</v>
          </cell>
        </row>
        <row r="49">
          <cell r="B49">
            <v>1224.0466100000001</v>
          </cell>
          <cell r="C49">
            <v>901.56587799999954</v>
          </cell>
          <cell r="D49">
            <v>769.85678699999983</v>
          </cell>
          <cell r="E49">
            <v>543.5845790000003</v>
          </cell>
          <cell r="F49">
            <v>510.16540000000009</v>
          </cell>
          <cell r="G49">
            <v>276.89048099999991</v>
          </cell>
          <cell r="H49">
            <v>272.47402200000005</v>
          </cell>
          <cell r="I49">
            <v>267.22125299999988</v>
          </cell>
          <cell r="J49">
            <v>347.93702000000025</v>
          </cell>
          <cell r="K49">
            <v>0</v>
          </cell>
          <cell r="L49">
            <v>0</v>
          </cell>
          <cell r="M49">
            <v>0</v>
          </cell>
        </row>
        <row r="50">
          <cell r="B50">
            <v>1699.9042419999992</v>
          </cell>
          <cell r="C50">
            <v>1480.9304789999999</v>
          </cell>
          <cell r="D50">
            <v>1398.7241389999999</v>
          </cell>
          <cell r="E50">
            <v>1316.3761490000004</v>
          </cell>
          <cell r="F50">
            <v>1287.8440859999998</v>
          </cell>
          <cell r="G50">
            <v>1111.606947</v>
          </cell>
          <cell r="H50">
            <v>420.29015400000003</v>
          </cell>
          <cell r="I50">
            <v>847.16699100000005</v>
          </cell>
          <cell r="J50">
            <v>1102.51441</v>
          </cell>
          <cell r="K50">
            <v>0</v>
          </cell>
          <cell r="L50">
            <v>0</v>
          </cell>
          <cell r="M50">
            <v>0</v>
          </cell>
        </row>
        <row r="51">
          <cell r="B51">
            <v>486.66972992526081</v>
          </cell>
          <cell r="C51">
            <v>387.03085739259336</v>
          </cell>
          <cell r="D51">
            <v>344.41653195913949</v>
          </cell>
          <cell r="E51">
            <v>261.6637570000002</v>
          </cell>
          <cell r="F51">
            <v>250.95379099999997</v>
          </cell>
          <cell r="G51">
            <v>140.79030100000003</v>
          </cell>
          <cell r="H51">
            <v>130.17690399999995</v>
          </cell>
          <cell r="I51">
            <v>140.14346300000008</v>
          </cell>
          <cell r="J51">
            <v>173.70571399999994</v>
          </cell>
          <cell r="K51">
            <v>0</v>
          </cell>
          <cell r="L51">
            <v>0</v>
          </cell>
          <cell r="M51">
            <v>0</v>
          </cell>
        </row>
        <row r="52">
          <cell r="B52">
            <v>631.87546992655882</v>
          </cell>
          <cell r="C52">
            <v>475.1484874386137</v>
          </cell>
          <cell r="D52">
            <v>439.37733050337698</v>
          </cell>
          <cell r="E52">
            <v>313.21036299999992</v>
          </cell>
          <cell r="F52">
            <v>301.92276300000009</v>
          </cell>
          <cell r="G52">
            <v>193.65390999999985</v>
          </cell>
          <cell r="H52">
            <v>169.9947029999999</v>
          </cell>
          <cell r="I52">
            <v>194.40574799999993</v>
          </cell>
          <cell r="J52">
            <v>262.45071700000005</v>
          </cell>
          <cell r="K52">
            <v>0</v>
          </cell>
          <cell r="L52">
            <v>0</v>
          </cell>
          <cell r="M52">
            <v>0</v>
          </cell>
        </row>
        <row r="53">
          <cell r="B53">
            <v>391.43267699999996</v>
          </cell>
          <cell r="C53">
            <v>303.88639300000006</v>
          </cell>
          <cell r="D53">
            <v>273.15274200000005</v>
          </cell>
          <cell r="E53">
            <v>203.33384500000003</v>
          </cell>
          <cell r="F53">
            <v>174.32502899999997</v>
          </cell>
          <cell r="G53">
            <v>101.42091500000001</v>
          </cell>
          <cell r="H53">
            <v>111.01523200000001</v>
          </cell>
          <cell r="I53">
            <v>107.94073199999998</v>
          </cell>
          <cell r="J53">
            <v>136.550916</v>
          </cell>
          <cell r="K53">
            <v>0</v>
          </cell>
          <cell r="L53">
            <v>0</v>
          </cell>
          <cell r="M53">
            <v>0</v>
          </cell>
        </row>
        <row r="54">
          <cell r="B54">
            <v>4203.9406099999997</v>
          </cell>
          <cell r="C54">
            <v>3212.3859882714146</v>
          </cell>
          <cell r="D54">
            <v>3042.1193105060306</v>
          </cell>
          <cell r="E54">
            <v>2446.4031060000002</v>
          </cell>
          <cell r="F54">
            <v>2232.1506850000014</v>
          </cell>
          <cell r="G54">
            <v>1500.1629720000003</v>
          </cell>
          <cell r="H54">
            <v>1637.3336319999996</v>
          </cell>
          <cell r="I54">
            <v>1597.1723150000005</v>
          </cell>
          <cell r="J54">
            <v>1814.2117829999997</v>
          </cell>
          <cell r="K54">
            <v>0</v>
          </cell>
          <cell r="L54">
            <v>0</v>
          </cell>
          <cell r="M54">
            <v>0</v>
          </cell>
        </row>
        <row r="55">
          <cell r="B55">
            <v>904.39683740000021</v>
          </cell>
          <cell r="C55">
            <v>681.42924059999962</v>
          </cell>
          <cell r="D55">
            <v>605.07909459999996</v>
          </cell>
          <cell r="E55">
            <v>469.13187859999994</v>
          </cell>
          <cell r="F55">
            <v>426.93103720000016</v>
          </cell>
          <cell r="G55">
            <v>298.81035639999976</v>
          </cell>
          <cell r="H55">
            <v>291.91459999999989</v>
          </cell>
          <cell r="I55">
            <v>281.81516440000001</v>
          </cell>
          <cell r="J55">
            <v>408.47957180000003</v>
          </cell>
          <cell r="K55">
            <v>0</v>
          </cell>
          <cell r="L55">
            <v>0</v>
          </cell>
          <cell r="M55">
            <v>0</v>
          </cell>
        </row>
        <row r="56">
          <cell r="B56">
            <v>1049.9038746258959</v>
          </cell>
          <cell r="C56">
            <v>827.06828853561501</v>
          </cell>
          <cell r="D56">
            <v>709.56223924339088</v>
          </cell>
          <cell r="E56">
            <v>515.93090799999982</v>
          </cell>
          <cell r="F56">
            <v>451.3791379999999</v>
          </cell>
          <cell r="G56">
            <v>255.04648400000005</v>
          </cell>
          <cell r="H56">
            <v>237.98775599999996</v>
          </cell>
          <cell r="I56">
            <v>216.57142899999997</v>
          </cell>
          <cell r="J56">
            <v>325.59429999999992</v>
          </cell>
          <cell r="K56">
            <v>0</v>
          </cell>
          <cell r="L56">
            <v>0</v>
          </cell>
          <cell r="M56">
            <v>0</v>
          </cell>
        </row>
        <row r="57">
          <cell r="B57">
            <v>874.64364527838768</v>
          </cell>
          <cell r="C57">
            <v>697.49418450049995</v>
          </cell>
          <cell r="D57">
            <v>622.08062247665157</v>
          </cell>
          <cell r="E57">
            <v>446.76210200000031</v>
          </cell>
          <cell r="F57">
            <v>397.97724099999999</v>
          </cell>
          <cell r="G57">
            <v>214.507756</v>
          </cell>
          <cell r="H57">
            <v>205.19225499999999</v>
          </cell>
          <cell r="I57">
            <v>188.04977100000002</v>
          </cell>
          <cell r="J57">
            <v>268.76234199999999</v>
          </cell>
          <cell r="K57">
            <v>0</v>
          </cell>
          <cell r="L57">
            <v>0</v>
          </cell>
          <cell r="M57">
            <v>0</v>
          </cell>
        </row>
        <row r="58">
          <cell r="B58">
            <v>3839.7967510000012</v>
          </cell>
          <cell r="C58">
            <v>3112.6498809999994</v>
          </cell>
          <cell r="D58">
            <v>2802.8886599999996</v>
          </cell>
          <cell r="E58">
            <v>2008.3408330000007</v>
          </cell>
          <cell r="F58">
            <v>1998.1553210000002</v>
          </cell>
          <cell r="G58">
            <v>1270.2969839999996</v>
          </cell>
          <cell r="H58">
            <v>1193.5445500000001</v>
          </cell>
          <cell r="I58">
            <v>1234.2065230000001</v>
          </cell>
          <cell r="J58">
            <v>1517.5455970000003</v>
          </cell>
          <cell r="K58">
            <v>0</v>
          </cell>
          <cell r="L58">
            <v>0</v>
          </cell>
          <cell r="M58">
            <v>0</v>
          </cell>
        </row>
        <row r="59">
          <cell r="B59">
            <v>3550.4981470000007</v>
          </cell>
          <cell r="C59">
            <v>3008.329412</v>
          </cell>
          <cell r="D59">
            <v>2898.1155269999999</v>
          </cell>
          <cell r="E59">
            <v>2451.3218529999995</v>
          </cell>
          <cell r="F59">
            <v>2370.2757749999996</v>
          </cell>
          <cell r="G59">
            <v>1744.6468220000004</v>
          </cell>
          <cell r="H59">
            <v>1854.0797799999993</v>
          </cell>
          <cell r="I59">
            <v>1857.8705509999995</v>
          </cell>
          <cell r="J59">
            <v>1981.1903240000001</v>
          </cell>
          <cell r="K59">
            <v>0</v>
          </cell>
          <cell r="L59">
            <v>0</v>
          </cell>
          <cell r="M59">
            <v>0</v>
          </cell>
        </row>
        <row r="60">
          <cell r="B60">
            <v>1084.1741829999992</v>
          </cell>
          <cell r="C60">
            <v>880.56289999999979</v>
          </cell>
          <cell r="D60">
            <v>779.85695999999984</v>
          </cell>
          <cell r="E60">
            <v>622.1815519999999</v>
          </cell>
          <cell r="F60">
            <v>564.97500099999979</v>
          </cell>
          <cell r="G60">
            <v>416.96925999999991</v>
          </cell>
          <cell r="H60">
            <v>356.97545600000001</v>
          </cell>
          <cell r="I60">
            <v>385.40011499999991</v>
          </cell>
          <cell r="J60">
            <v>463.62645399999991</v>
          </cell>
          <cell r="K60">
            <v>0</v>
          </cell>
          <cell r="L60">
            <v>0</v>
          </cell>
          <cell r="M60">
            <v>0</v>
          </cell>
        </row>
        <row r="66">
          <cell r="B66">
            <v>0</v>
          </cell>
          <cell r="C66">
            <v>239.658784</v>
          </cell>
          <cell r="D66">
            <v>60.936999999999998</v>
          </cell>
          <cell r="E66">
            <v>57.709000000000003</v>
          </cell>
          <cell r="F66">
            <v>164.21400000000003</v>
          </cell>
          <cell r="G66">
            <v>127.28014999999998</v>
          </cell>
          <cell r="H66">
            <v>0.36086000000000001</v>
          </cell>
          <cell r="I66">
            <v>1427.3805029999999</v>
          </cell>
          <cell r="J66">
            <v>32.489046000000002</v>
          </cell>
          <cell r="K66">
            <v>3.5026999999999999</v>
          </cell>
          <cell r="L66">
            <v>118.48794199999998</v>
          </cell>
          <cell r="M66">
            <v>85.317457000000019</v>
          </cell>
          <cell r="N66">
            <v>1863.5328200000004</v>
          </cell>
          <cell r="O66">
            <v>32.601758000000004</v>
          </cell>
        </row>
        <row r="67">
          <cell r="B67">
            <v>31.550599999999999</v>
          </cell>
          <cell r="C67">
            <v>75.823011999999991</v>
          </cell>
          <cell r="D67">
            <v>54.698687000000007</v>
          </cell>
          <cell r="E67">
            <v>13.352938</v>
          </cell>
          <cell r="F67">
            <v>142.16670000000002</v>
          </cell>
          <cell r="G67">
            <v>89.078168000000005</v>
          </cell>
          <cell r="H67">
            <v>7.6274949999999997</v>
          </cell>
          <cell r="I67">
            <v>73.925932000000017</v>
          </cell>
          <cell r="J67">
            <v>65.885772000000003</v>
          </cell>
          <cell r="K67">
            <v>79.077936999999991</v>
          </cell>
          <cell r="L67">
            <v>74.108622999999994</v>
          </cell>
          <cell r="M67">
            <v>83.313166000000024</v>
          </cell>
          <cell r="N67">
            <v>25.876026000000007</v>
          </cell>
          <cell r="O67">
            <v>29.094569</v>
          </cell>
        </row>
        <row r="68">
          <cell r="B68">
            <v>0</v>
          </cell>
          <cell r="C68">
            <v>0</v>
          </cell>
          <cell r="D68">
            <v>0</v>
          </cell>
          <cell r="E68">
            <v>0</v>
          </cell>
          <cell r="F68">
            <v>0</v>
          </cell>
          <cell r="G68">
            <v>2.1520700000000001</v>
          </cell>
          <cell r="H68">
            <v>0</v>
          </cell>
          <cell r="I68">
            <v>1394.4373849999999</v>
          </cell>
          <cell r="J68">
            <v>222.72789</v>
          </cell>
          <cell r="K68">
            <v>29.407</v>
          </cell>
          <cell r="L68">
            <v>0</v>
          </cell>
          <cell r="M68">
            <v>0</v>
          </cell>
          <cell r="N68">
            <v>0</v>
          </cell>
          <cell r="O68">
            <v>0</v>
          </cell>
        </row>
        <row r="69">
          <cell r="B69">
            <v>0.96299999999999997</v>
          </cell>
          <cell r="C69">
            <v>0.174008</v>
          </cell>
          <cell r="D69">
            <v>1.5669999999999999</v>
          </cell>
          <cell r="E69">
            <v>2.1701000000000002E-2</v>
          </cell>
          <cell r="F69">
            <v>2.3E-2</v>
          </cell>
          <cell r="G69">
            <v>0</v>
          </cell>
          <cell r="H69">
            <v>0</v>
          </cell>
          <cell r="I69">
            <v>7.4597999999999998E-2</v>
          </cell>
          <cell r="J69">
            <v>0</v>
          </cell>
          <cell r="K69">
            <v>0</v>
          </cell>
          <cell r="L69">
            <v>1.803741</v>
          </cell>
          <cell r="M69">
            <v>0</v>
          </cell>
          <cell r="N69">
            <v>0</v>
          </cell>
          <cell r="O69">
            <v>0.1845</v>
          </cell>
        </row>
        <row r="70">
          <cell r="B70">
            <v>2.077</v>
          </cell>
          <cell r="C70">
            <v>1.5400000000000001E-3</v>
          </cell>
          <cell r="D70">
            <v>5.8000000000000003E-2</v>
          </cell>
          <cell r="E70">
            <v>1.1658499999999998</v>
          </cell>
          <cell r="F70">
            <v>0</v>
          </cell>
          <cell r="G70">
            <v>0</v>
          </cell>
          <cell r="H70">
            <v>0</v>
          </cell>
          <cell r="I70">
            <v>0</v>
          </cell>
          <cell r="J70">
            <v>0</v>
          </cell>
          <cell r="K70">
            <v>0</v>
          </cell>
          <cell r="L70">
            <v>0</v>
          </cell>
          <cell r="M70">
            <v>0</v>
          </cell>
          <cell r="N70">
            <v>0.33751999999999999</v>
          </cell>
          <cell r="O70">
            <v>0</v>
          </cell>
        </row>
        <row r="71">
          <cell r="B71">
            <v>0</v>
          </cell>
          <cell r="C71">
            <v>0</v>
          </cell>
          <cell r="D71">
            <v>3.2000000000000001E-2</v>
          </cell>
          <cell r="E71">
            <v>6.3084000000000001E-2</v>
          </cell>
          <cell r="F71">
            <v>6.0700000000000004E-2</v>
          </cell>
          <cell r="G71">
            <v>0</v>
          </cell>
          <cell r="H71">
            <v>0</v>
          </cell>
          <cell r="I71">
            <v>0</v>
          </cell>
          <cell r="J71">
            <v>0</v>
          </cell>
          <cell r="K71">
            <v>0</v>
          </cell>
          <cell r="L71">
            <v>0</v>
          </cell>
          <cell r="M71">
            <v>0</v>
          </cell>
          <cell r="N71">
            <v>2.3519999999999999E-2</v>
          </cell>
          <cell r="O71">
            <v>0</v>
          </cell>
        </row>
        <row r="72">
          <cell r="B72">
            <v>0</v>
          </cell>
          <cell r="C72">
            <v>515.09549599999991</v>
          </cell>
          <cell r="D72">
            <v>0.58099999999999996</v>
          </cell>
          <cell r="E72">
            <v>1971.816198</v>
          </cell>
          <cell r="F72">
            <v>2.5350000000000001</v>
          </cell>
          <cell r="G72">
            <v>156.24735000000001</v>
          </cell>
          <cell r="H72">
            <v>11.053055000000001</v>
          </cell>
          <cell r="I72">
            <v>142.53520700000001</v>
          </cell>
          <cell r="J72">
            <v>170.01850799999997</v>
          </cell>
          <cell r="K72">
            <v>494.05871400000012</v>
          </cell>
          <cell r="L72">
            <v>355.26927699999993</v>
          </cell>
          <cell r="M72">
            <v>1179.9348189999998</v>
          </cell>
          <cell r="N72">
            <v>3020.0706220000006</v>
          </cell>
          <cell r="O72">
            <v>524.54624200000001</v>
          </cell>
        </row>
        <row r="73">
          <cell r="B73">
            <v>0</v>
          </cell>
          <cell r="C73">
            <v>38.348999999999997</v>
          </cell>
          <cell r="D73">
            <v>0</v>
          </cell>
          <cell r="E73">
            <v>0</v>
          </cell>
          <cell r="F73">
            <v>30.75</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2.2200000000000002E-3</v>
          </cell>
          <cell r="J74">
            <v>0</v>
          </cell>
          <cell r="K74">
            <v>0</v>
          </cell>
          <cell r="L74">
            <v>0</v>
          </cell>
          <cell r="M74">
            <v>0</v>
          </cell>
          <cell r="N74">
            <v>0</v>
          </cell>
          <cell r="O74">
            <v>0</v>
          </cell>
        </row>
        <row r="75">
          <cell r="B75">
            <v>0</v>
          </cell>
          <cell r="C75">
            <v>0</v>
          </cell>
          <cell r="D75">
            <v>8.7336399999999994</v>
          </cell>
          <cell r="E75">
            <v>1.6275999999999999</v>
          </cell>
          <cell r="F75">
            <v>8.3089999999999993</v>
          </cell>
          <cell r="G75">
            <v>0.43785000000000002</v>
          </cell>
          <cell r="H75">
            <v>0.37169999999999997</v>
          </cell>
          <cell r="I75">
            <v>288.00806</v>
          </cell>
          <cell r="J75">
            <v>139.22640999999999</v>
          </cell>
          <cell r="K75">
            <v>40.868000000000002</v>
          </cell>
          <cell r="L75">
            <v>0</v>
          </cell>
          <cell r="M75">
            <v>1056.0340000000001</v>
          </cell>
          <cell r="N75">
            <v>297.29899999999998</v>
          </cell>
          <cell r="O75">
            <v>54.726999999999997</v>
          </cell>
        </row>
        <row r="76">
          <cell r="B76">
            <v>0</v>
          </cell>
          <cell r="C76">
            <v>0</v>
          </cell>
          <cell r="D76">
            <v>0</v>
          </cell>
          <cell r="E76">
            <v>0</v>
          </cell>
          <cell r="F76">
            <v>0</v>
          </cell>
          <cell r="G76">
            <v>0</v>
          </cell>
          <cell r="H76">
            <v>0</v>
          </cell>
          <cell r="I76">
            <v>0</v>
          </cell>
          <cell r="J76">
            <v>0</v>
          </cell>
          <cell r="K76">
            <v>0</v>
          </cell>
          <cell r="L76">
            <v>0</v>
          </cell>
          <cell r="M76">
            <v>6.0957280000000003</v>
          </cell>
          <cell r="N76">
            <v>0</v>
          </cell>
          <cell r="O76">
            <v>0.53600000000000003</v>
          </cell>
        </row>
        <row r="77">
          <cell r="B77">
            <v>260.20013</v>
          </cell>
          <cell r="C77">
            <v>1.7450000000000001</v>
          </cell>
          <cell r="D77">
            <v>463.24200000000002</v>
          </cell>
          <cell r="E77">
            <v>0</v>
          </cell>
          <cell r="F77">
            <v>0.33600000000000002</v>
          </cell>
          <cell r="G77">
            <v>0</v>
          </cell>
          <cell r="H77">
            <v>193.62799999999999</v>
          </cell>
          <cell r="I77">
            <v>12.391099000000002</v>
          </cell>
          <cell r="J77">
            <v>0</v>
          </cell>
          <cell r="K77">
            <v>0</v>
          </cell>
          <cell r="L77">
            <v>6.0350869999999999</v>
          </cell>
          <cell r="M77">
            <v>30.517602728615245</v>
          </cell>
          <cell r="N77">
            <v>10.26361</v>
          </cell>
          <cell r="O77">
            <v>18.212</v>
          </cell>
        </row>
        <row r="78">
          <cell r="B78">
            <v>0</v>
          </cell>
          <cell r="C78">
            <v>0.17454000000000003</v>
          </cell>
          <cell r="D78">
            <v>0</v>
          </cell>
          <cell r="E78">
            <v>223.09115</v>
          </cell>
          <cell r="F78">
            <v>0</v>
          </cell>
          <cell r="G78">
            <v>0</v>
          </cell>
          <cell r="H78">
            <v>0</v>
          </cell>
          <cell r="I78">
            <v>1398.9903690000001</v>
          </cell>
          <cell r="J78">
            <v>0</v>
          </cell>
          <cell r="K78">
            <v>0</v>
          </cell>
          <cell r="L78">
            <v>7.4999999999999997E-2</v>
          </cell>
          <cell r="M78">
            <v>365.76203999999996</v>
          </cell>
          <cell r="N78">
            <v>251.80600000000001</v>
          </cell>
          <cell r="O78">
            <v>208.375</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0.15132400000000001</v>
          </cell>
          <cell r="C80">
            <v>7.8434290000000004</v>
          </cell>
          <cell r="D80">
            <v>0</v>
          </cell>
          <cell r="E80">
            <v>0.11515399999999999</v>
          </cell>
          <cell r="F80">
            <v>0.63735699999999995</v>
          </cell>
          <cell r="G80">
            <v>0.13055200000000003</v>
          </cell>
          <cell r="H80">
            <v>0</v>
          </cell>
          <cell r="I80">
            <v>0.50257800000000008</v>
          </cell>
          <cell r="J80">
            <v>18.363015000000001</v>
          </cell>
          <cell r="K80">
            <v>0.41918900000000009</v>
          </cell>
          <cell r="L80">
            <v>0</v>
          </cell>
          <cell r="M80">
            <v>2.3803689999999995</v>
          </cell>
          <cell r="N80">
            <v>8.2589269999999999</v>
          </cell>
          <cell r="O80">
            <v>0.61990800000000001</v>
          </cell>
        </row>
        <row r="81">
          <cell r="B81">
            <v>425.71116099999995</v>
          </cell>
          <cell r="C81">
            <v>107.17444800000001</v>
          </cell>
          <cell r="D81">
            <v>297.7829680000001</v>
          </cell>
          <cell r="E81">
            <v>101.00888</v>
          </cell>
          <cell r="F81">
            <v>94.994323999999949</v>
          </cell>
          <cell r="G81">
            <v>251.52502799999999</v>
          </cell>
          <cell r="H81">
            <v>142.46576999999999</v>
          </cell>
          <cell r="I81">
            <v>310.46977899999985</v>
          </cell>
          <cell r="J81">
            <v>333.49869519999976</v>
          </cell>
          <cell r="K81">
            <v>132.81994499999993</v>
          </cell>
          <cell r="L81">
            <v>106.22469800000002</v>
          </cell>
          <cell r="M81">
            <v>1135.9414882713847</v>
          </cell>
          <cell r="N81">
            <v>215.67261000000005</v>
          </cell>
          <cell r="O81">
            <v>337.10504799999973</v>
          </cell>
        </row>
        <row r="89">
          <cell r="B89">
            <v>819.814258</v>
          </cell>
          <cell r="C89">
            <v>650.7919459999996</v>
          </cell>
          <cell r="D89">
            <v>668.82089699999983</v>
          </cell>
          <cell r="E89">
            <v>529.11232099999995</v>
          </cell>
          <cell r="F89">
            <v>502.58146499999992</v>
          </cell>
          <cell r="G89">
            <v>268.318038</v>
          </cell>
          <cell r="H89">
            <v>261.63980899999996</v>
          </cell>
          <cell r="I89">
            <v>290.97088500000001</v>
          </cell>
          <cell r="J89">
            <v>360.757385</v>
          </cell>
          <cell r="K89">
            <v>0</v>
          </cell>
          <cell r="L89">
            <v>0</v>
          </cell>
          <cell r="M89">
            <v>0</v>
          </cell>
        </row>
        <row r="90">
          <cell r="B90">
            <v>66.885102999999987</v>
          </cell>
          <cell r="C90">
            <v>57.573044000000003</v>
          </cell>
          <cell r="D90">
            <v>56.767586999999985</v>
          </cell>
          <cell r="E90">
            <v>46.317766000000006</v>
          </cell>
          <cell r="F90">
            <v>41.603532000000001</v>
          </cell>
          <cell r="G90">
            <v>26.361570000000007</v>
          </cell>
          <cell r="H90">
            <v>26.122696999999992</v>
          </cell>
          <cell r="I90">
            <v>25.744942999999999</v>
          </cell>
          <cell r="J90">
            <v>31.837548999999999</v>
          </cell>
          <cell r="K90">
            <v>0</v>
          </cell>
          <cell r="L90">
            <v>0</v>
          </cell>
          <cell r="M90">
            <v>0</v>
          </cell>
        </row>
        <row r="91">
          <cell r="B91">
            <v>2006.9866100000002</v>
          </cell>
          <cell r="C91">
            <v>1375.7340489999999</v>
          </cell>
          <cell r="D91">
            <v>1118.9345230000001</v>
          </cell>
          <cell r="E91">
            <v>677.61285199999998</v>
          </cell>
          <cell r="F91">
            <v>523.7819669999999</v>
          </cell>
          <cell r="G91">
            <v>265.768236</v>
          </cell>
          <cell r="H91">
            <v>246.51630900000001</v>
          </cell>
          <cell r="I91">
            <v>244.41480799999997</v>
          </cell>
          <cell r="J91">
            <v>323.93334500000003</v>
          </cell>
          <cell r="K91">
            <v>0</v>
          </cell>
          <cell r="L91">
            <v>0</v>
          </cell>
          <cell r="M91">
            <v>0</v>
          </cell>
        </row>
        <row r="92">
          <cell r="B92">
            <v>0.76602400000000004</v>
          </cell>
          <cell r="C92">
            <v>0.72767599999999999</v>
          </cell>
          <cell r="D92">
            <v>1.218818</v>
          </cell>
          <cell r="E92">
            <v>1.1775899999999999</v>
          </cell>
          <cell r="F92">
            <v>0.95315899999999998</v>
          </cell>
          <cell r="G92">
            <v>1.1530560000000001</v>
          </cell>
          <cell r="H92">
            <v>0.81083400000000005</v>
          </cell>
          <cell r="I92">
            <v>1.893424</v>
          </cell>
          <cell r="J92">
            <v>0.94592900000000002</v>
          </cell>
          <cell r="K92">
            <v>0</v>
          </cell>
          <cell r="L92">
            <v>0</v>
          </cell>
          <cell r="M92">
            <v>0</v>
          </cell>
        </row>
        <row r="93">
          <cell r="B93">
            <v>1.515936</v>
          </cell>
          <cell r="C93">
            <v>1.120344</v>
          </cell>
          <cell r="D93">
            <v>1.152612</v>
          </cell>
          <cell r="E93">
            <v>0.74166500000000013</v>
          </cell>
          <cell r="F93">
            <v>0.76666499999999993</v>
          </cell>
          <cell r="G93">
            <v>0.89588000000000001</v>
          </cell>
          <cell r="H93">
            <v>1.15673</v>
          </cell>
          <cell r="I93">
            <v>0.68067</v>
          </cell>
          <cell r="J93">
            <v>1.1045099999999999</v>
          </cell>
          <cell r="K93">
            <v>0</v>
          </cell>
          <cell r="L93">
            <v>0</v>
          </cell>
          <cell r="M93">
            <v>0</v>
          </cell>
        </row>
        <row r="94">
          <cell r="B94">
            <v>5.1999999999999998E-3</v>
          </cell>
          <cell r="C94">
            <v>1.6300000000000002E-2</v>
          </cell>
          <cell r="D94">
            <v>2.8079999999999997E-2</v>
          </cell>
          <cell r="E94">
            <v>5.7146000000000002E-2</v>
          </cell>
          <cell r="F94">
            <v>4.4698999999999996E-2</v>
          </cell>
          <cell r="G94">
            <v>8.0467999999999998E-2</v>
          </cell>
          <cell r="H94">
            <v>6.8652000000000005E-2</v>
          </cell>
          <cell r="I94">
            <v>6.1426000000000001E-2</v>
          </cell>
          <cell r="J94">
            <v>4.9225999999999999E-2</v>
          </cell>
          <cell r="K94">
            <v>0</v>
          </cell>
          <cell r="L94">
            <v>0</v>
          </cell>
          <cell r="M94">
            <v>0</v>
          </cell>
        </row>
        <row r="95">
          <cell r="B95">
            <v>6707.2352700000019</v>
          </cell>
          <cell r="C95">
            <v>5324.0563550000006</v>
          </cell>
          <cell r="D95">
            <v>4408.4952400000002</v>
          </cell>
          <cell r="E95">
            <v>3120.4066200000002</v>
          </cell>
          <cell r="F95">
            <v>2746.6942900000004</v>
          </cell>
          <cell r="G95">
            <v>1142.2297439999998</v>
          </cell>
          <cell r="H95">
            <v>1016.2566399999999</v>
          </cell>
          <cell r="I95">
            <v>1116.088831</v>
          </cell>
          <cell r="J95">
            <v>1733.7546139999999</v>
          </cell>
          <cell r="K95">
            <v>0</v>
          </cell>
          <cell r="L95">
            <v>0</v>
          </cell>
          <cell r="M95">
            <v>0</v>
          </cell>
        </row>
        <row r="96">
          <cell r="B96">
            <v>37.952019999999997</v>
          </cell>
          <cell r="C96">
            <v>30.353149999999999</v>
          </cell>
          <cell r="D96">
            <v>26.839400000000001</v>
          </cell>
          <cell r="E96">
            <v>18.68778</v>
          </cell>
          <cell r="F96">
            <v>14.33745</v>
          </cell>
          <cell r="G96">
            <v>6.4776900000000008</v>
          </cell>
          <cell r="H96">
            <v>6.1265999999999998</v>
          </cell>
          <cell r="I96">
            <v>6.6922899999999998</v>
          </cell>
          <cell r="J96">
            <v>9.7302499999999998</v>
          </cell>
          <cell r="K96">
            <v>0</v>
          </cell>
          <cell r="L96">
            <v>0</v>
          </cell>
          <cell r="M96">
            <v>0</v>
          </cell>
        </row>
        <row r="97">
          <cell r="B97">
            <v>6.6599999999999993E-2</v>
          </cell>
          <cell r="C97">
            <v>3.7350000000000001E-2</v>
          </cell>
          <cell r="D97">
            <v>2.8559999999999999E-2</v>
          </cell>
          <cell r="E97">
            <v>2.4164999999999999E-2</v>
          </cell>
          <cell r="F97">
            <v>1.7574000000000003E-2</v>
          </cell>
          <cell r="G97">
            <v>0</v>
          </cell>
          <cell r="H97">
            <v>0</v>
          </cell>
          <cell r="I97">
            <v>0</v>
          </cell>
          <cell r="J97">
            <v>2.2200000000000002E-3</v>
          </cell>
          <cell r="K97">
            <v>0</v>
          </cell>
          <cell r="L97">
            <v>0</v>
          </cell>
          <cell r="M97">
            <v>0</v>
          </cell>
        </row>
        <row r="98">
          <cell r="B98">
            <v>51.898458000000005</v>
          </cell>
          <cell r="C98">
            <v>45.619341999999996</v>
          </cell>
          <cell r="D98">
            <v>43.047150999999999</v>
          </cell>
          <cell r="E98">
            <v>57.251500999999998</v>
          </cell>
          <cell r="F98">
            <v>50.428268000000003</v>
          </cell>
          <cell r="G98">
            <v>26.899425000000001</v>
          </cell>
          <cell r="H98">
            <v>24.817616000000001</v>
          </cell>
          <cell r="I98">
            <v>25.908954999999999</v>
          </cell>
          <cell r="J98">
            <v>39.745685999999999</v>
          </cell>
          <cell r="K98">
            <v>0</v>
          </cell>
          <cell r="L98">
            <v>0</v>
          </cell>
          <cell r="M98">
            <v>0</v>
          </cell>
        </row>
        <row r="99">
          <cell r="B99">
            <v>14.732609999999999</v>
          </cell>
          <cell r="C99">
            <v>12.266512000000001</v>
          </cell>
          <cell r="D99">
            <v>12.883028999999999</v>
          </cell>
          <cell r="E99">
            <v>7.1941369999999996</v>
          </cell>
          <cell r="F99">
            <v>5.7064560000000002</v>
          </cell>
          <cell r="G99">
            <v>8.8580000000000005</v>
          </cell>
          <cell r="H99">
            <v>0.66</v>
          </cell>
          <cell r="I99">
            <v>0.66400000000000003</v>
          </cell>
          <cell r="J99">
            <v>1.1360969999999999</v>
          </cell>
          <cell r="K99">
            <v>0</v>
          </cell>
          <cell r="L99">
            <v>0</v>
          </cell>
          <cell r="M99">
            <v>0</v>
          </cell>
        </row>
        <row r="100">
          <cell r="B100">
            <v>288.13502370939852</v>
          </cell>
          <cell r="C100">
            <v>241.71855208014904</v>
          </cell>
          <cell r="D100">
            <v>260.07788596146895</v>
          </cell>
          <cell r="E100">
            <v>268.098941023799</v>
          </cell>
          <cell r="F100">
            <v>235.21546033824069</v>
          </cell>
          <cell r="G100">
            <v>190.87439915633391</v>
          </cell>
          <cell r="H100">
            <v>204.29744308155466</v>
          </cell>
          <cell r="I100">
            <v>202.86678599999999</v>
          </cell>
          <cell r="J100">
            <v>188.177763</v>
          </cell>
          <cell r="K100">
            <v>0</v>
          </cell>
          <cell r="L100">
            <v>0</v>
          </cell>
          <cell r="M100">
            <v>0</v>
          </cell>
        </row>
        <row r="101">
          <cell r="B101">
            <v>458.25521299999997</v>
          </cell>
          <cell r="C101">
            <v>369.03512600000005</v>
          </cell>
          <cell r="D101">
            <v>386.42858399999989</v>
          </cell>
          <cell r="E101">
            <v>342.25201700000002</v>
          </cell>
          <cell r="F101">
            <v>323.29195400000003</v>
          </cell>
          <cell r="G101">
            <v>226.888462</v>
          </cell>
          <cell r="H101">
            <v>263.17893299999997</v>
          </cell>
          <cell r="I101">
            <v>264.32206400000001</v>
          </cell>
          <cell r="J101">
            <v>258.51712800000001</v>
          </cell>
          <cell r="K101">
            <v>0</v>
          </cell>
          <cell r="L101">
            <v>0</v>
          </cell>
          <cell r="M101">
            <v>0</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6.3592850000000025</v>
          </cell>
          <cell r="C103">
            <v>5.0382990000000003</v>
          </cell>
          <cell r="D103">
            <v>4.7823649999999978</v>
          </cell>
          <cell r="E103">
            <v>2.7260300000000002</v>
          </cell>
          <cell r="F103">
            <v>4.8564379999999989</v>
          </cell>
          <cell r="G103">
            <v>26.355740000000004</v>
          </cell>
          <cell r="H103">
            <v>5.4130380000000002</v>
          </cell>
          <cell r="I103">
            <v>6.5513950000000003</v>
          </cell>
          <cell r="J103">
            <v>10.469786000000001</v>
          </cell>
          <cell r="K103">
            <v>0</v>
          </cell>
          <cell r="L103">
            <v>0</v>
          </cell>
          <cell r="M103">
            <v>0</v>
          </cell>
        </row>
        <row r="104">
          <cell r="B104">
            <v>3501.9135568237684</v>
          </cell>
          <cell r="C104">
            <v>2732.5769373528879</v>
          </cell>
          <cell r="D104">
            <v>2319.442008668128</v>
          </cell>
          <cell r="E104">
            <v>1514.2934040589869</v>
          </cell>
          <cell r="F104">
            <v>1503.0263847563915</v>
          </cell>
          <cell r="G104">
            <v>843.92886994129117</v>
          </cell>
          <cell r="H104">
            <v>869.36130637441454</v>
          </cell>
          <cell r="I104">
            <v>741.58631572741376</v>
          </cell>
          <cell r="J104">
            <v>1005.6943788517326</v>
          </cell>
          <cell r="K104">
            <v>0</v>
          </cell>
          <cell r="L104">
            <v>0</v>
          </cell>
          <cell r="M104">
            <v>0</v>
          </cell>
        </row>
        <row r="112">
          <cell r="B112">
            <v>709.20656799999995</v>
          </cell>
          <cell r="C112">
            <v>512.36409900000024</v>
          </cell>
          <cell r="D112">
            <v>448.91716400000001</v>
          </cell>
          <cell r="E112">
            <v>334.16130000000004</v>
          </cell>
          <cell r="F112">
            <v>259.71568199999996</v>
          </cell>
          <cell r="G112">
            <v>129.808468</v>
          </cell>
          <cell r="H112">
            <v>193.22322100000002</v>
          </cell>
          <cell r="I112">
            <v>134.083134</v>
          </cell>
          <cell r="J112">
            <v>149.62860500000008</v>
          </cell>
          <cell r="K112">
            <v>0</v>
          </cell>
          <cell r="L112">
            <v>0</v>
          </cell>
          <cell r="M112">
            <v>0</v>
          </cell>
        </row>
        <row r="113">
          <cell r="B113">
            <v>796.35935799999993</v>
          </cell>
          <cell r="C113">
            <v>625.98800099999994</v>
          </cell>
          <cell r="D113">
            <v>529.43983699999978</v>
          </cell>
          <cell r="E113">
            <v>371.50011199999983</v>
          </cell>
          <cell r="F113">
            <v>344.51901499999997</v>
          </cell>
          <cell r="G113">
            <v>169.76272</v>
          </cell>
          <cell r="H113">
            <v>169.71364800000001</v>
          </cell>
          <cell r="I113">
            <v>158.64780300000004</v>
          </cell>
          <cell r="J113">
            <v>225.35533799999999</v>
          </cell>
          <cell r="K113">
            <v>0</v>
          </cell>
          <cell r="L113">
            <v>0</v>
          </cell>
          <cell r="M113">
            <v>0</v>
          </cell>
        </row>
        <row r="114">
          <cell r="B114">
            <v>914.08422900000016</v>
          </cell>
          <cell r="C114">
            <v>684.20491300000015</v>
          </cell>
          <cell r="D114">
            <v>548.65799100000004</v>
          </cell>
          <cell r="E114">
            <v>380.72359399999999</v>
          </cell>
          <cell r="F114">
            <v>352.45881600000001</v>
          </cell>
          <cell r="G114">
            <v>183.66970599999996</v>
          </cell>
          <cell r="H114">
            <v>179.05809799999997</v>
          </cell>
          <cell r="I114">
            <v>175.07214899999994</v>
          </cell>
          <cell r="J114">
            <v>222.68785400000007</v>
          </cell>
          <cell r="K114">
            <v>0</v>
          </cell>
          <cell r="L114">
            <v>0</v>
          </cell>
          <cell r="M114">
            <v>0</v>
          </cell>
        </row>
        <row r="115">
          <cell r="B115">
            <v>524.26307399999996</v>
          </cell>
          <cell r="C115">
            <v>421.21176899999995</v>
          </cell>
          <cell r="D115">
            <v>373.71198600000002</v>
          </cell>
          <cell r="E115">
            <v>278.03411299999999</v>
          </cell>
          <cell r="F115">
            <v>252.88893300000001</v>
          </cell>
          <cell r="G115">
            <v>98.395345999999989</v>
          </cell>
          <cell r="H115">
            <v>92.958017000000012</v>
          </cell>
          <cell r="I115">
            <v>109.143923</v>
          </cell>
          <cell r="J115">
            <v>174.90245700000006</v>
          </cell>
          <cell r="K115">
            <v>0</v>
          </cell>
          <cell r="L115">
            <v>0</v>
          </cell>
          <cell r="M115">
            <v>0</v>
          </cell>
        </row>
        <row r="116">
          <cell r="B116">
            <v>248.02457159999997</v>
          </cell>
          <cell r="C116">
            <v>185.77571300000008</v>
          </cell>
          <cell r="D116">
            <v>157.39255800000004</v>
          </cell>
          <cell r="E116">
            <v>108.404268</v>
          </cell>
          <cell r="F116">
            <v>94.173617999999976</v>
          </cell>
          <cell r="G116">
            <v>36.043435000000009</v>
          </cell>
          <cell r="H116">
            <v>33.592285000000004</v>
          </cell>
          <cell r="I116">
            <v>33.860108999999994</v>
          </cell>
          <cell r="J116">
            <v>51.350709000000002</v>
          </cell>
          <cell r="K116">
            <v>0</v>
          </cell>
          <cell r="L116">
            <v>0</v>
          </cell>
          <cell r="M116">
            <v>0</v>
          </cell>
        </row>
        <row r="117">
          <cell r="B117">
            <v>459.47626892655842</v>
          </cell>
          <cell r="C117">
            <v>367.46108043861381</v>
          </cell>
          <cell r="D117">
            <v>331.99194750337711</v>
          </cell>
          <cell r="E117">
            <v>228.41590599999998</v>
          </cell>
          <cell r="F117">
            <v>208.03451200000003</v>
          </cell>
          <cell r="G117">
            <v>116.79235199999999</v>
          </cell>
          <cell r="H117">
            <v>93.977784000000014</v>
          </cell>
          <cell r="I117">
            <v>115.89509500000001</v>
          </cell>
          <cell r="J117">
            <v>157.76890900000001</v>
          </cell>
          <cell r="K117">
            <v>0</v>
          </cell>
          <cell r="L117">
            <v>0</v>
          </cell>
          <cell r="M117">
            <v>0</v>
          </cell>
        </row>
        <row r="118">
          <cell r="B118">
            <v>353.3586456680967</v>
          </cell>
          <cell r="C118">
            <v>272.78647714386437</v>
          </cell>
          <cell r="D118">
            <v>244.71333575991449</v>
          </cell>
          <cell r="E118">
            <v>171.1387581139231</v>
          </cell>
          <cell r="F118">
            <v>152.04698124752372</v>
          </cell>
          <cell r="G118">
            <v>63.583280420491704</v>
          </cell>
          <cell r="H118">
            <v>64.493475212105523</v>
          </cell>
          <cell r="I118">
            <v>63.029262705696617</v>
          </cell>
          <cell r="J118">
            <v>100.34910716473911</v>
          </cell>
          <cell r="K118">
            <v>0</v>
          </cell>
          <cell r="L118">
            <v>0</v>
          </cell>
          <cell r="M118">
            <v>0</v>
          </cell>
        </row>
        <row r="119">
          <cell r="B119">
            <v>2543.5724849999988</v>
          </cell>
          <cell r="C119">
            <v>1866.669395271414</v>
          </cell>
          <cell r="D119">
            <v>1626.7795525060294</v>
          </cell>
          <cell r="E119">
            <v>1130.2125640000002</v>
          </cell>
          <cell r="F119">
            <v>965.88467600000001</v>
          </cell>
          <cell r="G119">
            <v>451.62860200000017</v>
          </cell>
          <cell r="H119">
            <v>435.21569400000004</v>
          </cell>
          <cell r="I119">
            <v>430.75510100000008</v>
          </cell>
          <cell r="J119">
            <v>598.94402500000024</v>
          </cell>
          <cell r="K119">
            <v>0</v>
          </cell>
          <cell r="L119">
            <v>0</v>
          </cell>
          <cell r="M119">
            <v>0</v>
          </cell>
        </row>
        <row r="120">
          <cell r="B120">
            <v>559.23025200000018</v>
          </cell>
          <cell r="C120">
            <v>428.12044700000007</v>
          </cell>
          <cell r="D120">
            <v>347.56371399999995</v>
          </cell>
          <cell r="E120">
            <v>233.44950700000001</v>
          </cell>
          <cell r="F120">
            <v>204.85398699999996</v>
          </cell>
          <cell r="G120">
            <v>110.22871499999999</v>
          </cell>
          <cell r="H120">
            <v>106.396693</v>
          </cell>
          <cell r="I120">
            <v>101.68259399999998</v>
          </cell>
          <cell r="J120">
            <v>137.48246500000002</v>
          </cell>
          <cell r="K120">
            <v>0</v>
          </cell>
          <cell r="L120">
            <v>0</v>
          </cell>
          <cell r="M120">
            <v>0</v>
          </cell>
        </row>
        <row r="121">
          <cell r="B121">
            <v>744.62392924133042</v>
          </cell>
          <cell r="C121">
            <v>569.69104948598044</v>
          </cell>
          <cell r="D121">
            <v>465.83189207560685</v>
          </cell>
          <cell r="E121">
            <v>283.214068</v>
          </cell>
          <cell r="F121">
            <v>233.83118099999999</v>
          </cell>
          <cell r="G121">
            <v>74.145597000000009</v>
          </cell>
          <cell r="H121">
            <v>73.383814000000015</v>
          </cell>
          <cell r="I121">
            <v>73.678005000000013</v>
          </cell>
          <cell r="J121">
            <v>132.679439</v>
          </cell>
          <cell r="K121">
            <v>0</v>
          </cell>
          <cell r="L121">
            <v>0</v>
          </cell>
          <cell r="M121">
            <v>0</v>
          </cell>
        </row>
        <row r="122">
          <cell r="B122">
            <v>698.30699799999991</v>
          </cell>
          <cell r="C122">
            <v>554.48263199999997</v>
          </cell>
          <cell r="D122">
            <v>442.0935990000001</v>
          </cell>
          <cell r="E122">
            <v>333.52781899999997</v>
          </cell>
          <cell r="F122">
            <v>272.37700200000006</v>
          </cell>
          <cell r="G122">
            <v>113.20484800000003</v>
          </cell>
          <cell r="H122">
            <v>111.82384500000001</v>
          </cell>
          <cell r="I122">
            <v>96.050554000000005</v>
          </cell>
          <cell r="J122">
            <v>155.943569</v>
          </cell>
          <cell r="K122">
            <v>0</v>
          </cell>
          <cell r="L122">
            <v>0</v>
          </cell>
          <cell r="M122">
            <v>0</v>
          </cell>
        </row>
        <row r="123">
          <cell r="B123">
            <v>3033.5265769999992</v>
          </cell>
          <cell r="C123">
            <v>2411.5357329999997</v>
          </cell>
          <cell r="D123">
            <v>2079.1352099999999</v>
          </cell>
          <cell r="E123">
            <v>1468.3171890000003</v>
          </cell>
          <cell r="F123">
            <v>1445.6999090000002</v>
          </cell>
          <cell r="G123">
            <v>832.68319800000006</v>
          </cell>
          <cell r="H123">
            <v>711.98617599999989</v>
          </cell>
          <cell r="I123">
            <v>760.14556700000003</v>
          </cell>
          <cell r="J123">
            <v>1030.8983149999999</v>
          </cell>
          <cell r="K123">
            <v>0</v>
          </cell>
          <cell r="L123">
            <v>0</v>
          </cell>
          <cell r="M123">
            <v>0</v>
          </cell>
        </row>
        <row r="124">
          <cell r="B124">
            <v>1732.2785160000001</v>
          </cell>
          <cell r="C124">
            <v>1432.1009200000008</v>
          </cell>
          <cell r="D124">
            <v>1285.0360950000002</v>
          </cell>
          <cell r="E124">
            <v>953.04491699999983</v>
          </cell>
          <cell r="F124">
            <v>885.02500900000018</v>
          </cell>
          <cell r="G124">
            <v>491.97266699999994</v>
          </cell>
          <cell r="H124">
            <v>515.76264400000014</v>
          </cell>
          <cell r="I124">
            <v>528.25150000000008</v>
          </cell>
          <cell r="J124">
            <v>634.34552200000007</v>
          </cell>
          <cell r="K124">
            <v>0</v>
          </cell>
          <cell r="L124">
            <v>0</v>
          </cell>
          <cell r="M124">
            <v>0</v>
          </cell>
        </row>
        <row r="125">
          <cell r="B125">
            <v>646.20969509718043</v>
          </cell>
          <cell r="C125">
            <v>514.27275309316406</v>
          </cell>
          <cell r="D125">
            <v>427.68185878466801</v>
          </cell>
          <cell r="E125">
            <v>311.80981996886197</v>
          </cell>
          <cell r="F125">
            <v>281.79644084710861</v>
          </cell>
          <cell r="G125">
            <v>163.17064367713394</v>
          </cell>
          <cell r="H125">
            <v>144.84121324386379</v>
          </cell>
          <cell r="I125">
            <v>148.15199602171722</v>
          </cell>
          <cell r="J125">
            <v>193.51955268699379</v>
          </cell>
          <cell r="K125">
            <v>0</v>
          </cell>
          <cell r="L125">
            <v>0</v>
          </cell>
          <cell r="M125">
            <v>0</v>
          </cell>
        </row>
        <row r="131">
          <cell r="B131">
            <v>0</v>
          </cell>
          <cell r="C131">
            <v>165.553471</v>
          </cell>
          <cell r="D131">
            <v>56.836659999999995</v>
          </cell>
          <cell r="E131">
            <v>40.675468000000002</v>
          </cell>
          <cell r="F131">
            <v>33.301400000000001</v>
          </cell>
          <cell r="G131">
            <v>104.69361000000001</v>
          </cell>
          <cell r="H131">
            <v>0.26624999999999999</v>
          </cell>
          <cell r="I131">
            <v>128.91150999999999</v>
          </cell>
          <cell r="J131">
            <v>15.551919</v>
          </cell>
          <cell r="K131">
            <v>3.101318</v>
          </cell>
          <cell r="L131">
            <v>52.125404999999994</v>
          </cell>
          <cell r="M131">
            <v>62.952581999999992</v>
          </cell>
          <cell r="N131">
            <v>221.32814999999994</v>
          </cell>
          <cell r="O131">
            <v>28.070336000000005</v>
          </cell>
        </row>
        <row r="132">
          <cell r="B132">
            <v>7.79</v>
          </cell>
          <cell r="C132">
            <v>10.004795999999999</v>
          </cell>
          <cell r="D132">
            <v>9.7106239999999993</v>
          </cell>
          <cell r="E132">
            <v>0.70599999999999996</v>
          </cell>
          <cell r="F132">
            <v>7.7312069999999995</v>
          </cell>
          <cell r="G132">
            <v>9.9251699999999978</v>
          </cell>
          <cell r="H132">
            <v>2.29623</v>
          </cell>
          <cell r="I132">
            <v>0</v>
          </cell>
          <cell r="J132">
            <v>7.3817400000000006</v>
          </cell>
          <cell r="K132">
            <v>7.8276529999999998</v>
          </cell>
          <cell r="L132">
            <v>6.8131440000000003</v>
          </cell>
          <cell r="M132">
            <v>6.2342800000000009</v>
          </cell>
          <cell r="N132">
            <v>5.4962749999999998</v>
          </cell>
          <cell r="O132">
            <v>1.7880700000000003</v>
          </cell>
        </row>
        <row r="133">
          <cell r="B133">
            <v>0</v>
          </cell>
          <cell r="C133">
            <v>0</v>
          </cell>
          <cell r="D133">
            <v>0</v>
          </cell>
          <cell r="E133">
            <v>0</v>
          </cell>
          <cell r="F133">
            <v>0</v>
          </cell>
          <cell r="G133">
            <v>2.1342399999999997</v>
          </cell>
          <cell r="H133">
            <v>0</v>
          </cell>
          <cell r="I133">
            <v>663.66439300000013</v>
          </cell>
          <cell r="J133">
            <v>146.432829</v>
          </cell>
          <cell r="K133">
            <v>2.633</v>
          </cell>
          <cell r="L133">
            <v>0</v>
          </cell>
          <cell r="M133">
            <v>0</v>
          </cell>
          <cell r="N133">
            <v>0</v>
          </cell>
          <cell r="O133">
            <v>0</v>
          </cell>
        </row>
        <row r="134">
          <cell r="B134">
            <v>0.96299999999999997</v>
          </cell>
          <cell r="C134">
            <v>0.174008</v>
          </cell>
          <cell r="D134">
            <v>1.5660000000000001</v>
          </cell>
          <cell r="E134">
            <v>2.1673000000000001E-2</v>
          </cell>
          <cell r="F134">
            <v>2.3E-2</v>
          </cell>
          <cell r="G134">
            <v>0</v>
          </cell>
          <cell r="H134">
            <v>0</v>
          </cell>
          <cell r="I134">
            <v>4.8598000000000002E-2</v>
          </cell>
          <cell r="J134">
            <v>0</v>
          </cell>
          <cell r="K134">
            <v>0</v>
          </cell>
          <cell r="L134">
            <v>0.669408</v>
          </cell>
          <cell r="M134">
            <v>0</v>
          </cell>
          <cell r="N134">
            <v>0</v>
          </cell>
          <cell r="O134">
            <v>0.1845</v>
          </cell>
        </row>
        <row r="135">
          <cell r="B135">
            <v>1.379</v>
          </cell>
          <cell r="C135">
            <v>1.5400000000000001E-3</v>
          </cell>
          <cell r="D135">
            <v>5.8000000000000003E-2</v>
          </cell>
          <cell r="E135">
            <v>1.1658499999999998</v>
          </cell>
          <cell r="F135">
            <v>0</v>
          </cell>
          <cell r="G135">
            <v>0</v>
          </cell>
          <cell r="H135">
            <v>0</v>
          </cell>
          <cell r="I135">
            <v>0</v>
          </cell>
          <cell r="J135">
            <v>0</v>
          </cell>
          <cell r="K135">
            <v>0</v>
          </cell>
          <cell r="L135">
            <v>0</v>
          </cell>
          <cell r="M135">
            <v>0</v>
          </cell>
          <cell r="N135">
            <v>0.33751999999999999</v>
          </cell>
          <cell r="O135">
            <v>0</v>
          </cell>
        </row>
        <row r="136">
          <cell r="B136">
            <v>0</v>
          </cell>
          <cell r="C136">
            <v>0</v>
          </cell>
          <cell r="D136">
            <v>3.2000000000000001E-2</v>
          </cell>
          <cell r="E136">
            <v>6.3084000000000001E-2</v>
          </cell>
          <cell r="F136">
            <v>6.0700000000000004E-2</v>
          </cell>
          <cell r="G136">
            <v>0</v>
          </cell>
          <cell r="H136">
            <v>0</v>
          </cell>
          <cell r="I136">
            <v>0</v>
          </cell>
          <cell r="J136">
            <v>0</v>
          </cell>
          <cell r="K136">
            <v>0</v>
          </cell>
          <cell r="L136">
            <v>0</v>
          </cell>
          <cell r="M136">
            <v>0</v>
          </cell>
          <cell r="N136">
            <v>2.3519999999999999E-2</v>
          </cell>
          <cell r="O136">
            <v>0</v>
          </cell>
        </row>
        <row r="137">
          <cell r="B137">
            <v>0</v>
          </cell>
          <cell r="C137">
            <v>291.48869999999994</v>
          </cell>
          <cell r="D137">
            <v>0.58099999999999996</v>
          </cell>
          <cell r="E137">
            <v>256.02351500000003</v>
          </cell>
          <cell r="F137">
            <v>1.752</v>
          </cell>
          <cell r="G137">
            <v>123.59339</v>
          </cell>
          <cell r="H137">
            <v>9.7041599999999999</v>
          </cell>
          <cell r="I137">
            <v>19.771176999999998</v>
          </cell>
          <cell r="J137">
            <v>47.132305000000002</v>
          </cell>
          <cell r="K137">
            <v>226.43748899999997</v>
          </cell>
          <cell r="L137">
            <v>233.98102700000001</v>
          </cell>
          <cell r="M137">
            <v>1079.9832900000001</v>
          </cell>
          <cell r="N137">
            <v>1225.5390199999999</v>
          </cell>
          <cell r="O137">
            <v>350.11301199999997</v>
          </cell>
        </row>
        <row r="138">
          <cell r="B138">
            <v>0</v>
          </cell>
          <cell r="C138">
            <v>18.056259999999998</v>
          </cell>
          <cell r="D138">
            <v>0</v>
          </cell>
          <cell r="E138">
            <v>0</v>
          </cell>
          <cell r="F138">
            <v>4.4928800000000004</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2.2200000000000002E-3</v>
          </cell>
          <cell r="J139">
            <v>0</v>
          </cell>
          <cell r="K139">
            <v>0</v>
          </cell>
          <cell r="L139">
            <v>0</v>
          </cell>
          <cell r="M139">
            <v>0</v>
          </cell>
          <cell r="N139">
            <v>0</v>
          </cell>
          <cell r="O139">
            <v>0</v>
          </cell>
        </row>
        <row r="140">
          <cell r="B140">
            <v>0</v>
          </cell>
          <cell r="C140">
            <v>0</v>
          </cell>
          <cell r="D140">
            <v>5.9163500000000004</v>
          </cell>
          <cell r="E140">
            <v>0.15165000000000001</v>
          </cell>
          <cell r="F140">
            <v>6.2667869999999999</v>
          </cell>
          <cell r="G140">
            <v>0</v>
          </cell>
          <cell r="H140">
            <v>0.37169999999999997</v>
          </cell>
          <cell r="I140">
            <v>23.16677</v>
          </cell>
          <cell r="J140">
            <v>0</v>
          </cell>
          <cell r="K140">
            <v>3.07</v>
          </cell>
          <cell r="L140">
            <v>0</v>
          </cell>
          <cell r="M140">
            <v>48.198</v>
          </cell>
          <cell r="N140">
            <v>4.3999999999999997E-2</v>
          </cell>
          <cell r="O140">
            <v>3.2869999999999999</v>
          </cell>
        </row>
        <row r="141">
          <cell r="B141">
            <v>0</v>
          </cell>
          <cell r="C141">
            <v>0</v>
          </cell>
          <cell r="D141">
            <v>0</v>
          </cell>
          <cell r="E141">
            <v>0</v>
          </cell>
          <cell r="F141">
            <v>0</v>
          </cell>
          <cell r="G141">
            <v>0</v>
          </cell>
          <cell r="H141">
            <v>0</v>
          </cell>
          <cell r="I141">
            <v>0</v>
          </cell>
          <cell r="J141">
            <v>0</v>
          </cell>
          <cell r="K141">
            <v>0</v>
          </cell>
          <cell r="L141">
            <v>0</v>
          </cell>
          <cell r="M141">
            <v>2.4230969999999998</v>
          </cell>
          <cell r="N141">
            <v>0</v>
          </cell>
          <cell r="O141">
            <v>3.6999999999999998E-2</v>
          </cell>
        </row>
        <row r="142">
          <cell r="B142">
            <v>155.63300000000001</v>
          </cell>
          <cell r="C142">
            <v>1.7450000000000001</v>
          </cell>
          <cell r="D142">
            <v>302.28800000000001</v>
          </cell>
          <cell r="E142">
            <v>0</v>
          </cell>
          <cell r="F142">
            <v>0.33600000000000002</v>
          </cell>
          <cell r="G142">
            <v>0</v>
          </cell>
          <cell r="H142">
            <v>95.233999999999995</v>
          </cell>
          <cell r="I142">
            <v>0.59177000000000002</v>
          </cell>
          <cell r="J142">
            <v>0</v>
          </cell>
          <cell r="K142">
            <v>0</v>
          </cell>
          <cell r="L142">
            <v>5.4235730000000002</v>
          </cell>
          <cell r="M142">
            <v>23.793989081554653</v>
          </cell>
          <cell r="N142">
            <v>3.3166599999999997</v>
          </cell>
          <cell r="O142">
            <v>6.98</v>
          </cell>
        </row>
        <row r="143">
          <cell r="B143">
            <v>0</v>
          </cell>
          <cell r="C143">
            <v>0.16731299999999999</v>
          </cell>
          <cell r="D143">
            <v>0</v>
          </cell>
          <cell r="E143">
            <v>8.6298500000000011</v>
          </cell>
          <cell r="F143">
            <v>0</v>
          </cell>
          <cell r="G143">
            <v>0</v>
          </cell>
          <cell r="H143">
            <v>0</v>
          </cell>
          <cell r="I143">
            <v>414.65934100000004</v>
          </cell>
          <cell r="J143">
            <v>0</v>
          </cell>
          <cell r="K143">
            <v>0</v>
          </cell>
          <cell r="L143">
            <v>6.7000000000000004E-2</v>
          </cell>
          <cell r="M143">
            <v>309.35862100000003</v>
          </cell>
          <cell r="N143">
            <v>39.64</v>
          </cell>
          <cell r="O143">
            <v>13.496</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0.145505</v>
          </cell>
          <cell r="C145">
            <v>4.4428169999999989</v>
          </cell>
          <cell r="D145">
            <v>0</v>
          </cell>
          <cell r="E145">
            <v>0</v>
          </cell>
          <cell r="F145">
            <v>0</v>
          </cell>
          <cell r="G145">
            <v>0</v>
          </cell>
          <cell r="H145">
            <v>0</v>
          </cell>
          <cell r="I145">
            <v>0.30751899999999999</v>
          </cell>
          <cell r="J145">
            <v>14.125394</v>
          </cell>
          <cell r="K145">
            <v>3.1109999999999999E-2</v>
          </cell>
          <cell r="L145">
            <v>0</v>
          </cell>
          <cell r="M145">
            <v>2.1303199999999998</v>
          </cell>
          <cell r="N145">
            <v>0.93346399999999996</v>
          </cell>
          <cell r="O145">
            <v>0.31809000000000004</v>
          </cell>
        </row>
        <row r="146">
          <cell r="B146">
            <v>311.02445499999993</v>
          </cell>
          <cell r="C146">
            <v>62.082883999999986</v>
          </cell>
          <cell r="D146">
            <v>199.82946699999999</v>
          </cell>
          <cell r="E146">
            <v>69.567307</v>
          </cell>
          <cell r="F146">
            <v>64.839129</v>
          </cell>
          <cell r="G146">
            <v>127.295378</v>
          </cell>
          <cell r="H146">
            <v>119.99950508254126</v>
          </cell>
          <cell r="I146">
            <v>213.79152200000004</v>
          </cell>
          <cell r="J146">
            <v>114.93756500000001</v>
          </cell>
          <cell r="K146">
            <v>36.640688000000011</v>
          </cell>
          <cell r="L146">
            <v>64.738411000000013</v>
          </cell>
          <cell r="M146">
            <v>967.95587891844536</v>
          </cell>
          <cell r="N146">
            <v>181.70105699999996</v>
          </cell>
          <cell r="O146">
            <v>82.23875395257491</v>
          </cell>
        </row>
        <row r="150">
          <cell r="B150" t="str">
            <v xml:space="preserve">III. čtvrtletí </v>
          </cell>
          <cell r="C150"/>
          <cell r="D150"/>
        </row>
        <row r="152">
          <cell r="B152" t="str">
            <v>Červenec</v>
          </cell>
          <cell r="C152" t="str">
            <v>Srpen</v>
          </cell>
          <cell r="D152" t="str">
            <v>Září</v>
          </cell>
        </row>
        <row r="155">
          <cell r="B155">
            <v>4695.05</v>
          </cell>
          <cell r="C155">
            <v>666.52</v>
          </cell>
          <cell r="D155">
            <v>8632.26</v>
          </cell>
        </row>
        <row r="156">
          <cell r="B156">
            <v>241821.25900000002</v>
          </cell>
          <cell r="C156">
            <v>243748.288</v>
          </cell>
          <cell r="D156">
            <v>313166.84500000003</v>
          </cell>
        </row>
        <row r="157">
          <cell r="B157">
            <v>0</v>
          </cell>
          <cell r="C157">
            <v>0</v>
          </cell>
          <cell r="D157">
            <v>2134.2399999999998</v>
          </cell>
        </row>
        <row r="158">
          <cell r="B158">
            <v>135120.72199999998</v>
          </cell>
          <cell r="C158">
            <v>144361.44899999999</v>
          </cell>
          <cell r="D158">
            <v>212591.60399999999</v>
          </cell>
        </row>
        <row r="159">
          <cell r="B159">
            <v>881135.91799999995</v>
          </cell>
          <cell r="C159">
            <v>971727.3820000001</v>
          </cell>
          <cell r="D159">
            <v>1521122.0100000002</v>
          </cell>
        </row>
        <row r="160">
          <cell r="B160">
            <v>0</v>
          </cell>
          <cell r="C160">
            <v>0</v>
          </cell>
          <cell r="D160">
            <v>41</v>
          </cell>
        </row>
        <row r="161">
          <cell r="B161">
            <v>0</v>
          </cell>
          <cell r="C161">
            <v>0</v>
          </cell>
          <cell r="D161">
            <v>0</v>
          </cell>
        </row>
        <row r="162">
          <cell r="B162">
            <v>0</v>
          </cell>
          <cell r="C162">
            <v>0</v>
          </cell>
          <cell r="D162">
            <v>0</v>
          </cell>
        </row>
        <row r="171">
          <cell r="B171">
            <v>12473.271000000001</v>
          </cell>
          <cell r="C171">
            <v>10819.338000000002</v>
          </cell>
          <cell r="D171">
            <v>25486.112000000001</v>
          </cell>
        </row>
        <row r="172">
          <cell r="B172">
            <v>54453.52</v>
          </cell>
          <cell r="C172">
            <v>61912.89</v>
          </cell>
          <cell r="D172">
            <v>61368.45</v>
          </cell>
        </row>
        <row r="173">
          <cell r="B173">
            <v>0</v>
          </cell>
          <cell r="C173">
            <v>0</v>
          </cell>
          <cell r="D173">
            <v>0</v>
          </cell>
        </row>
        <row r="174">
          <cell r="B174">
            <v>0</v>
          </cell>
          <cell r="C174">
            <v>0</v>
          </cell>
          <cell r="D174">
            <v>0</v>
          </cell>
        </row>
        <row r="175">
          <cell r="B175">
            <v>0</v>
          </cell>
          <cell r="C175">
            <v>0</v>
          </cell>
          <cell r="D175">
            <v>0</v>
          </cell>
        </row>
        <row r="176">
          <cell r="B176">
            <v>187362.99199999997</v>
          </cell>
          <cell r="C176">
            <v>208124.69900000002</v>
          </cell>
          <cell r="D176">
            <v>259299.78899999996</v>
          </cell>
        </row>
        <row r="177">
          <cell r="B177">
            <v>7350.0259999999998</v>
          </cell>
          <cell r="C177">
            <v>10113.957999999999</v>
          </cell>
          <cell r="D177">
            <v>14603.034</v>
          </cell>
        </row>
        <row r="186">
          <cell r="B186">
            <v>2713</v>
          </cell>
          <cell r="C186">
            <v>2594</v>
          </cell>
          <cell r="D186">
            <v>3425</v>
          </cell>
        </row>
        <row r="187">
          <cell r="B187">
            <v>85.004000000000005</v>
          </cell>
          <cell r="C187">
            <v>1.002</v>
          </cell>
          <cell r="D187">
            <v>10</v>
          </cell>
        </row>
        <row r="188">
          <cell r="B188">
            <v>23324.692999999996</v>
          </cell>
          <cell r="C188">
            <v>23149.940999999999</v>
          </cell>
          <cell r="D188">
            <v>28402.548999999999</v>
          </cell>
        </row>
        <row r="196">
          <cell r="B196">
            <v>2100.8369999999986</v>
          </cell>
          <cell r="C196">
            <v>2100.8369999999986</v>
          </cell>
          <cell r="D196">
            <v>2100.8369999999986</v>
          </cell>
          <cell r="E196">
            <v>2101.6959999999985</v>
          </cell>
          <cell r="F196">
            <v>2101.6789999999987</v>
          </cell>
          <cell r="G196">
            <v>2098.4479999999985</v>
          </cell>
          <cell r="H196">
            <v>2095.7099999999991</v>
          </cell>
          <cell r="I196">
            <v>2095.7099999999991</v>
          </cell>
          <cell r="J196">
            <v>2095.7099999999991</v>
          </cell>
          <cell r="K196">
            <v>0</v>
          </cell>
          <cell r="L196">
            <v>0</v>
          </cell>
          <cell r="M196">
            <v>0</v>
          </cell>
        </row>
        <row r="197">
          <cell r="B197">
            <v>2279.9850000000006</v>
          </cell>
          <cell r="C197">
            <v>2279.9860000000008</v>
          </cell>
          <cell r="D197">
            <v>2281.0040000000008</v>
          </cell>
          <cell r="E197">
            <v>2278.737000000001</v>
          </cell>
          <cell r="F197">
            <v>2271.7390000000009</v>
          </cell>
          <cell r="G197">
            <v>2271.7990000000009</v>
          </cell>
          <cell r="H197">
            <v>2271.6000000000008</v>
          </cell>
          <cell r="I197">
            <v>2271.6000000000008</v>
          </cell>
          <cell r="J197">
            <v>2272.3560000000007</v>
          </cell>
          <cell r="K197">
            <v>0</v>
          </cell>
          <cell r="L197">
            <v>0</v>
          </cell>
          <cell r="M197">
            <v>0</v>
          </cell>
        </row>
        <row r="198">
          <cell r="B198">
            <v>1908.5519999999995</v>
          </cell>
          <cell r="C198">
            <v>1903.3189999999993</v>
          </cell>
          <cell r="D198">
            <v>1903.3189999999993</v>
          </cell>
          <cell r="E198">
            <v>1918.6239999999991</v>
          </cell>
          <cell r="F198">
            <v>1919.080999999999</v>
          </cell>
          <cell r="G198">
            <v>1919.0839999999989</v>
          </cell>
          <cell r="H198">
            <v>1908.7469999999994</v>
          </cell>
          <cell r="I198">
            <v>1908.7469999999994</v>
          </cell>
          <cell r="J198">
            <v>1908.7469999999994</v>
          </cell>
          <cell r="K198">
            <v>0</v>
          </cell>
          <cell r="L198">
            <v>0</v>
          </cell>
          <cell r="M198">
            <v>0</v>
          </cell>
        </row>
        <row r="199">
          <cell r="B199">
            <v>2905.7379999999998</v>
          </cell>
          <cell r="C199">
            <v>2905.7379999999998</v>
          </cell>
          <cell r="D199">
            <v>2905.7379999999998</v>
          </cell>
          <cell r="E199">
            <v>2904.8379999999997</v>
          </cell>
          <cell r="F199">
            <v>2904.8379999999997</v>
          </cell>
          <cell r="G199">
            <v>2904.5679999999998</v>
          </cell>
          <cell r="H199">
            <v>2904.8379999999997</v>
          </cell>
          <cell r="I199">
            <v>2905.3459999999995</v>
          </cell>
          <cell r="J199">
            <v>2905.3459999999995</v>
          </cell>
          <cell r="K199">
            <v>0</v>
          </cell>
          <cell r="L199">
            <v>0</v>
          </cell>
          <cell r="M199">
            <v>0</v>
          </cell>
        </row>
        <row r="200">
          <cell r="B200">
            <v>603.94900000000052</v>
          </cell>
          <cell r="C200">
            <v>604.13900000000058</v>
          </cell>
          <cell r="D200">
            <v>604.85300000000063</v>
          </cell>
          <cell r="E200">
            <v>604.99000000000058</v>
          </cell>
          <cell r="F200">
            <v>605.03200000000061</v>
          </cell>
          <cell r="G200">
            <v>604.96300000000065</v>
          </cell>
          <cell r="H200">
            <v>603.14500000000055</v>
          </cell>
          <cell r="I200">
            <v>605.64500000000055</v>
          </cell>
          <cell r="J200">
            <v>605.69000000000051</v>
          </cell>
          <cell r="K200">
            <v>0</v>
          </cell>
          <cell r="L200">
            <v>0</v>
          </cell>
          <cell r="M200">
            <v>0</v>
          </cell>
        </row>
        <row r="201">
          <cell r="B201">
            <v>1056.1394999999998</v>
          </cell>
          <cell r="C201">
            <v>1056.2324999999996</v>
          </cell>
          <cell r="D201">
            <v>1056.2304999999997</v>
          </cell>
          <cell r="E201">
            <v>1056.0064999999997</v>
          </cell>
          <cell r="F201">
            <v>1056.0064999999997</v>
          </cell>
          <cell r="G201">
            <v>1056.0064999999997</v>
          </cell>
          <cell r="H201">
            <v>1059.4024999999999</v>
          </cell>
          <cell r="I201">
            <v>1059.4024999999999</v>
          </cell>
          <cell r="J201">
            <v>1059.2784999999997</v>
          </cell>
          <cell r="K201">
            <v>0</v>
          </cell>
          <cell r="L201">
            <v>0</v>
          </cell>
          <cell r="M201">
            <v>0</v>
          </cell>
        </row>
        <row r="202">
          <cell r="B202">
            <v>599.87500000000057</v>
          </cell>
          <cell r="C202">
            <v>599.87500000000057</v>
          </cell>
          <cell r="D202">
            <v>599.87500000000057</v>
          </cell>
          <cell r="E202">
            <v>597.12500000000057</v>
          </cell>
          <cell r="F202">
            <v>594.20700000000056</v>
          </cell>
          <cell r="G202">
            <v>594.20700000000056</v>
          </cell>
          <cell r="H202">
            <v>594.24500000000069</v>
          </cell>
          <cell r="I202">
            <v>594.24200000000064</v>
          </cell>
          <cell r="J202">
            <v>594.24200000000064</v>
          </cell>
          <cell r="K202">
            <v>0</v>
          </cell>
          <cell r="L202">
            <v>0</v>
          </cell>
          <cell r="M202">
            <v>0</v>
          </cell>
        </row>
        <row r="203">
          <cell r="B203">
            <v>7360.9739999999974</v>
          </cell>
          <cell r="C203">
            <v>7326.8879999999981</v>
          </cell>
          <cell r="D203">
            <v>7334.6379999999981</v>
          </cell>
          <cell r="E203">
            <v>7284.2879999999977</v>
          </cell>
          <cell r="F203">
            <v>7284.3739999999971</v>
          </cell>
          <cell r="G203">
            <v>7284.3739999999971</v>
          </cell>
          <cell r="H203">
            <v>7288.0629999999974</v>
          </cell>
          <cell r="I203">
            <v>7288.0629999999974</v>
          </cell>
          <cell r="J203">
            <v>7287.2329999999974</v>
          </cell>
          <cell r="K203">
            <v>0</v>
          </cell>
          <cell r="L203">
            <v>0</v>
          </cell>
          <cell r="M203">
            <v>0</v>
          </cell>
        </row>
        <row r="204">
          <cell r="B204">
            <v>1290.357</v>
          </cell>
          <cell r="C204">
            <v>1290.357</v>
          </cell>
          <cell r="D204">
            <v>1290.357</v>
          </cell>
          <cell r="E204">
            <v>1290.3669999999997</v>
          </cell>
          <cell r="F204">
            <v>1290.3559999999998</v>
          </cell>
          <cell r="G204">
            <v>1290.3559999999998</v>
          </cell>
          <cell r="H204">
            <v>1290.3660000000002</v>
          </cell>
          <cell r="I204">
            <v>1288.9740000000002</v>
          </cell>
          <cell r="J204">
            <v>1288.8970000000002</v>
          </cell>
          <cell r="K204">
            <v>0</v>
          </cell>
          <cell r="L204">
            <v>0</v>
          </cell>
          <cell r="M204">
            <v>0</v>
          </cell>
        </row>
        <row r="205">
          <cell r="B205">
            <v>3698.0869999999982</v>
          </cell>
          <cell r="C205">
            <v>3698.6279999999983</v>
          </cell>
          <cell r="D205">
            <v>3698.8099999999986</v>
          </cell>
          <cell r="E205">
            <v>3699.2409999999986</v>
          </cell>
          <cell r="F205">
            <v>3698.6009999999987</v>
          </cell>
          <cell r="G205">
            <v>3698.6009999999987</v>
          </cell>
          <cell r="H205">
            <v>3698.5349999999989</v>
          </cell>
          <cell r="I205">
            <v>3698.597999999999</v>
          </cell>
          <cell r="J205">
            <v>3698.7999999999984</v>
          </cell>
          <cell r="K205">
            <v>0</v>
          </cell>
          <cell r="L205">
            <v>0</v>
          </cell>
          <cell r="M205">
            <v>0</v>
          </cell>
        </row>
        <row r="206">
          <cell r="B206">
            <v>1176.4849999999997</v>
          </cell>
          <cell r="C206">
            <v>1176.4849999999997</v>
          </cell>
          <cell r="D206">
            <v>1175.7609999999993</v>
          </cell>
          <cell r="E206">
            <v>1176.8749999999993</v>
          </cell>
          <cell r="F206">
            <v>1176.8749999999993</v>
          </cell>
          <cell r="G206">
            <v>1172.9449999999993</v>
          </cell>
          <cell r="H206">
            <v>1172.8669999999993</v>
          </cell>
          <cell r="I206">
            <v>1172.8489999999993</v>
          </cell>
          <cell r="J206">
            <v>1170.5609999999992</v>
          </cell>
          <cell r="K206">
            <v>0</v>
          </cell>
          <cell r="L206">
            <v>0</v>
          </cell>
          <cell r="M206">
            <v>0</v>
          </cell>
        </row>
        <row r="207">
          <cell r="B207">
            <v>4559.8800000000019</v>
          </cell>
          <cell r="C207">
            <v>4564.3800000000019</v>
          </cell>
          <cell r="D207">
            <v>4564.3800000000019</v>
          </cell>
          <cell r="E207">
            <v>4570.8320000000012</v>
          </cell>
          <cell r="F207">
            <v>4576.6250000000009</v>
          </cell>
          <cell r="G207">
            <v>4573.1830000000018</v>
          </cell>
          <cell r="H207">
            <v>4505.2720000000018</v>
          </cell>
          <cell r="I207">
            <v>4391.648000000002</v>
          </cell>
          <cell r="J207">
            <v>4407.0480000000016</v>
          </cell>
          <cell r="K207">
            <v>0</v>
          </cell>
          <cell r="L207">
            <v>0</v>
          </cell>
          <cell r="M207">
            <v>0</v>
          </cell>
        </row>
        <row r="208">
          <cell r="B208">
            <v>10743.907999999998</v>
          </cell>
          <cell r="C208">
            <v>10743.907999999998</v>
          </cell>
          <cell r="D208">
            <v>10743.907999999998</v>
          </cell>
          <cell r="E208">
            <v>10739.651999999998</v>
          </cell>
          <cell r="F208">
            <v>10739.651999999998</v>
          </cell>
          <cell r="G208">
            <v>10737.540999999997</v>
          </cell>
          <cell r="H208">
            <v>10781.357999999997</v>
          </cell>
          <cell r="I208">
            <v>10781.057999999997</v>
          </cell>
          <cell r="J208">
            <v>10781.057999999997</v>
          </cell>
          <cell r="K208">
            <v>0</v>
          </cell>
          <cell r="L208">
            <v>0</v>
          </cell>
          <cell r="M208">
            <v>0</v>
          </cell>
        </row>
        <row r="209">
          <cell r="B209">
            <v>1431.6979999999999</v>
          </cell>
          <cell r="C209">
            <v>1431.6979999999999</v>
          </cell>
          <cell r="D209">
            <v>1431.6979999999999</v>
          </cell>
          <cell r="E209">
            <v>1431.8259999999998</v>
          </cell>
          <cell r="F209">
            <v>1433.2959999999998</v>
          </cell>
          <cell r="G209">
            <v>1433.2959999999998</v>
          </cell>
          <cell r="H209">
            <v>1433.2109999999996</v>
          </cell>
          <cell r="I209">
            <v>1433.1529999999996</v>
          </cell>
          <cell r="J209">
            <v>1433.1529999999996</v>
          </cell>
          <cell r="K209">
            <v>0</v>
          </cell>
          <cell r="L209">
            <v>0</v>
          </cell>
          <cell r="M209">
            <v>0</v>
          </cell>
        </row>
        <row r="217">
          <cell r="B217">
            <v>2954.4647399265577</v>
          </cell>
          <cell r="C217">
            <v>2406.9390184386139</v>
          </cell>
          <cell r="D217">
            <v>2160.7212075033776</v>
          </cell>
          <cell r="E217">
            <v>1689.6876520000005</v>
          </cell>
          <cell r="F217">
            <v>1687.5797809999999</v>
          </cell>
          <cell r="G217">
            <v>1202.5934509999997</v>
          </cell>
          <cell r="H217">
            <v>1219.8167969999997</v>
          </cell>
          <cell r="I217">
            <v>1201.2279699999997</v>
          </cell>
          <cell r="J217">
            <v>1328.9760129999993</v>
          </cell>
          <cell r="K217">
            <v>0</v>
          </cell>
          <cell r="L217">
            <v>0</v>
          </cell>
          <cell r="M217">
            <v>0</v>
          </cell>
        </row>
        <row r="218">
          <cell r="B218">
            <v>249.03847800000005</v>
          </cell>
          <cell r="C218">
            <v>192.87106199999997</v>
          </cell>
          <cell r="D218">
            <v>171.26123899999993</v>
          </cell>
          <cell r="E218">
            <v>128.23261200000002</v>
          </cell>
          <cell r="F218">
            <v>99.643970999999993</v>
          </cell>
          <cell r="G218">
            <v>57.324324999999988</v>
          </cell>
          <cell r="H218">
            <v>55.256727999999988</v>
          </cell>
          <cell r="I218">
            <v>73.183330999999995</v>
          </cell>
          <cell r="J218">
            <v>86.814515</v>
          </cell>
          <cell r="K218">
            <v>0</v>
          </cell>
          <cell r="L218">
            <v>0</v>
          </cell>
          <cell r="M218">
            <v>0</v>
          </cell>
        </row>
        <row r="219">
          <cell r="B219">
            <v>129.944526</v>
          </cell>
          <cell r="C219">
            <v>99.983983999999978</v>
          </cell>
          <cell r="D219">
            <v>80.364863999999983</v>
          </cell>
          <cell r="E219">
            <v>48.900811000000019</v>
          </cell>
          <cell r="F219">
            <v>34.690085000000003</v>
          </cell>
          <cell r="G219">
            <v>6.6403269999999992</v>
          </cell>
          <cell r="H219">
            <v>5.6165470000000015</v>
          </cell>
          <cell r="I219">
            <v>5.8855700000000004</v>
          </cell>
          <cell r="J219">
            <v>11.161899999999997</v>
          </cell>
          <cell r="K219">
            <v>0</v>
          </cell>
          <cell r="L219">
            <v>0</v>
          </cell>
          <cell r="M219">
            <v>0</v>
          </cell>
        </row>
        <row r="220">
          <cell r="B220">
            <v>64.085399000000024</v>
          </cell>
          <cell r="C220">
            <v>45.260406000000003</v>
          </cell>
          <cell r="D220">
            <v>34.153209999999994</v>
          </cell>
          <cell r="E220">
            <v>31.584772000000008</v>
          </cell>
          <cell r="F220">
            <v>29.268980000000003</v>
          </cell>
          <cell r="G220">
            <v>10.143165000000002</v>
          </cell>
          <cell r="H220">
            <v>15.340069</v>
          </cell>
          <cell r="I220">
            <v>19.027313999999993</v>
          </cell>
          <cell r="J220">
            <v>18.524794000000007</v>
          </cell>
          <cell r="K220">
            <v>0</v>
          </cell>
          <cell r="L220">
            <v>0</v>
          </cell>
          <cell r="M220">
            <v>0</v>
          </cell>
        </row>
        <row r="221">
          <cell r="B221">
            <v>39.39667</v>
          </cell>
          <cell r="C221">
            <v>36.807198000000007</v>
          </cell>
          <cell r="D221">
            <v>37.741084000000008</v>
          </cell>
          <cell r="E221">
            <v>27.656100000000006</v>
          </cell>
          <cell r="F221">
            <v>20.081982999999997</v>
          </cell>
          <cell r="G221">
            <v>8.9835759999999993</v>
          </cell>
          <cell r="H221">
            <v>9.698302</v>
          </cell>
          <cell r="I221">
            <v>9.3196109999999983</v>
          </cell>
          <cell r="J221">
            <v>15.312768999999996</v>
          </cell>
          <cell r="K221">
            <v>0</v>
          </cell>
          <cell r="L221">
            <v>0</v>
          </cell>
          <cell r="M221">
            <v>0</v>
          </cell>
        </row>
        <row r="222">
          <cell r="B222">
            <v>5808.3713010000047</v>
          </cell>
          <cell r="C222">
            <v>4410.5726409999988</v>
          </cell>
          <cell r="D222">
            <v>3672.3238020000013</v>
          </cell>
          <cell r="E222">
            <v>2500.8278840000021</v>
          </cell>
          <cell r="F222">
            <v>2183.8312080000005</v>
          </cell>
          <cell r="G222">
            <v>869.99387199999978</v>
          </cell>
          <cell r="H222">
            <v>830.72914400000013</v>
          </cell>
          <cell r="I222">
            <v>827.89831400000003</v>
          </cell>
          <cell r="J222">
            <v>1351.7447980000002</v>
          </cell>
          <cell r="K222">
            <v>0</v>
          </cell>
          <cell r="L222">
            <v>0</v>
          </cell>
          <cell r="M222">
            <v>0</v>
          </cell>
        </row>
        <row r="223">
          <cell r="B223">
            <v>3258.0942410000007</v>
          </cell>
          <cell r="C223">
            <v>2506.5458062714133</v>
          </cell>
          <cell r="D223">
            <v>2036.8717215060299</v>
          </cell>
          <cell r="E223">
            <v>1353.7496879999999</v>
          </cell>
          <cell r="F223">
            <v>1106.6316509999997</v>
          </cell>
          <cell r="G223">
            <v>387.50980900000019</v>
          </cell>
          <cell r="H223">
            <v>359.22141499999998</v>
          </cell>
          <cell r="I223">
            <v>352.70188199999978</v>
          </cell>
          <cell r="J223">
            <v>605.23938799999974</v>
          </cell>
          <cell r="K223">
            <v>0</v>
          </cell>
          <cell r="L223">
            <v>0</v>
          </cell>
          <cell r="M223">
            <v>0</v>
          </cell>
        </row>
        <row r="224">
          <cell r="B224">
            <v>336.42753599999998</v>
          </cell>
          <cell r="C224">
            <v>256.66759500000001</v>
          </cell>
          <cell r="D224">
            <v>204.20681699999994</v>
          </cell>
          <cell r="E224">
            <v>128.51522299999999</v>
          </cell>
          <cell r="F224">
            <v>106.8396</v>
          </cell>
          <cell r="G224">
            <v>30.398384</v>
          </cell>
          <cell r="H224">
            <v>29.953741000000001</v>
          </cell>
          <cell r="I224">
            <v>30.819149999999986</v>
          </cell>
          <cell r="J224">
            <v>57.265559000000003</v>
          </cell>
          <cell r="K224">
            <v>0</v>
          </cell>
          <cell r="L224">
            <v>0</v>
          </cell>
          <cell r="M224">
            <v>0</v>
          </cell>
        </row>
        <row r="231">
          <cell r="B231">
            <v>23.447527000000001</v>
          </cell>
          <cell r="C231">
            <v>1.2904230000000001</v>
          </cell>
          <cell r="D231">
            <v>8.6217370000000013</v>
          </cell>
          <cell r="E231">
            <v>1.9483170000000001</v>
          </cell>
          <cell r="F231">
            <v>0.20413499999999998</v>
          </cell>
          <cell r="G231">
            <v>610.29549600000007</v>
          </cell>
          <cell r="H231">
            <v>264.20246499999996</v>
          </cell>
          <cell r="I231">
            <v>8.3307659999999988</v>
          </cell>
        </row>
        <row r="232">
          <cell r="B232">
            <v>161.755706</v>
          </cell>
          <cell r="C232">
            <v>5.0533100000000006</v>
          </cell>
          <cell r="D232">
            <v>0.96001499999999984</v>
          </cell>
          <cell r="E232">
            <v>0.49643799999999999</v>
          </cell>
          <cell r="F232">
            <v>2.86632</v>
          </cell>
          <cell r="G232">
            <v>185.29885000000004</v>
          </cell>
          <cell r="H232">
            <v>158.063402</v>
          </cell>
          <cell r="I232">
            <v>10.530137</v>
          </cell>
        </row>
        <row r="233">
          <cell r="B233">
            <v>35.202726000000006</v>
          </cell>
          <cell r="C233">
            <v>0.47599999999999998</v>
          </cell>
          <cell r="D233">
            <v>8.9999999999999993E-3</v>
          </cell>
          <cell r="E233">
            <v>0.104</v>
          </cell>
          <cell r="F233">
            <v>3.220996</v>
          </cell>
          <cell r="G233">
            <v>252.15642200000002</v>
          </cell>
          <cell r="H233">
            <v>49.548694999999995</v>
          </cell>
          <cell r="I233">
            <v>41.41017200000001</v>
          </cell>
        </row>
        <row r="234">
          <cell r="B234">
            <v>18.083788999999999</v>
          </cell>
          <cell r="C234">
            <v>29.708909999999999</v>
          </cell>
          <cell r="D234">
            <v>1.4096619999999997</v>
          </cell>
          <cell r="E234">
            <v>1.2918799999999999</v>
          </cell>
          <cell r="F234">
            <v>0.67686999999999997</v>
          </cell>
          <cell r="G234">
            <v>161.38300300000006</v>
          </cell>
          <cell r="H234">
            <v>67.846339999999998</v>
          </cell>
          <cell r="I234">
            <v>14.480639999999999</v>
          </cell>
        </row>
        <row r="235">
          <cell r="B235">
            <v>3.4130819999999997</v>
          </cell>
          <cell r="C235">
            <v>4.4928800000000004</v>
          </cell>
          <cell r="D235">
            <v>0.10525</v>
          </cell>
          <cell r="E235">
            <v>0.10552600000000001</v>
          </cell>
          <cell r="F235">
            <v>1.2254079999999998</v>
          </cell>
          <cell r="G235">
            <v>70.715210999999982</v>
          </cell>
          <cell r="H235">
            <v>17.816523</v>
          </cell>
          <cell r="I235">
            <v>8.0000000000000004E-4</v>
          </cell>
        </row>
        <row r="236">
          <cell r="B236">
            <v>142.48248700000002</v>
          </cell>
          <cell r="C236">
            <v>0.80152000000000001</v>
          </cell>
          <cell r="D236">
            <v>0.58572000000000002</v>
          </cell>
          <cell r="E236">
            <v>0.25862999999999997</v>
          </cell>
          <cell r="F236">
            <v>7.5899999999999995E-3</v>
          </cell>
          <cell r="G236">
            <v>152.10160400000001</v>
          </cell>
          <cell r="H236">
            <v>60.226935999999995</v>
          </cell>
          <cell r="I236">
            <v>0.86088999999999982</v>
          </cell>
        </row>
        <row r="237">
          <cell r="B237">
            <v>15.088449000000001</v>
          </cell>
          <cell r="C237">
            <v>0.20399999999999999</v>
          </cell>
          <cell r="D237">
            <v>6.2E-2</v>
          </cell>
          <cell r="E237">
            <v>4.1000000000000002E-2</v>
          </cell>
          <cell r="F237">
            <v>2.29623</v>
          </cell>
          <cell r="G237">
            <v>100.24410499999996</v>
          </cell>
          <cell r="H237">
            <v>35.920248999999991</v>
          </cell>
          <cell r="I237">
            <v>5.0986019999999996</v>
          </cell>
        </row>
        <row r="238">
          <cell r="B238">
            <v>799.27615700000001</v>
          </cell>
          <cell r="C238">
            <v>96.149060999999989</v>
          </cell>
          <cell r="D238">
            <v>1.5986829999999999</v>
          </cell>
          <cell r="E238">
            <v>7.6490430000000007</v>
          </cell>
          <cell r="F238">
            <v>0</v>
          </cell>
          <cell r="G238">
            <v>429.36170499999992</v>
          </cell>
          <cell r="H238">
            <v>196.48424300000005</v>
          </cell>
          <cell r="I238">
            <v>6.1994949999999998</v>
          </cell>
        </row>
        <row r="239">
          <cell r="B239">
            <v>62.196246999999993</v>
          </cell>
          <cell r="C239">
            <v>0</v>
          </cell>
          <cell r="D239">
            <v>1.8100000000000002E-2</v>
          </cell>
          <cell r="E239">
            <v>0.23434200000000002</v>
          </cell>
          <cell r="F239">
            <v>0.80106200000000005</v>
          </cell>
          <cell r="G239">
            <v>131.43160100000003</v>
          </cell>
          <cell r="H239">
            <v>93.65591400000001</v>
          </cell>
          <cell r="I239">
            <v>1.3312010000000001</v>
          </cell>
        </row>
        <row r="240">
          <cell r="B240">
            <v>28.036242999999999</v>
          </cell>
          <cell r="C240">
            <v>0.33529999999999993</v>
          </cell>
          <cell r="D240">
            <v>2.1129000000000002</v>
          </cell>
          <cell r="E240">
            <v>1.3120270000000001</v>
          </cell>
          <cell r="F240">
            <v>5.58195</v>
          </cell>
          <cell r="G240">
            <v>92.928605000000019</v>
          </cell>
          <cell r="H240">
            <v>43.913308000000008</v>
          </cell>
          <cell r="I240">
            <v>10.340515000000002</v>
          </cell>
        </row>
        <row r="241">
          <cell r="B241">
            <v>24.761257999999998</v>
          </cell>
          <cell r="C241">
            <v>4.4870000000000001</v>
          </cell>
          <cell r="D241">
            <v>0.27926000000000001</v>
          </cell>
          <cell r="E241">
            <v>0.18861</v>
          </cell>
          <cell r="F241">
            <v>2.6788999999999996</v>
          </cell>
          <cell r="G241">
            <v>153.60429000000002</v>
          </cell>
          <cell r="H241">
            <v>70.590527000000037</v>
          </cell>
          <cell r="I241">
            <v>3.7299199999999999</v>
          </cell>
        </row>
        <row r="242">
          <cell r="B242">
            <v>1267.7816269999998</v>
          </cell>
          <cell r="C242">
            <v>25.641249999999999</v>
          </cell>
          <cell r="D242">
            <v>1.2833600000000001</v>
          </cell>
          <cell r="E242">
            <v>38.493430000000004</v>
          </cell>
          <cell r="F242">
            <v>3.3626109999999998</v>
          </cell>
          <cell r="G242">
            <v>223.729941</v>
          </cell>
          <cell r="H242">
            <v>72.751507000000004</v>
          </cell>
          <cell r="I242">
            <v>3.2229670000000001</v>
          </cell>
        </row>
        <row r="243">
          <cell r="B243">
            <v>859.90645900000015</v>
          </cell>
          <cell r="C243">
            <v>40.048109999999994</v>
          </cell>
          <cell r="D243">
            <v>4.9465500000000002</v>
          </cell>
          <cell r="E243">
            <v>0.252475</v>
          </cell>
          <cell r="F243">
            <v>9.616340000000001</v>
          </cell>
          <cell r="G243">
            <v>345.727621</v>
          </cell>
          <cell r="H243">
            <v>149.65334100000004</v>
          </cell>
          <cell r="I243">
            <v>12.320158000000003</v>
          </cell>
        </row>
        <row r="244">
          <cell r="B244">
            <v>308.589023</v>
          </cell>
          <cell r="C244">
            <v>6.5668100000000003</v>
          </cell>
          <cell r="D244">
            <v>0.67177999999999993</v>
          </cell>
          <cell r="E244">
            <v>0.51645900000000011</v>
          </cell>
          <cell r="F244">
            <v>1.79227</v>
          </cell>
          <cell r="G244">
            <v>101.39380199999999</v>
          </cell>
          <cell r="H244">
            <v>36.489234999999987</v>
          </cell>
          <cell r="I244">
            <v>0.18218699999999999</v>
          </cell>
        </row>
        <row r="248">
          <cell r="L248">
            <v>5.048915791041797E-2</v>
          </cell>
        </row>
        <row r="249">
          <cell r="L249">
            <v>2.9166555124534619E-2</v>
          </cell>
        </row>
        <row r="250">
          <cell r="B250" t="str">
            <v>Červenec</v>
          </cell>
          <cell r="C250"/>
          <cell r="D250" t="str">
            <v>Srpen</v>
          </cell>
          <cell r="E250"/>
          <cell r="F250" t="str">
            <v>Září</v>
          </cell>
          <cell r="G250"/>
          <cell r="L250">
            <v>4.8564108329603402E-2</v>
          </cell>
        </row>
        <row r="252">
          <cell r="B252">
            <v>2095.7099999999991</v>
          </cell>
          <cell r="C252">
            <v>5.0368733444860862E-2</v>
          </cell>
          <cell r="D252">
            <v>2095.7099999999991</v>
          </cell>
          <cell r="E252">
            <v>5.0505077890582825E-2</v>
          </cell>
          <cell r="F252">
            <v>2095.7099999999991</v>
          </cell>
          <cell r="G252">
            <v>5.048915791041797E-2</v>
          </cell>
          <cell r="H252">
            <v>2095.7099999999991</v>
          </cell>
          <cell r="I252">
            <v>5.048915791041797E-2</v>
          </cell>
        </row>
        <row r="253">
          <cell r="B253">
            <v>279566.52099999995</v>
          </cell>
          <cell r="C253">
            <v>3.7427097413824585E-2</v>
          </cell>
          <cell r="D253">
            <v>214876.01599999997</v>
          </cell>
          <cell r="E253">
            <v>2.7447197521911965E-2</v>
          </cell>
          <cell r="F253">
            <v>226210.67800000001</v>
          </cell>
          <cell r="G253">
            <v>2.4039721756132244E-2</v>
          </cell>
          <cell r="H253">
            <v>720653.21499999985</v>
          </cell>
          <cell r="I253">
            <v>2.9166555124534619E-2</v>
          </cell>
        </row>
        <row r="254">
          <cell r="B254">
            <v>193223.22099999996</v>
          </cell>
          <cell r="C254">
            <v>6.6027017560496643E-2</v>
          </cell>
          <cell r="D254">
            <v>134083.13400000002</v>
          </cell>
          <cell r="E254">
            <v>4.5786433386116418E-2</v>
          </cell>
          <cell r="F254">
            <v>149628.60500000001</v>
          </cell>
          <cell r="G254">
            <v>3.7729209034210717E-2</v>
          </cell>
          <cell r="H254">
            <v>476934.95999999996</v>
          </cell>
          <cell r="I254">
            <v>4.8564108329603402E-2</v>
          </cell>
        </row>
        <row r="255">
          <cell r="B255">
            <v>0</v>
          </cell>
          <cell r="C255">
            <v>0</v>
          </cell>
          <cell r="D255">
            <v>0</v>
          </cell>
          <cell r="E255">
            <v>0</v>
          </cell>
          <cell r="F255">
            <v>0</v>
          </cell>
          <cell r="G255">
            <v>0</v>
          </cell>
          <cell r="H255">
            <v>0</v>
          </cell>
          <cell r="I255">
            <v>0</v>
          </cell>
        </row>
        <row r="256">
          <cell r="B256">
            <v>2361</v>
          </cell>
          <cell r="C256">
            <v>9.0381173123127392E-2</v>
          </cell>
          <cell r="D256">
            <v>2321</v>
          </cell>
          <cell r="E256">
            <v>9.0153627452195184E-2</v>
          </cell>
          <cell r="F256">
            <v>3108</v>
          </cell>
          <cell r="G256">
            <v>9.7620580026433576E-2</v>
          </cell>
          <cell r="H256">
            <v>7790</v>
          </cell>
          <cell r="I256">
            <v>9.3064720276779977E-2</v>
          </cell>
        </row>
        <row r="257">
          <cell r="B257">
            <v>0</v>
          </cell>
          <cell r="C257">
            <v>0</v>
          </cell>
          <cell r="D257">
            <v>0</v>
          </cell>
          <cell r="E257">
            <v>0</v>
          </cell>
          <cell r="F257">
            <v>0</v>
          </cell>
          <cell r="G257">
            <v>0</v>
          </cell>
          <cell r="H257">
            <v>0</v>
          </cell>
          <cell r="I257">
            <v>0</v>
          </cell>
        </row>
        <row r="258">
          <cell r="B258">
            <v>232</v>
          </cell>
          <cell r="C258">
            <v>0.28612515015403894</v>
          </cell>
          <cell r="D258">
            <v>730</v>
          </cell>
          <cell r="E258">
            <v>0.38554491756732778</v>
          </cell>
          <cell r="F258">
            <v>1</v>
          </cell>
          <cell r="G258">
            <v>1.0571617954413068E-3</v>
          </cell>
          <cell r="H258">
            <v>963</v>
          </cell>
          <cell r="I258">
            <v>0.26382210007322909</v>
          </cell>
        </row>
        <row r="259">
          <cell r="B259">
            <v>672</v>
          </cell>
          <cell r="C259">
            <v>0.58094801725553935</v>
          </cell>
          <cell r="D259">
            <v>181</v>
          </cell>
          <cell r="E259">
            <v>0.26591446662846902</v>
          </cell>
          <cell r="F259">
            <v>526</v>
          </cell>
          <cell r="G259">
            <v>0.47622927814143834</v>
          </cell>
          <cell r="H259">
            <v>1379</v>
          </cell>
          <cell r="I259">
            <v>0.46874309547198928</v>
          </cell>
        </row>
        <row r="260">
          <cell r="B260">
            <v>0</v>
          </cell>
          <cell r="C260">
            <v>0</v>
          </cell>
          <cell r="D260">
            <v>0</v>
          </cell>
          <cell r="E260">
            <v>0</v>
          </cell>
          <cell r="F260">
            <v>0</v>
          </cell>
          <cell r="G260">
            <v>0</v>
          </cell>
          <cell r="H260">
            <v>0</v>
          </cell>
          <cell r="I260">
            <v>0</v>
          </cell>
        </row>
        <row r="261">
          <cell r="B261">
            <v>0</v>
          </cell>
          <cell r="C261">
            <v>0</v>
          </cell>
          <cell r="D261">
            <v>0</v>
          </cell>
          <cell r="E261">
            <v>0</v>
          </cell>
          <cell r="F261">
            <v>0</v>
          </cell>
          <cell r="G261">
            <v>0</v>
          </cell>
          <cell r="H261">
            <v>0</v>
          </cell>
          <cell r="I261">
            <v>0</v>
          </cell>
        </row>
        <row r="262">
          <cell r="B262">
            <v>0</v>
          </cell>
          <cell r="C262">
            <v>0</v>
          </cell>
          <cell r="D262">
            <v>0</v>
          </cell>
          <cell r="E262">
            <v>0</v>
          </cell>
          <cell r="F262">
            <v>0</v>
          </cell>
          <cell r="G262">
            <v>0</v>
          </cell>
          <cell r="H262">
            <v>0</v>
          </cell>
          <cell r="I262">
            <v>0</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0</v>
          </cell>
          <cell r="C265">
            <v>0</v>
          </cell>
          <cell r="D265">
            <v>0</v>
          </cell>
          <cell r="E265">
            <v>0</v>
          </cell>
          <cell r="F265">
            <v>0</v>
          </cell>
          <cell r="G265">
            <v>0</v>
          </cell>
          <cell r="H265">
            <v>0</v>
          </cell>
          <cell r="I265">
            <v>0</v>
          </cell>
        </row>
        <row r="266">
          <cell r="B266">
            <v>65263</v>
          </cell>
          <cell r="C266">
            <v>0.31945088991616644</v>
          </cell>
          <cell r="D266">
            <v>59356</v>
          </cell>
          <cell r="E266">
            <v>0.2925860914462361</v>
          </cell>
          <cell r="F266">
            <v>31014</v>
          </cell>
          <cell r="G266">
            <v>0.1648122472366727</v>
          </cell>
          <cell r="H266">
            <v>155633</v>
          </cell>
          <cell r="I266">
            <v>0.26141781038465728</v>
          </cell>
        </row>
        <row r="267">
          <cell r="B267">
            <v>0</v>
          </cell>
          <cell r="C267">
            <v>0</v>
          </cell>
          <cell r="D267">
            <v>0</v>
          </cell>
          <cell r="E267">
            <v>0</v>
          </cell>
          <cell r="F267">
            <v>0</v>
          </cell>
          <cell r="G267">
            <v>0</v>
          </cell>
          <cell r="H267">
            <v>0</v>
          </cell>
          <cell r="I267">
            <v>0</v>
          </cell>
        </row>
        <row r="268">
          <cell r="B268">
            <v>0</v>
          </cell>
          <cell r="C268">
            <v>0</v>
          </cell>
          <cell r="D268">
            <v>0</v>
          </cell>
          <cell r="E268">
            <v>0</v>
          </cell>
          <cell r="F268">
            <v>0</v>
          </cell>
          <cell r="G268">
            <v>0</v>
          </cell>
          <cell r="H268">
            <v>0</v>
          </cell>
          <cell r="I268">
            <v>0</v>
          </cell>
        </row>
        <row r="269">
          <cell r="B269">
            <v>92.843000000000004</v>
          </cell>
          <cell r="C269">
            <v>1.7151736233885669E-2</v>
          </cell>
          <cell r="D269">
            <v>26.111000000000001</v>
          </cell>
          <cell r="E269">
            <v>3.9855633800129587E-3</v>
          </cell>
          <cell r="F269">
            <v>26.550999999999998</v>
          </cell>
          <cell r="G269">
            <v>2.5359639633513041E-3</v>
          </cell>
          <cell r="H269">
            <v>145.505</v>
          </cell>
          <cell r="I269">
            <v>6.4858509226463383E-3</v>
          </cell>
        </row>
        <row r="270">
          <cell r="B270">
            <v>124602.37799999997</v>
          </cell>
          <cell r="C270">
            <v>0.14332634439372727</v>
          </cell>
          <cell r="D270">
            <v>71469.023000000016</v>
          </cell>
          <cell r="E270">
            <v>9.6373168550038371E-2</v>
          </cell>
          <cell r="F270">
            <v>114953.054</v>
          </cell>
          <cell r="G270">
            <v>0.1143021741170011</v>
          </cell>
          <cell r="H270">
            <v>311024.45499999996</v>
          </cell>
          <cell r="I270">
            <v>0.11886396950238355</v>
          </cell>
        </row>
        <row r="271">
          <cell r="B271">
            <v>161025</v>
          </cell>
          <cell r="D271">
            <v>234648</v>
          </cell>
          <cell r="F271">
            <v>406293</v>
          </cell>
          <cell r="H271">
            <v>801966</v>
          </cell>
        </row>
        <row r="272">
          <cell r="B272">
            <v>245994.448</v>
          </cell>
          <cell r="C272">
            <v>9.7399136387423715E-2</v>
          </cell>
          <cell r="D272">
            <v>251882.97500000003</v>
          </cell>
          <cell r="E272">
            <v>9.9951057099346333E-2</v>
          </cell>
          <cell r="F272">
            <v>420463.44299999997</v>
          </cell>
          <cell r="G272">
            <v>0.12099529068521708</v>
          </cell>
          <cell r="H272">
            <v>918340.86600000004</v>
          </cell>
          <cell r="I272">
            <v>0.10777718108477388</v>
          </cell>
        </row>
        <row r="273">
          <cell r="B273">
            <v>7081.4570000000003</v>
          </cell>
          <cell r="C273">
            <v>5.8053447184987419E-3</v>
          </cell>
          <cell r="D273">
            <v>6893.6260000000002</v>
          </cell>
          <cell r="E273">
            <v>5.7388157553474239E-3</v>
          </cell>
          <cell r="F273">
            <v>9472.4439999999995</v>
          </cell>
          <cell r="G273">
            <v>7.1276260123138918E-3</v>
          </cell>
          <cell r="H273">
            <v>23447.527000000002</v>
          </cell>
          <cell r="I273">
            <v>6.2526392187085451E-3</v>
          </cell>
        </row>
        <row r="274">
          <cell r="B274">
            <v>289.46100000000001</v>
          </cell>
          <cell r="C274">
            <v>5.2384752133713026E-3</v>
          </cell>
          <cell r="D274">
            <v>298.10199999999998</v>
          </cell>
          <cell r="E274">
            <v>4.0733592735755627E-3</v>
          </cell>
          <cell r="F274">
            <v>702.86</v>
          </cell>
          <cell r="G274">
            <v>8.0961115776549564E-3</v>
          </cell>
          <cell r="H274">
            <v>1290.423</v>
          </cell>
          <cell r="I274">
            <v>5.9948691264511758E-3</v>
          </cell>
        </row>
        <row r="275">
          <cell r="B275">
            <v>1955.02</v>
          </cell>
          <cell r="C275">
            <v>0.34808219356127518</v>
          </cell>
          <cell r="D275">
            <v>2260.2379999999998</v>
          </cell>
          <cell r="E275">
            <v>0.38403043375577889</v>
          </cell>
          <cell r="F275">
            <v>4406.4790000000003</v>
          </cell>
          <cell r="G275">
            <v>0.39477857712396647</v>
          </cell>
          <cell r="H275">
            <v>8621.737000000001</v>
          </cell>
          <cell r="I275">
            <v>0.38041521942028195</v>
          </cell>
        </row>
        <row r="276">
          <cell r="B276">
            <v>448.97199999999998</v>
          </cell>
          <cell r="C276">
            <v>2.9267925717935166E-2</v>
          </cell>
          <cell r="D276">
            <v>449.49200000000002</v>
          </cell>
          <cell r="E276">
            <v>2.3623513019231206E-2</v>
          </cell>
          <cell r="F276">
            <v>1049.8530000000001</v>
          </cell>
          <cell r="G276">
            <v>5.6672856928935332E-2</v>
          </cell>
          <cell r="H276">
            <v>1948.317</v>
          </cell>
          <cell r="I276">
            <v>3.6835636392882828E-2</v>
          </cell>
        </row>
        <row r="277">
          <cell r="B277">
            <v>51</v>
          </cell>
          <cell r="C277">
            <v>5.2586524940139009E-3</v>
          </cell>
          <cell r="D277">
            <v>49</v>
          </cell>
          <cell r="E277">
            <v>5.2577301777939024E-3</v>
          </cell>
          <cell r="F277">
            <v>104.13500000000001</v>
          </cell>
          <cell r="G277">
            <v>6.8005335938914795E-3</v>
          </cell>
          <cell r="H277">
            <v>204.13499999999999</v>
          </cell>
          <cell r="I277">
            <v>5.9461387921160439E-3</v>
          </cell>
        </row>
        <row r="278">
          <cell r="B278">
            <v>166213.06100000002</v>
          </cell>
          <cell r="C278">
            <v>0.20008093155330542</v>
          </cell>
          <cell r="D278">
            <v>171376.07800000001</v>
          </cell>
          <cell r="E278">
            <v>0.20700136128070434</v>
          </cell>
          <cell r="F278">
            <v>272706.35699999996</v>
          </cell>
          <cell r="G278">
            <v>0.20174396631929919</v>
          </cell>
          <cell r="H278">
            <v>610295.49600000004</v>
          </cell>
          <cell r="I278">
            <v>0.2027309063799716</v>
          </cell>
        </row>
        <row r="279">
          <cell r="B279">
            <v>67882.175000000003</v>
          </cell>
          <cell r="C279">
            <v>0.18897029009253249</v>
          </cell>
          <cell r="D279">
            <v>68470.31700000001</v>
          </cell>
          <cell r="E279">
            <v>0.1941308524120664</v>
          </cell>
          <cell r="F279">
            <v>127849.97300000001</v>
          </cell>
          <cell r="G279">
            <v>0.21123868593958739</v>
          </cell>
          <cell r="H279">
            <v>264202.46500000003</v>
          </cell>
          <cell r="I279">
            <v>0.2005845352352964</v>
          </cell>
        </row>
        <row r="280">
          <cell r="B280">
            <v>2073.3019999999997</v>
          </cell>
          <cell r="C280">
            <v>6.9216796659889654E-2</v>
          </cell>
          <cell r="D280">
            <v>2086.1220000000003</v>
          </cell>
          <cell r="E280">
            <v>6.7689147818807499E-2</v>
          </cell>
          <cell r="F280">
            <v>4171.3420000000006</v>
          </cell>
          <cell r="G280">
            <v>7.2842072492473195E-2</v>
          </cell>
          <cell r="H280">
            <v>8330.7659999999996</v>
          </cell>
          <cell r="I280">
            <v>7.0576714621379738E-2</v>
          </cell>
        </row>
        <row r="284">
          <cell r="L284">
            <v>5.4744855401122207E-2</v>
          </cell>
        </row>
        <row r="285">
          <cell r="L285">
            <v>3.9907361468228063E-2</v>
          </cell>
        </row>
        <row r="286">
          <cell r="L286">
            <v>5.6382451235942418E-2</v>
          </cell>
        </row>
        <row r="288">
          <cell r="B288">
            <v>2271.6000000000008</v>
          </cell>
          <cell r="C288">
            <v>5.4596110575101525E-2</v>
          </cell>
          <cell r="D288">
            <v>2271.6000000000008</v>
          </cell>
          <cell r="E288">
            <v>5.4743898218860457E-2</v>
          </cell>
          <cell r="F288">
            <v>2272.3560000000007</v>
          </cell>
          <cell r="G288">
            <v>5.4744855401122207E-2</v>
          </cell>
          <cell r="H288">
            <v>2272.3560000000007</v>
          </cell>
          <cell r="I288">
            <v>5.4744855401122207E-2</v>
          </cell>
        </row>
        <row r="289">
          <cell r="B289">
            <v>309083.13500000013</v>
          </cell>
          <cell r="C289">
            <v>4.1378647776696059E-2</v>
          </cell>
          <cell r="D289">
            <v>295865.05699999991</v>
          </cell>
          <cell r="E289">
            <v>3.7792336299230067E-2</v>
          </cell>
          <cell r="F289">
            <v>381091.06500000024</v>
          </cell>
          <cell r="G289">
            <v>4.0499074788804233E-2</v>
          </cell>
          <cell r="H289">
            <v>986039.25700000022</v>
          </cell>
          <cell r="I289">
            <v>3.9907361468228063E-2</v>
          </cell>
        </row>
        <row r="290">
          <cell r="B290">
            <v>169713.64800000002</v>
          </cell>
          <cell r="C290">
            <v>5.7993474897884818E-2</v>
          </cell>
          <cell r="D290">
            <v>158647.80299999996</v>
          </cell>
          <cell r="E290">
            <v>5.4174726136049428E-2</v>
          </cell>
          <cell r="F290">
            <v>225355.33799999999</v>
          </cell>
          <cell r="G290">
            <v>5.6823885074496344E-2</v>
          </cell>
          <cell r="H290">
            <v>553716.78899999999</v>
          </cell>
          <cell r="I290">
            <v>5.6382451235942418E-2</v>
          </cell>
        </row>
        <row r="291">
          <cell r="B291">
            <v>54509.638999999996</v>
          </cell>
          <cell r="C291">
            <v>0.20833847574013481</v>
          </cell>
          <cell r="D291">
            <v>46617.192999999999</v>
          </cell>
          <cell r="E291">
            <v>0.1602125690341836</v>
          </cell>
          <cell r="F291">
            <v>64426.639000000003</v>
          </cell>
          <cell r="G291">
            <v>0.1785871659980017</v>
          </cell>
          <cell r="H291">
            <v>165553.47099999999</v>
          </cell>
          <cell r="I291">
            <v>0.18125602898368862</v>
          </cell>
        </row>
        <row r="292">
          <cell r="B292">
            <v>3107.0909999999999</v>
          </cell>
          <cell r="C292">
            <v>0.11894219804333378</v>
          </cell>
          <cell r="D292">
            <v>3016.5070000000001</v>
          </cell>
          <cell r="E292">
            <v>0.1171689135221624</v>
          </cell>
          <cell r="F292">
            <v>3881.1980000000003</v>
          </cell>
          <cell r="G292">
            <v>0.12190630629261066</v>
          </cell>
          <cell r="H292">
            <v>10004.796</v>
          </cell>
          <cell r="I292">
            <v>0.11952420297384432</v>
          </cell>
        </row>
        <row r="293">
          <cell r="B293">
            <v>0</v>
          </cell>
          <cell r="C293">
            <v>0</v>
          </cell>
          <cell r="D293">
            <v>0</v>
          </cell>
          <cell r="E293">
            <v>0</v>
          </cell>
          <cell r="F293">
            <v>0</v>
          </cell>
          <cell r="G293">
            <v>0</v>
          </cell>
          <cell r="H293">
            <v>0</v>
          </cell>
          <cell r="I293">
            <v>0</v>
          </cell>
        </row>
        <row r="294">
          <cell r="B294">
            <v>58.51</v>
          </cell>
          <cell r="C294">
            <v>7.2160269549624206E-2</v>
          </cell>
          <cell r="D294">
            <v>36.08</v>
          </cell>
          <cell r="E294">
            <v>1.9055425514834499E-2</v>
          </cell>
          <cell r="F294">
            <v>79.417999999999992</v>
          </cell>
          <cell r="G294">
            <v>8.3957675470357693E-2</v>
          </cell>
          <cell r="H294">
            <v>174.00799999999998</v>
          </cell>
          <cell r="I294">
            <v>4.7670982335973465E-2</v>
          </cell>
        </row>
        <row r="295">
          <cell r="B295">
            <v>0.42</v>
          </cell>
          <cell r="C295">
            <v>3.6309251078471208E-4</v>
          </cell>
          <cell r="D295">
            <v>0.38</v>
          </cell>
          <cell r="E295">
            <v>5.582734658498244E-4</v>
          </cell>
          <cell r="F295">
            <v>0.74</v>
          </cell>
          <cell r="G295">
            <v>6.6998035327882951E-4</v>
          </cell>
          <cell r="H295">
            <v>1.54</v>
          </cell>
          <cell r="I295">
            <v>5.2346944671998808E-4</v>
          </cell>
        </row>
        <row r="296">
          <cell r="B296">
            <v>0</v>
          </cell>
          <cell r="C296">
            <v>0</v>
          </cell>
          <cell r="D296">
            <v>0</v>
          </cell>
          <cell r="E296">
            <v>0</v>
          </cell>
          <cell r="F296">
            <v>0</v>
          </cell>
          <cell r="G296">
            <v>0</v>
          </cell>
          <cell r="H296">
            <v>0</v>
          </cell>
          <cell r="I296">
            <v>0</v>
          </cell>
        </row>
        <row r="297">
          <cell r="B297">
            <v>88766.46</v>
          </cell>
          <cell r="C297">
            <v>8.7346499403930106E-2</v>
          </cell>
          <cell r="D297">
            <v>85224.485000000001</v>
          </cell>
          <cell r="E297">
            <v>7.6359947911708831E-2</v>
          </cell>
          <cell r="F297">
            <v>117497.755</v>
          </cell>
          <cell r="G297">
            <v>6.777069491334603E-2</v>
          </cell>
          <cell r="H297">
            <v>291488.7</v>
          </cell>
          <cell r="I297">
            <v>7.5396056385332824E-2</v>
          </cell>
        </row>
        <row r="298">
          <cell r="B298">
            <v>4714.9399999999996</v>
          </cell>
          <cell r="C298">
            <v>0.7695850879770183</v>
          </cell>
          <cell r="D298">
            <v>5280.59</v>
          </cell>
          <cell r="E298">
            <v>0.78905576417041101</v>
          </cell>
          <cell r="F298">
            <v>8060.73</v>
          </cell>
          <cell r="G298">
            <v>0.828419619228694</v>
          </cell>
          <cell r="H298">
            <v>18056.259999999998</v>
          </cell>
          <cell r="I298">
            <v>0.80075160294361547</v>
          </cell>
        </row>
        <row r="299">
          <cell r="B299">
            <v>0</v>
          </cell>
          <cell r="C299">
            <v>0</v>
          </cell>
          <cell r="D299">
            <v>0</v>
          </cell>
          <cell r="E299">
            <v>0</v>
          </cell>
          <cell r="F299">
            <v>0</v>
          </cell>
          <cell r="G299">
            <v>0</v>
          </cell>
          <cell r="H299">
            <v>0</v>
          </cell>
          <cell r="I299">
            <v>0</v>
          </cell>
        </row>
        <row r="300">
          <cell r="B300">
            <v>0</v>
          </cell>
          <cell r="C300">
            <v>0</v>
          </cell>
          <cell r="D300">
            <v>0</v>
          </cell>
          <cell r="E300">
            <v>0</v>
          </cell>
          <cell r="F300">
            <v>0</v>
          </cell>
          <cell r="G300">
            <v>0</v>
          </cell>
          <cell r="H300">
            <v>0</v>
          </cell>
          <cell r="I300">
            <v>0</v>
          </cell>
        </row>
        <row r="301">
          <cell r="B301">
            <v>0</v>
          </cell>
          <cell r="C301">
            <v>0</v>
          </cell>
          <cell r="D301">
            <v>0</v>
          </cell>
          <cell r="E301">
            <v>0</v>
          </cell>
          <cell r="F301">
            <v>0</v>
          </cell>
          <cell r="G301">
            <v>0</v>
          </cell>
          <cell r="H301">
            <v>0</v>
          </cell>
          <cell r="I301">
            <v>0</v>
          </cell>
        </row>
        <row r="302">
          <cell r="B302">
            <v>840</v>
          </cell>
          <cell r="C302">
            <v>4.1116520467888362E-3</v>
          </cell>
          <cell r="D302">
            <v>255</v>
          </cell>
          <cell r="E302">
            <v>1.2569825008219926E-3</v>
          </cell>
          <cell r="F302">
            <v>650</v>
          </cell>
          <cell r="G302">
            <v>3.4541807152846217E-3</v>
          </cell>
          <cell r="H302">
            <v>1745</v>
          </cell>
          <cell r="I302">
            <v>2.9310883882031893E-3</v>
          </cell>
        </row>
        <row r="303">
          <cell r="B303">
            <v>44.55</v>
          </cell>
          <cell r="C303">
            <v>1.6927646712512509E-4</v>
          </cell>
          <cell r="D303">
            <v>53.615000000000002</v>
          </cell>
          <cell r="E303">
            <v>2.0283966910912134E-4</v>
          </cell>
          <cell r="F303">
            <v>69.147999999999996</v>
          </cell>
          <cell r="G303">
            <v>2.674793756798969E-4</v>
          </cell>
          <cell r="H303">
            <v>167.31299999999999</v>
          </cell>
          <cell r="I303">
            <v>2.1286150367079638E-4</v>
          </cell>
        </row>
        <row r="304">
          <cell r="B304">
            <v>0</v>
          </cell>
          <cell r="C304">
            <v>0</v>
          </cell>
          <cell r="D304">
            <v>0</v>
          </cell>
          <cell r="E304">
            <v>0</v>
          </cell>
          <cell r="F304">
            <v>0</v>
          </cell>
          <cell r="G304">
            <v>0</v>
          </cell>
          <cell r="H304">
            <v>0</v>
          </cell>
          <cell r="I304">
            <v>0</v>
          </cell>
        </row>
        <row r="305">
          <cell r="B305">
            <v>38.226999999999997</v>
          </cell>
          <cell r="C305">
            <v>7.062023211364855E-3</v>
          </cell>
          <cell r="D305">
            <v>37.289000000000001</v>
          </cell>
          <cell r="E305">
            <v>5.6917648836621818E-3</v>
          </cell>
          <cell r="F305">
            <v>4367.3009999999995</v>
          </cell>
          <cell r="G305">
            <v>0.41713374084245841</v>
          </cell>
          <cell r="H305">
            <v>4442.8169999999991</v>
          </cell>
          <cell r="I305">
            <v>0.19803751581456877</v>
          </cell>
        </row>
        <row r="306">
          <cell r="B306">
            <v>17633.811000000005</v>
          </cell>
          <cell r="C306">
            <v>2.0283639116100153E-2</v>
          </cell>
          <cell r="D306">
            <v>18126.664000000001</v>
          </cell>
          <cell r="E306">
            <v>2.4443093967045169E-2</v>
          </cell>
          <cell r="F306">
            <v>26322.408999999996</v>
          </cell>
          <cell r="G306">
            <v>2.6173367927196749E-2</v>
          </cell>
          <cell r="H306">
            <v>62082.884000000005</v>
          </cell>
          <cell r="I306">
            <v>2.3726166581968671E-2</v>
          </cell>
        </row>
        <row r="307">
          <cell r="B307">
            <v>161820.57699999999</v>
          </cell>
          <cell r="C307">
            <v>6.4071301517807419E-2</v>
          </cell>
          <cell r="D307">
            <v>149773.81600000002</v>
          </cell>
          <cell r="E307">
            <v>5.9432564805156012E-2</v>
          </cell>
          <cell r="F307">
            <v>213429.785</v>
          </cell>
          <cell r="G307">
            <v>6.1417940862360271E-2</v>
          </cell>
          <cell r="H307">
            <v>525024.17800000007</v>
          </cell>
          <cell r="I307">
            <v>6.1617236040751956E-2</v>
          </cell>
        </row>
        <row r="308">
          <cell r="B308">
            <v>56386.701000000001</v>
          </cell>
          <cell r="C308">
            <v>4.6225548901012568E-2</v>
          </cell>
          <cell r="D308">
            <v>50095.433000000005</v>
          </cell>
          <cell r="E308">
            <v>4.1703518608545237E-2</v>
          </cell>
          <cell r="F308">
            <v>55273.572</v>
          </cell>
          <cell r="G308">
            <v>4.1591098303743454E-2</v>
          </cell>
          <cell r="H308">
            <v>161755.70600000001</v>
          </cell>
          <cell r="I308">
            <v>4.3134615910048385E-2</v>
          </cell>
        </row>
        <row r="309">
          <cell r="B309">
            <v>1324.94</v>
          </cell>
          <cell r="C309">
            <v>2.3977894601359684E-2</v>
          </cell>
          <cell r="D309">
            <v>1497.48</v>
          </cell>
          <cell r="E309">
            <v>2.0462036635091128E-2</v>
          </cell>
          <cell r="F309">
            <v>2230.8900000000003</v>
          </cell>
          <cell r="G309">
            <v>2.5697200519982175E-2</v>
          </cell>
          <cell r="H309">
            <v>5053.3100000000004</v>
          </cell>
          <cell r="I309">
            <v>2.3475970364281319E-2</v>
          </cell>
        </row>
        <row r="310">
          <cell r="B310">
            <v>179.214</v>
          </cell>
          <cell r="C310">
            <v>3.1908216916906415E-2</v>
          </cell>
          <cell r="D310">
            <v>140.52500000000001</v>
          </cell>
          <cell r="E310">
            <v>2.3876192110534749E-2</v>
          </cell>
          <cell r="F310">
            <v>640.27599999999995</v>
          </cell>
          <cell r="G310">
            <v>5.7362635393615788E-2</v>
          </cell>
          <cell r="H310">
            <v>960.01499999999999</v>
          </cell>
          <cell r="I310">
            <v>4.2358554531617229E-2</v>
          </cell>
        </row>
        <row r="311">
          <cell r="B311">
            <v>188.79500000000002</v>
          </cell>
          <cell r="C311">
            <v>1.230731100362065E-2</v>
          </cell>
          <cell r="D311">
            <v>116.19200000000001</v>
          </cell>
          <cell r="E311">
            <v>6.1065897162363558E-3</v>
          </cell>
          <cell r="F311">
            <v>191.45100000000002</v>
          </cell>
          <cell r="G311">
            <v>1.0334851766772679E-2</v>
          </cell>
          <cell r="H311">
            <v>496.43800000000005</v>
          </cell>
          <cell r="I311">
            <v>9.3858492532837151E-3</v>
          </cell>
        </row>
        <row r="312">
          <cell r="B312">
            <v>1635.85</v>
          </cell>
          <cell r="C312">
            <v>0.16867385651632624</v>
          </cell>
          <cell r="D312">
            <v>451.28</v>
          </cell>
          <cell r="E312">
            <v>4.8422621931323108E-2</v>
          </cell>
          <cell r="F312">
            <v>779.18999999999994</v>
          </cell>
          <cell r="G312">
            <v>5.0884983636858901E-2</v>
          </cell>
          <cell r="H312">
            <v>2866.32</v>
          </cell>
          <cell r="I312">
            <v>8.3491496032615964E-2</v>
          </cell>
        </row>
        <row r="313">
          <cell r="B313">
            <v>50977.282999999996</v>
          </cell>
          <cell r="C313">
            <v>6.1364505348328061E-2</v>
          </cell>
          <cell r="D313">
            <v>51874.230999999992</v>
          </cell>
          <cell r="E313">
            <v>6.2657732384269582E-2</v>
          </cell>
          <cell r="F313">
            <v>82447.335999999996</v>
          </cell>
          <cell r="G313">
            <v>6.09932704176014E-2</v>
          </cell>
          <cell r="H313">
            <v>185298.84999999998</v>
          </cell>
          <cell r="I313">
            <v>6.1553467226745512E-2</v>
          </cell>
        </row>
        <row r="314">
          <cell r="B314">
            <v>48439.958999999995</v>
          </cell>
          <cell r="C314">
            <v>0.13484708031674558</v>
          </cell>
          <cell r="D314">
            <v>42539.252</v>
          </cell>
          <cell r="E314">
            <v>0.12060965413277841</v>
          </cell>
          <cell r="F314">
            <v>67084.191000000006</v>
          </cell>
          <cell r="G314">
            <v>0.11083910322108784</v>
          </cell>
          <cell r="H314">
            <v>158063.402</v>
          </cell>
          <cell r="I314">
            <v>0.12000294557387955</v>
          </cell>
        </row>
        <row r="315">
          <cell r="B315">
            <v>2687.835</v>
          </cell>
          <cell r="C315">
            <v>8.9732865086868438E-2</v>
          </cell>
          <cell r="D315">
            <v>3059.4229999999998</v>
          </cell>
          <cell r="E315">
            <v>9.9270194018978505E-2</v>
          </cell>
          <cell r="F315">
            <v>4782.8789999999999</v>
          </cell>
          <cell r="G315">
            <v>8.3521039234070851E-2</v>
          </cell>
          <cell r="H315">
            <v>10530.136999999999</v>
          </cell>
          <cell r="I315">
            <v>8.9209380502709087E-2</v>
          </cell>
        </row>
        <row r="319">
          <cell r="L319">
            <v>4.5984906639771998E-2</v>
          </cell>
        </row>
        <row r="320">
          <cell r="L320">
            <v>3.5924596912309183E-2</v>
          </cell>
        </row>
        <row r="321">
          <cell r="L321">
            <v>5.8734752309707212E-2</v>
          </cell>
        </row>
        <row r="323">
          <cell r="B323">
            <v>1908.7469999999994</v>
          </cell>
          <cell r="C323">
            <v>4.587522551148672E-2</v>
          </cell>
          <cell r="D323">
            <v>1908.7469999999994</v>
          </cell>
          <cell r="E323">
            <v>4.599940636272018E-2</v>
          </cell>
          <cell r="F323">
            <v>1908.7469999999994</v>
          </cell>
          <cell r="G323">
            <v>4.5984906639771998E-2</v>
          </cell>
          <cell r="H323">
            <v>1908.7469999999994</v>
          </cell>
          <cell r="I323">
            <v>4.5984906639771998E-2</v>
          </cell>
        </row>
        <row r="324">
          <cell r="B324">
            <v>272474.02200000006</v>
          </cell>
          <cell r="C324">
            <v>3.6477585826990302E-2</v>
          </cell>
          <cell r="D324">
            <v>267221.25299999985</v>
          </cell>
          <cell r="E324">
            <v>3.4133518713153198E-2</v>
          </cell>
          <cell r="F324">
            <v>347937.02000000025</v>
          </cell>
          <cell r="G324">
            <v>3.697574855178952E-2</v>
          </cell>
          <cell r="H324">
            <v>887632.29500000016</v>
          </cell>
          <cell r="I324">
            <v>3.5924596912309183E-2</v>
          </cell>
        </row>
        <row r="325">
          <cell r="B325">
            <v>179058.098</v>
          </cell>
          <cell r="C325">
            <v>6.1186601278089309E-2</v>
          </cell>
          <cell r="D325">
            <v>175072.149</v>
          </cell>
          <cell r="E325">
            <v>5.9783278096354364E-2</v>
          </cell>
          <cell r="F325">
            <v>222687.85399999999</v>
          </cell>
          <cell r="G325">
            <v>5.6151272632300471E-2</v>
          </cell>
          <cell r="H325">
            <v>576818.10100000002</v>
          </cell>
          <cell r="I325">
            <v>5.8734752309707212E-2</v>
          </cell>
        </row>
        <row r="326">
          <cell r="B326">
            <v>17859.93</v>
          </cell>
          <cell r="C326">
            <v>6.8261515968313535E-2</v>
          </cell>
          <cell r="D326">
            <v>17445</v>
          </cell>
          <cell r="E326">
            <v>5.995445214389749E-2</v>
          </cell>
          <cell r="F326">
            <v>21531.73</v>
          </cell>
          <cell r="G326">
            <v>5.9684793424256581E-2</v>
          </cell>
          <cell r="H326">
            <v>56836.66</v>
          </cell>
          <cell r="I326">
            <v>6.2227552403875945E-2</v>
          </cell>
        </row>
        <row r="327">
          <cell r="B327">
            <v>2802.0140000000001</v>
          </cell>
          <cell r="C327">
            <v>0.10726358002008754</v>
          </cell>
          <cell r="D327">
            <v>2497.96</v>
          </cell>
          <cell r="E327">
            <v>9.7027210353505158E-2</v>
          </cell>
          <cell r="F327">
            <v>4410.6499999999996</v>
          </cell>
          <cell r="G327">
            <v>0.13853610401981634</v>
          </cell>
          <cell r="H327">
            <v>9710.6239999999998</v>
          </cell>
          <cell r="I327">
            <v>0.11600982108767476</v>
          </cell>
        </row>
        <row r="328">
          <cell r="B328">
            <v>0</v>
          </cell>
          <cell r="C328">
            <v>0</v>
          </cell>
          <cell r="D328">
            <v>0</v>
          </cell>
          <cell r="E328">
            <v>0</v>
          </cell>
          <cell r="F328">
            <v>0</v>
          </cell>
          <cell r="G328">
            <v>0</v>
          </cell>
          <cell r="H328">
            <v>0</v>
          </cell>
          <cell r="I328">
            <v>0</v>
          </cell>
        </row>
        <row r="329">
          <cell r="B329">
            <v>201</v>
          </cell>
          <cell r="C329">
            <v>0.24789291026276647</v>
          </cell>
          <cell r="D329">
            <v>755</v>
          </cell>
          <cell r="E329">
            <v>0.39874851063470201</v>
          </cell>
          <cell r="F329">
            <v>610</v>
          </cell>
          <cell r="G329">
            <v>0.64486869521919721</v>
          </cell>
          <cell r="H329">
            <v>1566</v>
          </cell>
          <cell r="I329">
            <v>0.42901911600693332</v>
          </cell>
        </row>
        <row r="330">
          <cell r="B330">
            <v>16</v>
          </cell>
          <cell r="C330">
            <v>1.3832095648941412E-2</v>
          </cell>
          <cell r="D330">
            <v>17</v>
          </cell>
          <cell r="E330">
            <v>2.4975391893281622E-2</v>
          </cell>
          <cell r="F330">
            <v>25</v>
          </cell>
          <cell r="G330">
            <v>2.2634471394555052E-2</v>
          </cell>
          <cell r="H330">
            <v>58</v>
          </cell>
          <cell r="I330">
            <v>1.9715083058285263E-2</v>
          </cell>
        </row>
        <row r="331">
          <cell r="B331">
            <v>13</v>
          </cell>
          <cell r="C331">
            <v>0.1893608343529686</v>
          </cell>
          <cell r="D331">
            <v>11</v>
          </cell>
          <cell r="E331">
            <v>0.17907726369941068</v>
          </cell>
          <cell r="F331">
            <v>8</v>
          </cell>
          <cell r="G331">
            <v>0.16251574371267216</v>
          </cell>
          <cell r="H331">
            <v>32</v>
          </cell>
          <cell r="I331">
            <v>0.17846785347789232</v>
          </cell>
        </row>
        <row r="332">
          <cell r="B332">
            <v>196</v>
          </cell>
          <cell r="C332">
            <v>1.9286466851522861E-4</v>
          </cell>
          <cell r="D332">
            <v>194</v>
          </cell>
          <cell r="E332">
            <v>1.7382128967833026E-4</v>
          </cell>
          <cell r="F332">
            <v>191</v>
          </cell>
          <cell r="G332">
            <v>1.1016553234101444E-4</v>
          </cell>
          <cell r="H332">
            <v>581</v>
          </cell>
          <cell r="I332">
            <v>1.5028064127315524E-4</v>
          </cell>
        </row>
        <row r="333">
          <cell r="B333">
            <v>0</v>
          </cell>
          <cell r="C333">
            <v>0</v>
          </cell>
          <cell r="D333">
            <v>0</v>
          </cell>
          <cell r="E333">
            <v>0</v>
          </cell>
          <cell r="F333">
            <v>0</v>
          </cell>
          <cell r="G333">
            <v>0</v>
          </cell>
          <cell r="H333">
            <v>0</v>
          </cell>
          <cell r="I333">
            <v>0</v>
          </cell>
        </row>
        <row r="334">
          <cell r="B334">
            <v>0</v>
          </cell>
          <cell r="C334">
            <v>0</v>
          </cell>
          <cell r="D334">
            <v>0</v>
          </cell>
          <cell r="E334">
            <v>0</v>
          </cell>
          <cell r="F334">
            <v>0</v>
          </cell>
          <cell r="G334">
            <v>0</v>
          </cell>
          <cell r="H334">
            <v>0</v>
          </cell>
          <cell r="I334">
            <v>0</v>
          </cell>
        </row>
        <row r="335">
          <cell r="B335">
            <v>1804.4</v>
          </cell>
          <cell r="C335">
            <v>7.2706419504597067E-2</v>
          </cell>
          <cell r="D335">
            <v>1773.81</v>
          </cell>
          <cell r="E335">
            <v>6.8463201236792462E-2</v>
          </cell>
          <cell r="F335">
            <v>2338.14</v>
          </cell>
          <cell r="G335">
            <v>5.8827516525944472E-2</v>
          </cell>
          <cell r="H335">
            <v>5916.35</v>
          </cell>
          <cell r="I335">
            <v>6.5394079866936447E-2</v>
          </cell>
        </row>
        <row r="336">
          <cell r="B336">
            <v>0</v>
          </cell>
          <cell r="C336">
            <v>0</v>
          </cell>
          <cell r="D336">
            <v>0</v>
          </cell>
          <cell r="E336">
            <v>0</v>
          </cell>
          <cell r="F336">
            <v>0</v>
          </cell>
          <cell r="G336">
            <v>0</v>
          </cell>
          <cell r="H336">
            <v>0</v>
          </cell>
          <cell r="I336">
            <v>0</v>
          </cell>
        </row>
        <row r="337">
          <cell r="B337">
            <v>98609</v>
          </cell>
          <cell r="C337">
            <v>0.48267368652595283</v>
          </cell>
          <cell r="D337">
            <v>99617</v>
          </cell>
          <cell r="E337">
            <v>0.49104637562503706</v>
          </cell>
          <cell r="F337">
            <v>104062</v>
          </cell>
          <cell r="G337">
            <v>0.55299839014453589</v>
          </cell>
          <cell r="H337">
            <v>302288</v>
          </cell>
          <cell r="I337">
            <v>0.50775521300467952</v>
          </cell>
        </row>
        <row r="338">
          <cell r="B338">
            <v>0</v>
          </cell>
          <cell r="C338">
            <v>0</v>
          </cell>
          <cell r="D338">
            <v>0</v>
          </cell>
          <cell r="E338">
            <v>0</v>
          </cell>
          <cell r="F338">
            <v>0</v>
          </cell>
          <cell r="G338">
            <v>0</v>
          </cell>
          <cell r="H338">
            <v>0</v>
          </cell>
          <cell r="I338">
            <v>0</v>
          </cell>
        </row>
        <row r="339">
          <cell r="B339">
            <v>0</v>
          </cell>
          <cell r="C339">
            <v>0</v>
          </cell>
          <cell r="D339">
            <v>0</v>
          </cell>
          <cell r="E339">
            <v>0</v>
          </cell>
          <cell r="F339">
            <v>0</v>
          </cell>
          <cell r="G339">
            <v>0</v>
          </cell>
          <cell r="H339">
            <v>0</v>
          </cell>
          <cell r="I339">
            <v>0</v>
          </cell>
        </row>
        <row r="340">
          <cell r="B340">
            <v>0</v>
          </cell>
          <cell r="C340">
            <v>0</v>
          </cell>
          <cell r="D340">
            <v>0</v>
          </cell>
          <cell r="E340">
            <v>0</v>
          </cell>
          <cell r="F340">
            <v>0</v>
          </cell>
          <cell r="G340">
            <v>0</v>
          </cell>
          <cell r="H340">
            <v>0</v>
          </cell>
          <cell r="I340">
            <v>0</v>
          </cell>
        </row>
        <row r="341">
          <cell r="B341">
            <v>57556.753999999994</v>
          </cell>
          <cell r="C341">
            <v>6.6205792203974143E-2</v>
          </cell>
          <cell r="D341">
            <v>52761.379000000008</v>
          </cell>
          <cell r="E341">
            <v>7.1146645887400106E-2</v>
          </cell>
          <cell r="F341">
            <v>89511.334000000017</v>
          </cell>
          <cell r="G341">
            <v>8.9004508608471089E-2</v>
          </cell>
          <cell r="H341">
            <v>199829.467</v>
          </cell>
          <cell r="I341">
            <v>7.6368669052616994E-2</v>
          </cell>
        </row>
        <row r="342">
          <cell r="B342">
            <v>113900.018</v>
          </cell>
          <cell r="C342">
            <v>4.509761694992407E-2</v>
          </cell>
          <cell r="D342">
            <v>107761.67700000001</v>
          </cell>
          <cell r="E342">
            <v>4.2761498791048964E-2</v>
          </cell>
          <cell r="F342">
            <v>160466.31599999999</v>
          </cell>
          <cell r="G342">
            <v>4.6176829098566609E-2</v>
          </cell>
          <cell r="H342">
            <v>382128.011</v>
          </cell>
          <cell r="I342">
            <v>4.4846833418726965E-2</v>
          </cell>
        </row>
        <row r="343">
          <cell r="B343">
            <v>13838</v>
          </cell>
          <cell r="C343">
            <v>1.1344326487414324E-2</v>
          </cell>
          <cell r="D343">
            <v>9780.9</v>
          </cell>
          <cell r="E343">
            <v>8.1424177960158581E-3</v>
          </cell>
          <cell r="F343">
            <v>11583.826000000001</v>
          </cell>
          <cell r="G343">
            <v>8.7163544613953897E-3</v>
          </cell>
          <cell r="H343">
            <v>35202.726000000002</v>
          </cell>
          <cell r="I343">
            <v>9.387341581611185E-3</v>
          </cell>
        </row>
        <row r="344">
          <cell r="B344">
            <v>146.47</v>
          </cell>
          <cell r="C344">
            <v>2.6507179361036368E-3</v>
          </cell>
          <cell r="D344">
            <v>152.91999999999999</v>
          </cell>
          <cell r="E344">
            <v>2.0895468668951406E-3</v>
          </cell>
          <cell r="F344">
            <v>176.61</v>
          </cell>
          <cell r="G344">
            <v>2.0343372303583103E-3</v>
          </cell>
          <cell r="H344">
            <v>476</v>
          </cell>
          <cell r="I344">
            <v>2.2113351235918451E-3</v>
          </cell>
        </row>
        <row r="345">
          <cell r="B345">
            <v>3</v>
          </cell>
          <cell r="C345">
            <v>5.3413600918856359E-4</v>
          </cell>
          <cell r="D345">
            <v>3</v>
          </cell>
          <cell r="E345">
            <v>5.097212334574221E-4</v>
          </cell>
          <cell r="F345">
            <v>3</v>
          </cell>
          <cell r="G345">
            <v>2.687714457216066E-4</v>
          </cell>
          <cell r="H345">
            <v>9</v>
          </cell>
          <cell r="I345">
            <v>3.9710524396447463E-4</v>
          </cell>
        </row>
        <row r="346">
          <cell r="B346">
            <v>46</v>
          </cell>
          <cell r="C346">
            <v>2.9986827308273517E-3</v>
          </cell>
          <cell r="D346">
            <v>32</v>
          </cell>
          <cell r="E346">
            <v>1.6817928163691423E-3</v>
          </cell>
          <cell r="F346">
            <v>26</v>
          </cell>
          <cell r="G346">
            <v>1.4035243792724491E-3</v>
          </cell>
          <cell r="H346">
            <v>104</v>
          </cell>
          <cell r="I346">
            <v>1.9662643116391296E-3</v>
          </cell>
        </row>
        <row r="347">
          <cell r="B347">
            <v>807.99600000000009</v>
          </cell>
          <cell r="C347">
            <v>8.3313140795161889E-2</v>
          </cell>
          <cell r="D347">
            <v>978.99199999999996</v>
          </cell>
          <cell r="E347">
            <v>0.10504644453507771</v>
          </cell>
          <cell r="F347">
            <v>1434.008</v>
          </cell>
          <cell r="G347">
            <v>9.3647856896424186E-2</v>
          </cell>
          <cell r="H347">
            <v>3220.9960000000001</v>
          </cell>
          <cell r="I347">
            <v>9.382266277145325E-2</v>
          </cell>
        </row>
        <row r="348">
          <cell r="B348">
            <v>75418.764999999999</v>
          </cell>
          <cell r="C348">
            <v>9.0786227430104449E-2</v>
          </cell>
          <cell r="D348">
            <v>73132.426000000007</v>
          </cell>
          <cell r="E348">
            <v>8.8335034343360194E-2</v>
          </cell>
          <cell r="F348">
            <v>103605.23099999999</v>
          </cell>
          <cell r="G348">
            <v>7.6645555546646885E-2</v>
          </cell>
          <cell r="H348">
            <v>252156.42199999996</v>
          </cell>
          <cell r="I348">
            <v>8.3762538502480777E-2</v>
          </cell>
        </row>
        <row r="349">
          <cell r="B349">
            <v>13683.628999999999</v>
          </cell>
          <cell r="C349">
            <v>3.8092464504099789E-2</v>
          </cell>
          <cell r="D349">
            <v>13509.030999999999</v>
          </cell>
          <cell r="E349">
            <v>3.8301556326824499E-2</v>
          </cell>
          <cell r="F349">
            <v>22356.035</v>
          </cell>
          <cell r="G349">
            <v>3.6937508435918268E-2</v>
          </cell>
          <cell r="H349">
            <v>49548.694999999992</v>
          </cell>
          <cell r="I349">
            <v>3.7617748790082076E-2</v>
          </cell>
        </row>
        <row r="350">
          <cell r="B350">
            <v>9956.1579999999994</v>
          </cell>
          <cell r="C350">
            <v>0.33238445908976777</v>
          </cell>
          <cell r="D350">
            <v>10172.408000000001</v>
          </cell>
          <cell r="E350">
            <v>0.33006776630763679</v>
          </cell>
          <cell r="F350">
            <v>21281.606</v>
          </cell>
          <cell r="G350">
            <v>0.37163011016796321</v>
          </cell>
          <cell r="H350">
            <v>41410.171999999999</v>
          </cell>
          <cell r="I350">
            <v>0.35081934742450449</v>
          </cell>
        </row>
        <row r="354">
          <cell r="L354">
            <v>6.9994642855357489E-2</v>
          </cell>
        </row>
        <row r="355">
          <cell r="L355">
            <v>9.5918403697798721E-2</v>
          </cell>
        </row>
        <row r="356">
          <cell r="L356">
            <v>3.8388635583864114E-2</v>
          </cell>
        </row>
        <row r="358">
          <cell r="B358">
            <v>2904.8379999999997</v>
          </cell>
          <cell r="C358">
            <v>6.9815485407094868E-2</v>
          </cell>
          <cell r="D358">
            <v>2905.3459999999995</v>
          </cell>
          <cell r="E358">
            <v>7.0016713204161501E-2</v>
          </cell>
          <cell r="F358">
            <v>2905.3459999999995</v>
          </cell>
          <cell r="G358">
            <v>6.9994642855357489E-2</v>
          </cell>
          <cell r="H358">
            <v>2905.3459999999995</v>
          </cell>
          <cell r="I358">
            <v>6.9994642855357489E-2</v>
          </cell>
        </row>
        <row r="359">
          <cell r="B359">
            <v>420290.15400000004</v>
          </cell>
          <cell r="C359">
            <v>5.6266538924484945E-2</v>
          </cell>
          <cell r="D359">
            <v>847166.99100000004</v>
          </cell>
          <cell r="E359">
            <v>0.10821291351576816</v>
          </cell>
          <cell r="F359">
            <v>1102514.4099999999</v>
          </cell>
          <cell r="G359">
            <v>0.117165731887008</v>
          </cell>
          <cell r="H359">
            <v>2369971.5549999997</v>
          </cell>
          <cell r="I359">
            <v>9.5918403697798721E-2</v>
          </cell>
        </row>
        <row r="360">
          <cell r="B360">
            <v>92958.017000000007</v>
          </cell>
          <cell r="C360">
            <v>3.1765025906735855E-2</v>
          </cell>
          <cell r="D360">
            <v>109143.92300000001</v>
          </cell>
          <cell r="E360">
            <v>3.7270242802789198E-2</v>
          </cell>
          <cell r="F360">
            <v>174902.45700000002</v>
          </cell>
          <cell r="G360">
            <v>4.4102070996050867E-2</v>
          </cell>
          <cell r="H360">
            <v>377004.397</v>
          </cell>
          <cell r="I360">
            <v>3.8388635583864114E-2</v>
          </cell>
        </row>
        <row r="361">
          <cell r="B361">
            <v>12387.632</v>
          </cell>
          <cell r="C361">
            <v>4.7346128432619372E-2</v>
          </cell>
          <cell r="D361">
            <v>9570.8449999999993</v>
          </cell>
          <cell r="E361">
            <v>3.289279269298713E-2</v>
          </cell>
          <cell r="F361">
            <v>18716.991000000002</v>
          </cell>
          <cell r="G361">
            <v>5.1882488836645722E-2</v>
          </cell>
          <cell r="H361">
            <v>40675.468000000001</v>
          </cell>
          <cell r="I361">
            <v>4.4533489767382167E-2</v>
          </cell>
        </row>
        <row r="362">
          <cell r="B362">
            <v>171</v>
          </cell>
          <cell r="C362">
            <v>6.5460315984984269E-3</v>
          </cell>
          <cell r="D362">
            <v>110</v>
          </cell>
          <cell r="E362">
            <v>4.2726837655068812E-3</v>
          </cell>
          <cell r="F362">
            <v>425</v>
          </cell>
          <cell r="G362">
            <v>1.3349017539007165E-2</v>
          </cell>
          <cell r="H362">
            <v>706</v>
          </cell>
          <cell r="I362">
            <v>8.4343636091664537E-3</v>
          </cell>
        </row>
        <row r="363">
          <cell r="B363">
            <v>0</v>
          </cell>
          <cell r="C363">
            <v>0</v>
          </cell>
          <cell r="D363">
            <v>0</v>
          </cell>
          <cell r="E363">
            <v>0</v>
          </cell>
          <cell r="F363">
            <v>0</v>
          </cell>
          <cell r="G363">
            <v>0</v>
          </cell>
          <cell r="H363">
            <v>0</v>
          </cell>
          <cell r="I363">
            <v>0</v>
          </cell>
        </row>
        <row r="364">
          <cell r="B364">
            <v>8.3780000000000001</v>
          </cell>
          <cell r="C364">
            <v>1.033257115513163E-2</v>
          </cell>
          <cell r="D364">
            <v>8.3780000000000001</v>
          </cell>
          <cell r="E364">
            <v>4.4247881087384547E-3</v>
          </cell>
          <cell r="F364">
            <v>4.9169999999999998</v>
          </cell>
          <cell r="G364">
            <v>5.198064548184906E-3</v>
          </cell>
          <cell r="H364">
            <v>21.673000000000002</v>
          </cell>
          <cell r="I364">
            <v>5.9375040237664538E-3</v>
          </cell>
        </row>
        <row r="365">
          <cell r="B365">
            <v>345.31</v>
          </cell>
          <cell r="C365">
            <v>0.29852255928349747</v>
          </cell>
          <cell r="D365">
            <v>378.64</v>
          </cell>
          <cell r="E365">
            <v>0.55627543449836181</v>
          </cell>
          <cell r="F365">
            <v>441.9</v>
          </cell>
          <cell r="G365">
            <v>0.40008691637015509</v>
          </cell>
          <cell r="H365">
            <v>1165.8499999999999</v>
          </cell>
          <cell r="I365">
            <v>0.39629016523279093</v>
          </cell>
        </row>
        <row r="366">
          <cell r="B366">
            <v>22.292000000000002</v>
          </cell>
          <cell r="C366">
            <v>0.32471013226125967</v>
          </cell>
          <cell r="D366">
            <v>21.576000000000001</v>
          </cell>
          <cell r="E366">
            <v>0.35125191287077134</v>
          </cell>
          <cell r="F366">
            <v>19.216000000000001</v>
          </cell>
          <cell r="G366">
            <v>0.3903628163978386</v>
          </cell>
          <cell r="H366">
            <v>63.084000000000003</v>
          </cell>
          <cell r="I366">
            <v>0.35182706464997993</v>
          </cell>
        </row>
        <row r="367">
          <cell r="B367">
            <v>48116.775000000009</v>
          </cell>
          <cell r="C367">
            <v>4.7347070716310412E-2</v>
          </cell>
          <cell r="D367">
            <v>84521.23000000001</v>
          </cell>
          <cell r="E367">
            <v>7.5729841256694741E-2</v>
          </cell>
          <cell r="F367">
            <v>123385.51000000001</v>
          </cell>
          <cell r="G367">
            <v>7.1166651268678341E-2</v>
          </cell>
          <cell r="H367">
            <v>256023.51500000001</v>
          </cell>
          <cell r="I367">
            <v>6.6222681609651085E-2</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44.43</v>
          </cell>
          <cell r="C370">
            <v>1.790260595538266E-3</v>
          </cell>
          <cell r="D370">
            <v>48.62</v>
          </cell>
          <cell r="E370">
            <v>1.8765712472772445E-3</v>
          </cell>
          <cell r="F370">
            <v>58.6</v>
          </cell>
          <cell r="G370">
            <v>1.4743738477680322E-3</v>
          </cell>
          <cell r="H370">
            <v>151.65</v>
          </cell>
          <cell r="I370">
            <v>1.676204452377042E-3</v>
          </cell>
        </row>
        <row r="371">
          <cell r="B371">
            <v>0</v>
          </cell>
          <cell r="C371">
            <v>0</v>
          </cell>
          <cell r="D371">
            <v>0</v>
          </cell>
          <cell r="E371">
            <v>0</v>
          </cell>
          <cell r="F371">
            <v>0</v>
          </cell>
          <cell r="G371">
            <v>0</v>
          </cell>
          <cell r="H371">
            <v>0</v>
          </cell>
          <cell r="I371">
            <v>0</v>
          </cell>
        </row>
        <row r="372">
          <cell r="B372">
            <v>0</v>
          </cell>
          <cell r="C372">
            <v>0</v>
          </cell>
          <cell r="D372">
            <v>0</v>
          </cell>
          <cell r="E372">
            <v>0</v>
          </cell>
          <cell r="F372">
            <v>0</v>
          </cell>
          <cell r="G372">
            <v>0</v>
          </cell>
          <cell r="H372">
            <v>0</v>
          </cell>
          <cell r="I372">
            <v>0</v>
          </cell>
        </row>
        <row r="373">
          <cell r="B373">
            <v>1179.06</v>
          </cell>
          <cell r="C373">
            <v>4.4800698390246915E-3</v>
          </cell>
          <cell r="D373">
            <v>2437.4700000000003</v>
          </cell>
          <cell r="E373">
            <v>9.2215911268005244E-3</v>
          </cell>
          <cell r="F373">
            <v>5013.32</v>
          </cell>
          <cell r="G373">
            <v>1.9392602876200912E-2</v>
          </cell>
          <cell r="H373">
            <v>8629.85</v>
          </cell>
          <cell r="I373">
            <v>1.0979199748097411E-2</v>
          </cell>
        </row>
        <row r="374">
          <cell r="B374">
            <v>0</v>
          </cell>
          <cell r="C374">
            <v>0</v>
          </cell>
          <cell r="D374">
            <v>0</v>
          </cell>
          <cell r="E374">
            <v>0</v>
          </cell>
          <cell r="F374">
            <v>0</v>
          </cell>
          <cell r="G374">
            <v>0</v>
          </cell>
          <cell r="H374">
            <v>0</v>
          </cell>
          <cell r="I374">
            <v>0</v>
          </cell>
        </row>
        <row r="375">
          <cell r="B375">
            <v>0</v>
          </cell>
          <cell r="C375">
            <v>0</v>
          </cell>
          <cell r="D375">
            <v>0</v>
          </cell>
          <cell r="E375">
            <v>0</v>
          </cell>
          <cell r="F375">
            <v>0</v>
          </cell>
          <cell r="G375">
            <v>0</v>
          </cell>
          <cell r="H375">
            <v>0</v>
          </cell>
          <cell r="I375">
            <v>0</v>
          </cell>
        </row>
        <row r="376">
          <cell r="B376">
            <v>30683.14</v>
          </cell>
          <cell r="C376">
            <v>3.5293887334324786E-2</v>
          </cell>
          <cell r="D376">
            <v>12047.164000000001</v>
          </cell>
          <cell r="E376">
            <v>1.624512716120317E-2</v>
          </cell>
          <cell r="F376">
            <v>26837.002999999997</v>
          </cell>
          <cell r="G376">
            <v>2.6685048225725958E-2</v>
          </cell>
          <cell r="H376">
            <v>69567.307000000001</v>
          </cell>
          <cell r="I376">
            <v>2.6586482589000777E-2</v>
          </cell>
        </row>
        <row r="377">
          <cell r="B377">
            <v>68254.395000000004</v>
          </cell>
          <cell r="C377">
            <v>2.7024671417161784E-2</v>
          </cell>
          <cell r="D377">
            <v>79541.837</v>
          </cell>
          <cell r="E377">
            <v>3.1563430167417618E-2</v>
          </cell>
          <cell r="F377">
            <v>147084.86199999999</v>
          </cell>
          <cell r="G377">
            <v>4.2326095001522027E-2</v>
          </cell>
          <cell r="H377">
            <v>294881.09400000004</v>
          </cell>
          <cell r="I377">
            <v>3.4607469016318643E-2</v>
          </cell>
        </row>
        <row r="378">
          <cell r="B378">
            <v>4832.424</v>
          </cell>
          <cell r="C378">
            <v>3.961598177599124E-3</v>
          </cell>
          <cell r="D378">
            <v>4621.3099999999995</v>
          </cell>
          <cell r="E378">
            <v>3.8471548410581886E-3</v>
          </cell>
          <cell r="F378">
            <v>8630.0550000000003</v>
          </cell>
          <cell r="G378">
            <v>6.4937628035277454E-3</v>
          </cell>
          <cell r="H378">
            <v>18083.789000000001</v>
          </cell>
          <cell r="I378">
            <v>4.8223170112673365E-3</v>
          </cell>
        </row>
        <row r="379">
          <cell r="B379">
            <v>533.16</v>
          </cell>
          <cell r="C379">
            <v>9.6487797829795507E-3</v>
          </cell>
          <cell r="D379">
            <v>11315.22</v>
          </cell>
          <cell r="E379">
            <v>0.15461471684036904</v>
          </cell>
          <cell r="F379">
            <v>17860.530000000002</v>
          </cell>
          <cell r="G379">
            <v>0.20573207141685929</v>
          </cell>
          <cell r="H379">
            <v>29708.910000000003</v>
          </cell>
          <cell r="I379">
            <v>0.13801755497190971</v>
          </cell>
        </row>
        <row r="380">
          <cell r="B380">
            <v>342.60799999999995</v>
          </cell>
          <cell r="C380">
            <v>6.099975661202512E-2</v>
          </cell>
          <cell r="D380">
            <v>341.70299999999997</v>
          </cell>
          <cell r="E380">
            <v>5.8057758212033829E-2</v>
          </cell>
          <cell r="F380">
            <v>725.351</v>
          </cell>
          <cell r="G380">
            <v>6.4984545641871019E-2</v>
          </cell>
          <cell r="H380">
            <v>1409.6619999999998</v>
          </cell>
          <cell r="I380">
            <v>6.2198241379716572E-2</v>
          </cell>
        </row>
        <row r="381">
          <cell r="B381">
            <v>279.64</v>
          </cell>
          <cell r="C381">
            <v>1.8229383453229577E-2</v>
          </cell>
          <cell r="D381">
            <v>260.21000000000004</v>
          </cell>
          <cell r="E381">
            <v>1.3675603398356707E-2</v>
          </cell>
          <cell r="F381">
            <v>752.03</v>
          </cell>
          <cell r="G381">
            <v>4.0595863036317688E-2</v>
          </cell>
          <cell r="H381">
            <v>1291.8800000000001</v>
          </cell>
          <cell r="I381">
            <v>2.4424784028080373E-2</v>
          </cell>
        </row>
        <row r="382">
          <cell r="B382">
            <v>177.29</v>
          </cell>
          <cell r="C382">
            <v>1.828051962085734E-2</v>
          </cell>
          <cell r="D382">
            <v>116.04</v>
          </cell>
          <cell r="E382">
            <v>1.2451163465942947E-2</v>
          </cell>
          <cell r="F382">
            <v>383.54</v>
          </cell>
          <cell r="G382">
            <v>2.5047070193509751E-2</v>
          </cell>
          <cell r="H382">
            <v>676.87</v>
          </cell>
          <cell r="I382">
            <v>1.9716182742888711E-2</v>
          </cell>
        </row>
        <row r="383">
          <cell r="B383">
            <v>40941.767999999996</v>
          </cell>
          <cell r="C383">
            <v>4.9284135865106937E-2</v>
          </cell>
          <cell r="D383">
            <v>41705.613000000005</v>
          </cell>
          <cell r="E383">
            <v>5.0375284373389853E-2</v>
          </cell>
          <cell r="F383">
            <v>78735.622000000003</v>
          </cell>
          <cell r="G383">
            <v>5.8247401518759165E-2</v>
          </cell>
          <cell r="H383">
            <v>161383.003</v>
          </cell>
          <cell r="I383">
            <v>5.3608985625729855E-2</v>
          </cell>
        </row>
        <row r="384">
          <cell r="B384">
            <v>17367.625</v>
          </cell>
          <cell r="C384">
            <v>4.8347966671196375E-2</v>
          </cell>
          <cell r="D384">
            <v>17498.901000000002</v>
          </cell>
          <cell r="E384">
            <v>4.9613857745165114E-2</v>
          </cell>
          <cell r="F384">
            <v>32979.813999999998</v>
          </cell>
          <cell r="G384">
            <v>5.44905282998535E-2</v>
          </cell>
          <cell r="H384">
            <v>67846.34</v>
          </cell>
          <cell r="I384">
            <v>5.1509461035179581E-2</v>
          </cell>
        </row>
        <row r="385">
          <cell r="B385">
            <v>3779.88</v>
          </cell>
          <cell r="C385">
            <v>0.12619058167058331</v>
          </cell>
          <cell r="D385">
            <v>3682.8399999999997</v>
          </cell>
          <cell r="E385">
            <v>0.11949842873667837</v>
          </cell>
          <cell r="F385">
            <v>7017.92</v>
          </cell>
          <cell r="G385">
            <v>0.12255044956428349</v>
          </cell>
          <cell r="H385">
            <v>14480.64</v>
          </cell>
          <cell r="I385">
            <v>0.12267731404470324</v>
          </cell>
        </row>
        <row r="389">
          <cell r="L389">
            <v>1.4592084808852894E-2</v>
          </cell>
        </row>
        <row r="390">
          <cell r="L390">
            <v>1.7970794965811089E-2</v>
          </cell>
        </row>
        <row r="391">
          <cell r="L391">
            <v>1.2097177283848161E-2</v>
          </cell>
        </row>
        <row r="393">
          <cell r="B393">
            <v>603.14500000000055</v>
          </cell>
          <cell r="C393">
            <v>1.4496113361868122E-2</v>
          </cell>
          <cell r="D393">
            <v>605.64500000000055</v>
          </cell>
          <cell r="E393">
            <v>1.459560144249065E-2</v>
          </cell>
          <cell r="F393">
            <v>605.69000000000051</v>
          </cell>
          <cell r="G393">
            <v>1.4592084808852894E-2</v>
          </cell>
          <cell r="H393">
            <v>605.69000000000051</v>
          </cell>
          <cell r="I393">
            <v>1.4592084808852894E-2</v>
          </cell>
        </row>
        <row r="394">
          <cell r="B394">
            <v>130176.90399999995</v>
          </cell>
          <cell r="C394">
            <v>1.7427493283568421E-2</v>
          </cell>
          <cell r="D394">
            <v>140143.46300000008</v>
          </cell>
          <cell r="E394">
            <v>1.7901231519323046E-2</v>
          </cell>
          <cell r="F394">
            <v>173705.71399999995</v>
          </cell>
          <cell r="G394">
            <v>1.8459946581346986E-2</v>
          </cell>
          <cell r="H394">
            <v>444026.08100000001</v>
          </cell>
          <cell r="I394">
            <v>1.7970794965811089E-2</v>
          </cell>
        </row>
        <row r="395">
          <cell r="B395">
            <v>33592.285000000003</v>
          </cell>
          <cell r="C395">
            <v>1.1478943266307566E-2</v>
          </cell>
          <cell r="D395">
            <v>33860.108999999997</v>
          </cell>
          <cell r="E395">
            <v>1.1562480521786885E-2</v>
          </cell>
          <cell r="F395">
            <v>51350.709000000003</v>
          </cell>
          <cell r="G395">
            <v>1.2948203546480472E-2</v>
          </cell>
          <cell r="H395">
            <v>118803.103</v>
          </cell>
          <cell r="I395">
            <v>1.2097177283848161E-2</v>
          </cell>
        </row>
        <row r="396">
          <cell r="B396">
            <v>9227.76</v>
          </cell>
          <cell r="C396">
            <v>3.5268944872223179E-2</v>
          </cell>
          <cell r="D396">
            <v>8629.9599999999991</v>
          </cell>
          <cell r="E396">
            <v>2.9659187378833447E-2</v>
          </cell>
          <cell r="F396">
            <v>15443.68</v>
          </cell>
          <cell r="G396">
            <v>4.2809047415619778E-2</v>
          </cell>
          <cell r="H396">
            <v>33301.4</v>
          </cell>
          <cell r="I396">
            <v>3.6459999824451937E-2</v>
          </cell>
        </row>
        <row r="397">
          <cell r="B397">
            <v>2567.172</v>
          </cell>
          <cell r="C397">
            <v>9.8273620063043299E-2</v>
          </cell>
          <cell r="D397">
            <v>2697.3760000000002</v>
          </cell>
          <cell r="E397">
            <v>0.10477304222425353</v>
          </cell>
          <cell r="F397">
            <v>2466.6590000000001</v>
          </cell>
          <cell r="G397">
            <v>7.7476410008823243E-2</v>
          </cell>
          <cell r="H397">
            <v>7731.2070000000003</v>
          </cell>
          <cell r="I397">
            <v>9.2362338492539595E-2</v>
          </cell>
        </row>
        <row r="398">
          <cell r="B398">
            <v>0</v>
          </cell>
          <cell r="C398">
            <v>0</v>
          </cell>
          <cell r="D398">
            <v>0</v>
          </cell>
          <cell r="E398">
            <v>0</v>
          </cell>
          <cell r="F398">
            <v>0</v>
          </cell>
          <cell r="G398">
            <v>0</v>
          </cell>
          <cell r="H398">
            <v>0</v>
          </cell>
          <cell r="I398">
            <v>0</v>
          </cell>
        </row>
        <row r="399">
          <cell r="B399">
            <v>4</v>
          </cell>
          <cell r="C399">
            <v>4.9331922440351535E-3</v>
          </cell>
          <cell r="D399">
            <v>10</v>
          </cell>
          <cell r="E399">
            <v>5.2814372269496951E-3</v>
          </cell>
          <cell r="F399">
            <v>9</v>
          </cell>
          <cell r="G399">
            <v>9.5144561589717604E-3</v>
          </cell>
          <cell r="H399">
            <v>23</v>
          </cell>
          <cell r="I399">
            <v>6.301047042247424E-3</v>
          </cell>
        </row>
        <row r="400">
          <cell r="B400">
            <v>0</v>
          </cell>
          <cell r="C400">
            <v>0</v>
          </cell>
          <cell r="D400">
            <v>0</v>
          </cell>
          <cell r="E400">
            <v>0</v>
          </cell>
          <cell r="F400">
            <v>0</v>
          </cell>
          <cell r="G400">
            <v>0</v>
          </cell>
          <cell r="H400">
            <v>0</v>
          </cell>
          <cell r="I400">
            <v>0</v>
          </cell>
        </row>
        <row r="401">
          <cell r="B401">
            <v>23.8</v>
          </cell>
          <cell r="C401">
            <v>0.34667598904620406</v>
          </cell>
          <cell r="D401">
            <v>21.3</v>
          </cell>
          <cell r="E401">
            <v>0.34675870152704069</v>
          </cell>
          <cell r="F401">
            <v>15.6</v>
          </cell>
          <cell r="G401">
            <v>0.31690570023971071</v>
          </cell>
          <cell r="H401">
            <v>60.7</v>
          </cell>
          <cell r="I401">
            <v>0.33853120956587696</v>
          </cell>
        </row>
        <row r="402">
          <cell r="B402">
            <v>522</v>
          </cell>
          <cell r="C402">
            <v>5.1364978043341486E-4</v>
          </cell>
          <cell r="D402">
            <v>401</v>
          </cell>
          <cell r="E402">
            <v>3.5929039773716721E-4</v>
          </cell>
          <cell r="F402">
            <v>829</v>
          </cell>
          <cell r="G402">
            <v>4.7815301733351298E-4</v>
          </cell>
          <cell r="H402">
            <v>1752</v>
          </cell>
          <cell r="I402">
            <v>4.531698511369501E-4</v>
          </cell>
        </row>
        <row r="403">
          <cell r="B403">
            <v>1411.66</v>
          </cell>
          <cell r="C403">
            <v>0.23041491202298178</v>
          </cell>
          <cell r="D403">
            <v>1411.7</v>
          </cell>
          <cell r="E403">
            <v>0.21094423582958899</v>
          </cell>
          <cell r="F403">
            <v>1669.52</v>
          </cell>
          <cell r="G403">
            <v>0.171580380771306</v>
          </cell>
          <cell r="H403">
            <v>4492.88</v>
          </cell>
          <cell r="I403">
            <v>0.19924839705638442</v>
          </cell>
        </row>
        <row r="404">
          <cell r="B404">
            <v>0</v>
          </cell>
          <cell r="C404">
            <v>0</v>
          </cell>
          <cell r="D404">
            <v>0</v>
          </cell>
          <cell r="E404">
            <v>0</v>
          </cell>
          <cell r="F404">
            <v>0</v>
          </cell>
          <cell r="G404">
            <v>0</v>
          </cell>
          <cell r="H404">
            <v>0</v>
          </cell>
          <cell r="I404">
            <v>0</v>
          </cell>
        </row>
        <row r="405">
          <cell r="B405">
            <v>1801.5160000000001</v>
          </cell>
          <cell r="C405">
            <v>7.2590211727024859E-2</v>
          </cell>
          <cell r="D405">
            <v>2193.4749999999999</v>
          </cell>
          <cell r="E405">
            <v>8.466088269480572E-2</v>
          </cell>
          <cell r="F405">
            <v>2271.7959999999998</v>
          </cell>
          <cell r="G405">
            <v>5.7158303922594265E-2</v>
          </cell>
          <cell r="H405">
            <v>6266.7870000000003</v>
          </cell>
          <cell r="I405">
            <v>6.9267499317497969E-2</v>
          </cell>
        </row>
        <row r="406">
          <cell r="B406">
            <v>0</v>
          </cell>
          <cell r="C406">
            <v>0</v>
          </cell>
          <cell r="D406">
            <v>0</v>
          </cell>
          <cell r="E406">
            <v>0</v>
          </cell>
          <cell r="F406">
            <v>0</v>
          </cell>
          <cell r="G406">
            <v>0</v>
          </cell>
          <cell r="H406">
            <v>0</v>
          </cell>
          <cell r="I406">
            <v>0</v>
          </cell>
        </row>
        <row r="407">
          <cell r="B407">
            <v>100</v>
          </cell>
          <cell r="C407">
            <v>4.8948238652248054E-4</v>
          </cell>
          <cell r="D407">
            <v>120</v>
          </cell>
          <cell r="E407">
            <v>5.915211768574084E-4</v>
          </cell>
          <cell r="F407">
            <v>116</v>
          </cell>
          <cell r="G407">
            <v>6.164384045738709E-4</v>
          </cell>
          <cell r="H407">
            <v>336</v>
          </cell>
          <cell r="I407">
            <v>5.6438148907522734E-4</v>
          </cell>
        </row>
        <row r="408">
          <cell r="B408">
            <v>0</v>
          </cell>
          <cell r="C408">
            <v>0</v>
          </cell>
          <cell r="D408">
            <v>0</v>
          </cell>
          <cell r="E408">
            <v>0</v>
          </cell>
          <cell r="F408">
            <v>0</v>
          </cell>
          <cell r="G408">
            <v>0</v>
          </cell>
          <cell r="H408">
            <v>0</v>
          </cell>
          <cell r="I408">
            <v>0</v>
          </cell>
        </row>
        <row r="409">
          <cell r="B409">
            <v>0</v>
          </cell>
          <cell r="C409">
            <v>0</v>
          </cell>
          <cell r="D409">
            <v>0</v>
          </cell>
          <cell r="E409">
            <v>0</v>
          </cell>
          <cell r="F409">
            <v>0</v>
          </cell>
          <cell r="G409">
            <v>0</v>
          </cell>
          <cell r="H409">
            <v>0</v>
          </cell>
          <cell r="I409">
            <v>0</v>
          </cell>
        </row>
        <row r="410">
          <cell r="B410">
            <v>0</v>
          </cell>
          <cell r="C410">
            <v>0</v>
          </cell>
          <cell r="D410">
            <v>0</v>
          </cell>
          <cell r="E410">
            <v>0</v>
          </cell>
          <cell r="F410">
            <v>0</v>
          </cell>
          <cell r="G410">
            <v>0</v>
          </cell>
          <cell r="H410">
            <v>0</v>
          </cell>
          <cell r="I410">
            <v>0</v>
          </cell>
        </row>
        <row r="411">
          <cell r="B411">
            <v>17934.377</v>
          </cell>
          <cell r="C411">
            <v>2.0629371089442142E-2</v>
          </cell>
          <cell r="D411">
            <v>18375.297999999999</v>
          </cell>
          <cell r="E411">
            <v>2.4778367143918876E-2</v>
          </cell>
          <cell r="F411">
            <v>28529.454000000002</v>
          </cell>
          <cell r="G411">
            <v>2.8367916337142061E-2</v>
          </cell>
          <cell r="H411">
            <v>64839.129000000001</v>
          </cell>
          <cell r="I411">
            <v>2.4779518549488701E-2</v>
          </cell>
        </row>
        <row r="412">
          <cell r="B412">
            <v>26676.733</v>
          </cell>
          <cell r="C412">
            <v>1.0562395927886497E-2</v>
          </cell>
          <cell r="D412">
            <v>26916.093999999997</v>
          </cell>
          <cell r="E412">
            <v>1.0680722062637909E-2</v>
          </cell>
          <cell r="F412">
            <v>44281.853000000003</v>
          </cell>
          <cell r="G412">
            <v>1.2742833568565563E-2</v>
          </cell>
          <cell r="H412">
            <v>97874.68</v>
          </cell>
          <cell r="I412">
            <v>1.148664673491106E-2</v>
          </cell>
        </row>
        <row r="413">
          <cell r="B413">
            <v>927.64400000000001</v>
          </cell>
          <cell r="C413">
            <v>7.6047813268470684E-4</v>
          </cell>
          <cell r="D413">
            <v>860.18600000000004</v>
          </cell>
          <cell r="E413">
            <v>7.1608888694125246E-4</v>
          </cell>
          <cell r="F413">
            <v>1625.252</v>
          </cell>
          <cell r="G413">
            <v>1.2229355414257585E-3</v>
          </cell>
          <cell r="H413">
            <v>3413.0819999999999</v>
          </cell>
          <cell r="I413">
            <v>9.1015015655459945E-4</v>
          </cell>
        </row>
        <row r="414">
          <cell r="B414">
            <v>1411.66</v>
          </cell>
          <cell r="C414">
            <v>2.5547296249607835E-2</v>
          </cell>
          <cell r="D414">
            <v>1411.7</v>
          </cell>
          <cell r="E414">
            <v>1.9289911796991042E-2</v>
          </cell>
          <cell r="F414">
            <v>1669.52</v>
          </cell>
          <cell r="G414">
            <v>1.9230885526458335E-2</v>
          </cell>
          <cell r="H414">
            <v>4492.88</v>
          </cell>
          <cell r="I414">
            <v>2.0872401995973382E-2</v>
          </cell>
        </row>
        <row r="415">
          <cell r="B415">
            <v>29.48</v>
          </cell>
          <cell r="C415">
            <v>5.2487765169596185E-3</v>
          </cell>
          <cell r="D415">
            <v>20.439999999999998</v>
          </cell>
          <cell r="E415">
            <v>3.4729006706232359E-3</v>
          </cell>
          <cell r="F415">
            <v>55.33</v>
          </cell>
          <cell r="G415">
            <v>4.9570413639254971E-3</v>
          </cell>
          <cell r="H415">
            <v>105.25</v>
          </cell>
          <cell r="I415">
            <v>4.643925214140106E-3</v>
          </cell>
        </row>
        <row r="416">
          <cell r="B416">
            <v>15.32</v>
          </cell>
          <cell r="C416">
            <v>9.9869172687554403E-4</v>
          </cell>
          <cell r="D416">
            <v>42.176000000000002</v>
          </cell>
          <cell r="E416">
            <v>2.2166029319745295E-3</v>
          </cell>
          <cell r="F416">
            <v>48.03</v>
          </cell>
          <cell r="G416">
            <v>2.5927413821713744E-3</v>
          </cell>
          <cell r="H416">
            <v>105.52600000000001</v>
          </cell>
          <cell r="I416">
            <v>1.9951154591349115E-3</v>
          </cell>
        </row>
        <row r="417">
          <cell r="B417">
            <v>405.29</v>
          </cell>
          <cell r="C417">
            <v>4.1789789594095954E-2</v>
          </cell>
          <cell r="D417">
            <v>397.92</v>
          </cell>
          <cell r="E417">
            <v>4.2697061068321426E-2</v>
          </cell>
          <cell r="F417">
            <v>422.19799999999998</v>
          </cell>
          <cell r="G417">
            <v>2.7571629925325726E-2</v>
          </cell>
          <cell r="H417">
            <v>1225.4079999999999</v>
          </cell>
          <cell r="I417">
            <v>3.5694251573563263E-2</v>
          </cell>
        </row>
        <row r="418">
          <cell r="B418">
            <v>19139.969000000001</v>
          </cell>
          <cell r="C418">
            <v>2.3039963312037115E-2</v>
          </cell>
          <cell r="D418">
            <v>19214.843999999997</v>
          </cell>
          <cell r="E418">
            <v>2.3209183634114752E-2</v>
          </cell>
          <cell r="F418">
            <v>32360.398000000005</v>
          </cell>
          <cell r="G418">
            <v>2.3939724456775752E-2</v>
          </cell>
          <cell r="H418">
            <v>70715.210999999996</v>
          </cell>
          <cell r="I418">
            <v>2.3490520436154318E-2</v>
          </cell>
        </row>
        <row r="419">
          <cell r="B419">
            <v>4747.3700000000008</v>
          </cell>
          <cell r="C419">
            <v>1.3215721005942814E-2</v>
          </cell>
          <cell r="D419">
            <v>4968.8279999999995</v>
          </cell>
          <cell r="E419">
            <v>1.4087897608666581E-2</v>
          </cell>
          <cell r="F419">
            <v>8100.3249999999998</v>
          </cell>
          <cell r="G419">
            <v>1.3383671255711473E-2</v>
          </cell>
          <cell r="H419">
            <v>17816.523000000001</v>
          </cell>
          <cell r="I419">
            <v>1.3526440737273094E-2</v>
          </cell>
        </row>
        <row r="420">
          <cell r="B420">
            <v>0</v>
          </cell>
          <cell r="C420">
            <v>0</v>
          </cell>
          <cell r="D420">
            <v>0</v>
          </cell>
          <cell r="E420">
            <v>0</v>
          </cell>
          <cell r="F420">
            <v>0.8</v>
          </cell>
          <cell r="G420">
            <v>1.3970002458196558E-5</v>
          </cell>
          <cell r="H420">
            <v>0.8</v>
          </cell>
          <cell r="I420">
            <v>6.7774526012498487E-6</v>
          </cell>
        </row>
        <row r="424">
          <cell r="L424">
            <v>2.5519790170209947E-2</v>
          </cell>
        </row>
        <row r="425">
          <cell r="L425">
            <v>2.5370162466216029E-2</v>
          </cell>
        </row>
        <row r="426">
          <cell r="L426">
            <v>3.7435283877954952E-2</v>
          </cell>
        </row>
        <row r="428">
          <cell r="B428">
            <v>1059.4024999999999</v>
          </cell>
          <cell r="C428">
            <v>2.5461901758029128E-2</v>
          </cell>
          <cell r="D428">
            <v>1059.4024999999999</v>
          </cell>
          <cell r="E428">
            <v>2.5530825247757655E-2</v>
          </cell>
          <cell r="F428">
            <v>1059.2784999999997</v>
          </cell>
          <cell r="G428">
            <v>2.5519790170209947E-2</v>
          </cell>
          <cell r="H428">
            <v>1059.2784999999997</v>
          </cell>
          <cell r="I428">
            <v>2.5519790170209947E-2</v>
          </cell>
        </row>
        <row r="429">
          <cell r="B429">
            <v>169994.70299999989</v>
          </cell>
          <cell r="C429">
            <v>2.2758119556866307E-2</v>
          </cell>
          <cell r="D429">
            <v>194405.74799999993</v>
          </cell>
          <cell r="E429">
            <v>2.4832426922654041E-2</v>
          </cell>
          <cell r="F429">
            <v>262450.71700000006</v>
          </cell>
          <cell r="G429">
            <v>2.7891000845580809E-2</v>
          </cell>
          <cell r="H429">
            <v>626851.16799999983</v>
          </cell>
          <cell r="I429">
            <v>2.5370162466216029E-2</v>
          </cell>
        </row>
        <row r="430">
          <cell r="B430">
            <v>93977.784000000014</v>
          </cell>
          <cell r="C430">
            <v>3.2113494239207223E-2</v>
          </cell>
          <cell r="D430">
            <v>115895.095</v>
          </cell>
          <cell r="E430">
            <v>3.9575619160237809E-2</v>
          </cell>
          <cell r="F430">
            <v>157768.90900000001</v>
          </cell>
          <cell r="G430">
            <v>3.9781806070840323E-2</v>
          </cell>
          <cell r="H430">
            <v>367641.78800000006</v>
          </cell>
          <cell r="I430">
            <v>3.7435283877954952E-2</v>
          </cell>
        </row>
        <row r="431">
          <cell r="B431">
            <v>26896.66</v>
          </cell>
          <cell r="C431">
            <v>0.10280033494444267</v>
          </cell>
          <cell r="D431">
            <v>41248.29</v>
          </cell>
          <cell r="E431">
            <v>0.14176088442663257</v>
          </cell>
          <cell r="F431">
            <v>36548.660000000003</v>
          </cell>
          <cell r="G431">
            <v>0.10131091287292707</v>
          </cell>
          <cell r="H431">
            <v>104693.61</v>
          </cell>
          <cell r="I431">
            <v>0.11462367955164765</v>
          </cell>
        </row>
        <row r="432">
          <cell r="B432">
            <v>3535.674</v>
          </cell>
          <cell r="C432">
            <v>0.13534873523970367</v>
          </cell>
          <cell r="D432">
            <v>3179.473</v>
          </cell>
          <cell r="E432">
            <v>0.12349893336334053</v>
          </cell>
          <cell r="F432">
            <v>3210.0230000000001</v>
          </cell>
          <cell r="G432">
            <v>0.10082506665321504</v>
          </cell>
          <cell r="H432">
            <v>9925.17</v>
          </cell>
          <cell r="I432">
            <v>0.11857293578298954</v>
          </cell>
        </row>
        <row r="433">
          <cell r="B433">
            <v>0</v>
          </cell>
          <cell r="C433">
            <v>0</v>
          </cell>
          <cell r="D433">
            <v>0</v>
          </cell>
          <cell r="E433">
            <v>0</v>
          </cell>
          <cell r="F433">
            <v>2134.2399999999998</v>
          </cell>
          <cell r="G433">
            <v>6.5885159182979434E-3</v>
          </cell>
          <cell r="H433">
            <v>2134.2399999999998</v>
          </cell>
          <cell r="I433">
            <v>2.6191349598947166E-3</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0</v>
          </cell>
          <cell r="C436">
            <v>0</v>
          </cell>
          <cell r="D436">
            <v>0</v>
          </cell>
          <cell r="E436">
            <v>0</v>
          </cell>
          <cell r="F436">
            <v>0</v>
          </cell>
          <cell r="G436">
            <v>0</v>
          </cell>
          <cell r="H436">
            <v>0</v>
          </cell>
          <cell r="I436">
            <v>0</v>
          </cell>
        </row>
        <row r="437">
          <cell r="B437">
            <v>27047.42</v>
          </cell>
          <cell r="C437">
            <v>2.6614753533123287E-2</v>
          </cell>
          <cell r="D437">
            <v>33411.54</v>
          </cell>
          <cell r="E437">
            <v>2.993627305638721E-2</v>
          </cell>
          <cell r="F437">
            <v>63134.43</v>
          </cell>
          <cell r="G437">
            <v>3.6414859109929379E-2</v>
          </cell>
          <cell r="H437">
            <v>123593.39</v>
          </cell>
          <cell r="I437">
            <v>3.1968492093499438E-2</v>
          </cell>
        </row>
        <row r="438">
          <cell r="B438">
            <v>0</v>
          </cell>
          <cell r="C438">
            <v>0</v>
          </cell>
          <cell r="D438">
            <v>0</v>
          </cell>
          <cell r="E438">
            <v>0</v>
          </cell>
          <cell r="F438">
            <v>0</v>
          </cell>
          <cell r="G438">
            <v>0</v>
          </cell>
          <cell r="H438">
            <v>0</v>
          </cell>
          <cell r="I438">
            <v>0</v>
          </cell>
        </row>
        <row r="439">
          <cell r="B439">
            <v>0</v>
          </cell>
          <cell r="C439">
            <v>0</v>
          </cell>
          <cell r="D439">
            <v>0</v>
          </cell>
          <cell r="E439">
            <v>0</v>
          </cell>
          <cell r="F439">
            <v>0</v>
          </cell>
          <cell r="G439">
            <v>0</v>
          </cell>
          <cell r="H439">
            <v>0</v>
          </cell>
          <cell r="I439">
            <v>0</v>
          </cell>
        </row>
        <row r="440">
          <cell r="B440">
            <v>0</v>
          </cell>
          <cell r="C440">
            <v>0</v>
          </cell>
          <cell r="D440">
            <v>0</v>
          </cell>
          <cell r="E440">
            <v>0</v>
          </cell>
          <cell r="F440">
            <v>0</v>
          </cell>
          <cell r="G440">
            <v>0</v>
          </cell>
          <cell r="H440">
            <v>0</v>
          </cell>
          <cell r="I440">
            <v>0</v>
          </cell>
        </row>
        <row r="441">
          <cell r="B441">
            <v>0</v>
          </cell>
          <cell r="C441">
            <v>0</v>
          </cell>
          <cell r="D441">
            <v>0</v>
          </cell>
          <cell r="E441">
            <v>0</v>
          </cell>
          <cell r="F441">
            <v>0</v>
          </cell>
          <cell r="G441">
            <v>0</v>
          </cell>
          <cell r="H441">
            <v>0</v>
          </cell>
          <cell r="I441">
            <v>0</v>
          </cell>
        </row>
        <row r="442">
          <cell r="B442">
            <v>0</v>
          </cell>
          <cell r="C442">
            <v>0</v>
          </cell>
          <cell r="D442">
            <v>0</v>
          </cell>
          <cell r="E442">
            <v>0</v>
          </cell>
          <cell r="F442">
            <v>0</v>
          </cell>
          <cell r="G442">
            <v>0</v>
          </cell>
          <cell r="H442">
            <v>0</v>
          </cell>
          <cell r="I442">
            <v>0</v>
          </cell>
        </row>
        <row r="443">
          <cell r="B443">
            <v>0</v>
          </cell>
          <cell r="C443">
            <v>0</v>
          </cell>
          <cell r="D443">
            <v>0</v>
          </cell>
          <cell r="E443">
            <v>0</v>
          </cell>
          <cell r="F443">
            <v>0</v>
          </cell>
          <cell r="G443">
            <v>0</v>
          </cell>
          <cell r="H443">
            <v>0</v>
          </cell>
          <cell r="I443">
            <v>0</v>
          </cell>
        </row>
        <row r="444">
          <cell r="B444">
            <v>0</v>
          </cell>
          <cell r="C444">
            <v>0</v>
          </cell>
          <cell r="D444">
            <v>0</v>
          </cell>
          <cell r="E444">
            <v>0</v>
          </cell>
          <cell r="F444">
            <v>0</v>
          </cell>
          <cell r="G444">
            <v>0</v>
          </cell>
          <cell r="H444">
            <v>0</v>
          </cell>
          <cell r="I444">
            <v>0</v>
          </cell>
        </row>
        <row r="445">
          <cell r="B445">
            <v>0</v>
          </cell>
          <cell r="C445">
            <v>0</v>
          </cell>
          <cell r="D445">
            <v>0</v>
          </cell>
          <cell r="E445">
            <v>0</v>
          </cell>
          <cell r="F445">
            <v>0</v>
          </cell>
          <cell r="G445">
            <v>0</v>
          </cell>
          <cell r="H445">
            <v>0</v>
          </cell>
          <cell r="I445">
            <v>0</v>
          </cell>
        </row>
        <row r="446">
          <cell r="B446">
            <v>36498.030000000006</v>
          </cell>
          <cell r="C446">
            <v>4.1982579317006219E-2</v>
          </cell>
          <cell r="D446">
            <v>38055.791999999994</v>
          </cell>
          <cell r="E446">
            <v>5.1316739795382406E-2</v>
          </cell>
          <cell r="F446">
            <v>52741.556000000004</v>
          </cell>
          <cell r="G446">
            <v>5.2442926110632643E-2</v>
          </cell>
          <cell r="H446">
            <v>127295.378</v>
          </cell>
          <cell r="I446">
            <v>4.8648373737641915E-2</v>
          </cell>
        </row>
        <row r="447">
          <cell r="B447">
            <v>21470</v>
          </cell>
          <cell r="D447">
            <v>21999.8</v>
          </cell>
          <cell r="F447">
            <v>43209.100000000006</v>
          </cell>
          <cell r="H447">
            <v>86678.900000000009</v>
          </cell>
        </row>
        <row r="448">
          <cell r="B448">
            <v>83993.385000000009</v>
          </cell>
          <cell r="C448">
            <v>3.3256373173334339E-2</v>
          </cell>
          <cell r="D448">
            <v>99753.600000000006</v>
          </cell>
          <cell r="E448">
            <v>3.9583770079995896E-2</v>
          </cell>
          <cell r="F448">
            <v>173578.39199999999</v>
          </cell>
          <cell r="G448">
            <v>4.9950045233094285E-2</v>
          </cell>
          <cell r="H448">
            <v>357325.37699999998</v>
          </cell>
          <cell r="I448">
            <v>4.1935977466469508E-2</v>
          </cell>
        </row>
        <row r="449">
          <cell r="B449">
            <v>35073.687999999995</v>
          </cell>
          <cell r="C449">
            <v>2.8753242360869048E-2</v>
          </cell>
          <cell r="D449">
            <v>49554.452000000005</v>
          </cell>
          <cell r="E449">
            <v>4.1253161962254363E-2</v>
          </cell>
          <cell r="F449">
            <v>57854.347000000002</v>
          </cell>
          <cell r="G449">
            <v>4.3533025753716169E-2</v>
          </cell>
          <cell r="H449">
            <v>142482.48699999999</v>
          </cell>
          <cell r="I449">
            <v>3.7995119323045466E-2</v>
          </cell>
        </row>
        <row r="450">
          <cell r="B450">
            <v>199.04</v>
          </cell>
          <cell r="C450">
            <v>3.6020952959791618E-3</v>
          </cell>
          <cell r="D450">
            <v>249.93</v>
          </cell>
          <cell r="E450">
            <v>3.4151219490132258E-3</v>
          </cell>
          <cell r="F450">
            <v>352.54999999999995</v>
          </cell>
          <cell r="G450">
            <v>4.0609568572720807E-3</v>
          </cell>
          <cell r="H450">
            <v>801.52</v>
          </cell>
          <cell r="I450">
            <v>3.7235910257591089E-3</v>
          </cell>
        </row>
        <row r="451">
          <cell r="B451">
            <v>129.72</v>
          </cell>
          <cell r="C451">
            <v>2.309604103731349E-2</v>
          </cell>
          <cell r="D451">
            <v>174.79</v>
          </cell>
          <cell r="E451">
            <v>2.9698058132007602E-2</v>
          </cell>
          <cell r="F451">
            <v>281.20999999999998</v>
          </cell>
          <cell r="G451">
            <v>2.5193739417124328E-2</v>
          </cell>
          <cell r="H451">
            <v>585.72</v>
          </cell>
          <cell r="I451">
            <v>2.5843609277208007E-2</v>
          </cell>
        </row>
        <row r="452">
          <cell r="B452">
            <v>29.46</v>
          </cell>
          <cell r="C452">
            <v>1.9204607228298649E-3</v>
          </cell>
          <cell r="D452">
            <v>46.02</v>
          </cell>
          <cell r="E452">
            <v>2.4186282940408732E-3</v>
          </cell>
          <cell r="F452">
            <v>183.15</v>
          </cell>
          <cell r="G452">
            <v>9.8867496178365027E-3</v>
          </cell>
          <cell r="H452">
            <v>258.63</v>
          </cell>
          <cell r="I452">
            <v>4.8897590280695012E-3</v>
          </cell>
        </row>
        <row r="453">
          <cell r="B453">
            <v>1</v>
          </cell>
          <cell r="C453">
            <v>1.0311083321595883E-4</v>
          </cell>
          <cell r="D453">
            <v>0</v>
          </cell>
          <cell r="E453">
            <v>0</v>
          </cell>
          <cell r="F453">
            <v>6.59</v>
          </cell>
          <cell r="G453">
            <v>4.3035978665909486E-4</v>
          </cell>
          <cell r="H453">
            <v>7.59</v>
          </cell>
          <cell r="I453">
            <v>2.2108503408117559E-4</v>
          </cell>
        </row>
        <row r="454">
          <cell r="B454">
            <v>34970.732000000004</v>
          </cell>
          <cell r="C454">
            <v>4.2096430891559039E-2</v>
          </cell>
          <cell r="D454">
            <v>35479.263999999996</v>
          </cell>
          <cell r="E454">
            <v>4.2854615597151702E-2</v>
          </cell>
          <cell r="F454">
            <v>81651.607999999993</v>
          </cell>
          <cell r="G454">
            <v>6.0404603088400406E-2</v>
          </cell>
          <cell r="H454">
            <v>152101.60399999999</v>
          </cell>
          <cell r="I454">
            <v>5.0525845664716344E-2</v>
          </cell>
        </row>
        <row r="455">
          <cell r="B455">
            <v>13304.164000000001</v>
          </cell>
          <cell r="C455">
            <v>3.7036110444584713E-2</v>
          </cell>
          <cell r="D455">
            <v>13991.063</v>
          </cell>
          <cell r="E455">
            <v>3.9668240273240188E-2</v>
          </cell>
          <cell r="F455">
            <v>32931.709000000003</v>
          </cell>
          <cell r="G455">
            <v>5.441104735239078E-2</v>
          </cell>
          <cell r="H455">
            <v>60226.936000000002</v>
          </cell>
          <cell r="I455">
            <v>4.5724751153271563E-2</v>
          </cell>
        </row>
        <row r="456">
          <cell r="B456">
            <v>285.58100000000002</v>
          </cell>
          <cell r="C456">
            <v>9.5340678815377354E-3</v>
          </cell>
          <cell r="D456">
            <v>258.08100000000002</v>
          </cell>
          <cell r="E456">
            <v>8.3740466560563841E-3</v>
          </cell>
          <cell r="F456">
            <v>317.22799999999995</v>
          </cell>
          <cell r="G456">
            <v>5.539594924760971E-3</v>
          </cell>
          <cell r="H456">
            <v>860.89</v>
          </cell>
          <cell r="I456">
            <v>7.2933014623624767E-3</v>
          </cell>
        </row>
        <row r="460">
          <cell r="L460">
            <v>1.4316283347888134E-2</v>
          </cell>
        </row>
        <row r="461">
          <cell r="L461">
            <v>1.4388211690238994E-2</v>
          </cell>
        </row>
        <row r="462">
          <cell r="L462">
            <v>2.3203149062201559E-2</v>
          </cell>
        </row>
        <row r="464">
          <cell r="B464">
            <v>594.24500000000069</v>
          </cell>
          <cell r="C464">
            <v>1.4282208896241077E-2</v>
          </cell>
          <cell r="D464">
            <v>594.24200000000064</v>
          </cell>
          <cell r="E464">
            <v>1.4320797484315943E-2</v>
          </cell>
          <cell r="F464">
            <v>594.24200000000064</v>
          </cell>
          <cell r="G464">
            <v>1.4316283347888134E-2</v>
          </cell>
          <cell r="H464">
            <v>594.24200000000064</v>
          </cell>
          <cell r="I464">
            <v>1.4316283347888134E-2</v>
          </cell>
        </row>
        <row r="465">
          <cell r="B465">
            <v>111015.23200000002</v>
          </cell>
          <cell r="C465">
            <v>1.4862215574383233E-2</v>
          </cell>
          <cell r="D465">
            <v>107940.73199999999</v>
          </cell>
          <cell r="E465">
            <v>1.3787814233598613E-2</v>
          </cell>
          <cell r="F465">
            <v>136550.916</v>
          </cell>
          <cell r="G465">
            <v>1.4511454787227093E-2</v>
          </cell>
          <cell r="H465">
            <v>355506.88</v>
          </cell>
          <cell r="I465">
            <v>1.4388211690238994E-2</v>
          </cell>
        </row>
        <row r="466">
          <cell r="B466">
            <v>64493.475212105535</v>
          </cell>
          <cell r="C466">
            <v>2.2038302634273695E-2</v>
          </cell>
          <cell r="D466">
            <v>63029.262705696616</v>
          </cell>
          <cell r="E466">
            <v>2.1523103258090683E-2</v>
          </cell>
          <cell r="F466">
            <v>100349.10716473911</v>
          </cell>
          <cell r="G466">
            <v>2.5303266314718728E-2</v>
          </cell>
          <cell r="H466">
            <v>227871.84508254126</v>
          </cell>
          <cell r="I466">
            <v>2.3203149062201559E-2</v>
          </cell>
        </row>
        <row r="467">
          <cell r="B467">
            <v>0</v>
          </cell>
          <cell r="C467">
            <v>0</v>
          </cell>
          <cell r="D467">
            <v>0</v>
          </cell>
          <cell r="E467">
            <v>0</v>
          </cell>
          <cell r="F467">
            <v>266.25</v>
          </cell>
          <cell r="G467">
            <v>7.3803062964324356E-4</v>
          </cell>
          <cell r="H467">
            <v>266.25</v>
          </cell>
          <cell r="I467">
            <v>2.9150350895939295E-4</v>
          </cell>
        </row>
        <row r="468">
          <cell r="B468">
            <v>784.87</v>
          </cell>
          <cell r="C468">
            <v>3.004551941937696E-2</v>
          </cell>
          <cell r="D468">
            <v>677.08</v>
          </cell>
          <cell r="E468">
            <v>2.6299533854085441E-2</v>
          </cell>
          <cell r="F468">
            <v>834.28</v>
          </cell>
          <cell r="G468">
            <v>2.6204278476336228E-2</v>
          </cell>
          <cell r="H468">
            <v>2296.23</v>
          </cell>
          <cell r="I468">
            <v>2.743234950464063E-2</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0</v>
          </cell>
          <cell r="C471">
            <v>0</v>
          </cell>
          <cell r="D471">
            <v>0</v>
          </cell>
          <cell r="E471">
            <v>0</v>
          </cell>
          <cell r="F471">
            <v>0</v>
          </cell>
          <cell r="G471">
            <v>0</v>
          </cell>
          <cell r="H471">
            <v>0</v>
          </cell>
          <cell r="I471">
            <v>0</v>
          </cell>
        </row>
        <row r="472">
          <cell r="B472">
            <v>0</v>
          </cell>
          <cell r="C472">
            <v>0</v>
          </cell>
          <cell r="D472">
            <v>0</v>
          </cell>
          <cell r="E472">
            <v>0</v>
          </cell>
          <cell r="F472">
            <v>0</v>
          </cell>
          <cell r="G472">
            <v>0</v>
          </cell>
          <cell r="H472">
            <v>0</v>
          </cell>
          <cell r="I472">
            <v>0</v>
          </cell>
        </row>
        <row r="473">
          <cell r="B473">
            <v>3387.16</v>
          </cell>
          <cell r="C473">
            <v>3.3329769928981722E-3</v>
          </cell>
          <cell r="D473">
            <v>2157</v>
          </cell>
          <cell r="E473">
            <v>1.9326418651348372E-3</v>
          </cell>
          <cell r="F473">
            <v>4160</v>
          </cell>
          <cell r="G473">
            <v>2.3994168300451313E-3</v>
          </cell>
          <cell r="H473">
            <v>9704.16</v>
          </cell>
          <cell r="I473">
            <v>2.5100643508043068E-3</v>
          </cell>
        </row>
        <row r="474">
          <cell r="B474">
            <v>0</v>
          </cell>
          <cell r="C474">
            <v>0</v>
          </cell>
          <cell r="D474">
            <v>0</v>
          </cell>
          <cell r="E474">
            <v>0</v>
          </cell>
          <cell r="F474">
            <v>0</v>
          </cell>
          <cell r="G474">
            <v>0</v>
          </cell>
          <cell r="H474">
            <v>0</v>
          </cell>
          <cell r="I474">
            <v>0</v>
          </cell>
        </row>
        <row r="475">
          <cell r="B475">
            <v>0</v>
          </cell>
          <cell r="C475">
            <v>0</v>
          </cell>
          <cell r="D475">
            <v>0</v>
          </cell>
          <cell r="E475">
            <v>0</v>
          </cell>
          <cell r="F475">
            <v>0</v>
          </cell>
          <cell r="G475">
            <v>0</v>
          </cell>
          <cell r="H475">
            <v>0</v>
          </cell>
          <cell r="I475">
            <v>0</v>
          </cell>
        </row>
        <row r="476">
          <cell r="B476">
            <v>86.9</v>
          </cell>
          <cell r="C476">
            <v>3.5015450315614522E-3</v>
          </cell>
          <cell r="D476">
            <v>113.8</v>
          </cell>
          <cell r="E476">
            <v>4.3923037420845424E-3</v>
          </cell>
          <cell r="F476">
            <v>171</v>
          </cell>
          <cell r="G476">
            <v>4.3023537195961345E-3</v>
          </cell>
          <cell r="H476">
            <v>371.7</v>
          </cell>
          <cell r="I476">
            <v>4.1084417734820076E-3</v>
          </cell>
        </row>
        <row r="477">
          <cell r="B477">
            <v>0</v>
          </cell>
          <cell r="C477">
            <v>0</v>
          </cell>
          <cell r="D477">
            <v>0</v>
          </cell>
          <cell r="E477">
            <v>0</v>
          </cell>
          <cell r="F477">
            <v>0</v>
          </cell>
          <cell r="G477">
            <v>0</v>
          </cell>
          <cell r="H477">
            <v>0</v>
          </cell>
          <cell r="I477">
            <v>0</v>
          </cell>
        </row>
        <row r="478">
          <cell r="B478">
            <v>29519</v>
          </cell>
          <cell r="C478">
            <v>0.14449030567757104</v>
          </cell>
          <cell r="D478">
            <v>28998</v>
          </cell>
          <cell r="E478">
            <v>0.14294109238759273</v>
          </cell>
          <cell r="F478">
            <v>36717</v>
          </cell>
          <cell r="G478">
            <v>0.19511869742016222</v>
          </cell>
          <cell r="H478">
            <v>95234</v>
          </cell>
          <cell r="I478">
            <v>0.15996519860294703</v>
          </cell>
        </row>
        <row r="479">
          <cell r="B479">
            <v>0</v>
          </cell>
          <cell r="C479">
            <v>0</v>
          </cell>
          <cell r="D479">
            <v>0</v>
          </cell>
          <cell r="E479">
            <v>0</v>
          </cell>
          <cell r="F479">
            <v>0</v>
          </cell>
          <cell r="G479">
            <v>0</v>
          </cell>
          <cell r="H479">
            <v>0</v>
          </cell>
          <cell r="I479">
            <v>0</v>
          </cell>
        </row>
        <row r="480">
          <cell r="B480">
            <v>0</v>
          </cell>
          <cell r="C480">
            <v>0</v>
          </cell>
          <cell r="D480">
            <v>0</v>
          </cell>
          <cell r="E480">
            <v>0</v>
          </cell>
          <cell r="F480">
            <v>0</v>
          </cell>
          <cell r="G480">
            <v>0</v>
          </cell>
          <cell r="H480">
            <v>0</v>
          </cell>
          <cell r="I480">
            <v>0</v>
          </cell>
        </row>
        <row r="481">
          <cell r="B481">
            <v>0</v>
          </cell>
          <cell r="C481">
            <v>0</v>
          </cell>
          <cell r="D481">
            <v>0</v>
          </cell>
          <cell r="E481">
            <v>0</v>
          </cell>
          <cell r="F481">
            <v>0</v>
          </cell>
          <cell r="G481">
            <v>0</v>
          </cell>
          <cell r="H481">
            <v>0</v>
          </cell>
          <cell r="I481">
            <v>0</v>
          </cell>
        </row>
        <row r="482">
          <cell r="B482">
            <v>30715.545212105539</v>
          </cell>
          <cell r="C482">
            <v>3.5331162069084585E-2</v>
          </cell>
          <cell r="D482">
            <v>31083.382705696615</v>
          </cell>
          <cell r="E482">
            <v>4.1914719900416814E-2</v>
          </cell>
          <cell r="F482">
            <v>58200.577164739101</v>
          </cell>
          <cell r="G482">
            <v>5.7871037552373043E-2</v>
          </cell>
          <cell r="H482">
            <v>119999.50508254126</v>
          </cell>
          <cell r="I482">
            <v>4.5860115766241938E-2</v>
          </cell>
        </row>
        <row r="483">
          <cell r="B483">
            <v>41093.697000000007</v>
          </cell>
          <cell r="C483">
            <v>1.6270654200969872E-2</v>
          </cell>
          <cell r="D483">
            <v>40188.032000000007</v>
          </cell>
          <cell r="E483">
            <v>1.5947232166613711E-2</v>
          </cell>
          <cell r="F483">
            <v>77672.906000000003</v>
          </cell>
          <cell r="G483">
            <v>2.2351659808473631E-2</v>
          </cell>
          <cell r="H483">
            <v>158954.63500000001</v>
          </cell>
          <cell r="I483">
            <v>1.8655036615411968E-2</v>
          </cell>
        </row>
        <row r="484">
          <cell r="B484">
            <v>3376.152</v>
          </cell>
          <cell r="C484">
            <v>2.7677533284533062E-3</v>
          </cell>
          <cell r="D484">
            <v>3801.9259999999999</v>
          </cell>
          <cell r="E484">
            <v>3.1650328621635414E-3</v>
          </cell>
          <cell r="F484">
            <v>7910.3710000000001</v>
          </cell>
          <cell r="G484">
            <v>5.9522300798667653E-3</v>
          </cell>
          <cell r="H484">
            <v>15088.449000000001</v>
          </cell>
          <cell r="I484">
            <v>4.0235641040901127E-3</v>
          </cell>
        </row>
        <row r="485">
          <cell r="B485">
            <v>52</v>
          </cell>
          <cell r="C485">
            <v>9.4106187394953989E-4</v>
          </cell>
          <cell r="D485">
            <v>52</v>
          </cell>
          <cell r="E485">
            <v>7.1054431780373593E-4</v>
          </cell>
          <cell r="F485">
            <v>100</v>
          </cell>
          <cell r="G485">
            <v>1.1518811111252535E-3</v>
          </cell>
          <cell r="H485">
            <v>204</v>
          </cell>
          <cell r="I485">
            <v>9.4771505296793366E-4</v>
          </cell>
        </row>
        <row r="486">
          <cell r="B486">
            <v>0</v>
          </cell>
          <cell r="C486">
            <v>0</v>
          </cell>
          <cell r="D486">
            <v>0</v>
          </cell>
          <cell r="E486">
            <v>0</v>
          </cell>
          <cell r="F486">
            <v>62</v>
          </cell>
          <cell r="G486">
            <v>5.5546098782465357E-3</v>
          </cell>
          <cell r="H486">
            <v>62</v>
          </cell>
          <cell r="I486">
            <v>2.7356139028663806E-3</v>
          </cell>
        </row>
        <row r="487">
          <cell r="B487">
            <v>26</v>
          </cell>
          <cell r="C487">
            <v>1.6949076304676337E-3</v>
          </cell>
          <cell r="D487">
            <v>3</v>
          </cell>
          <cell r="E487">
            <v>1.576680765346071E-4</v>
          </cell>
          <cell r="F487">
            <v>12</v>
          </cell>
          <cell r="G487">
            <v>6.4778048274113031E-4</v>
          </cell>
          <cell r="H487">
            <v>41</v>
          </cell>
          <cell r="I487">
            <v>7.7516189208850302E-4</v>
          </cell>
        </row>
        <row r="488">
          <cell r="B488">
            <v>784.87</v>
          </cell>
          <cell r="C488">
            <v>8.0928599666209605E-2</v>
          </cell>
          <cell r="D488">
            <v>677.08</v>
          </cell>
          <cell r="E488">
            <v>7.2651100995524395E-2</v>
          </cell>
          <cell r="F488">
            <v>834.28</v>
          </cell>
          <cell r="G488">
            <v>5.4482634721388416E-2</v>
          </cell>
          <cell r="H488">
            <v>2296.23</v>
          </cell>
          <cell r="I488">
            <v>6.6885650567617624E-2</v>
          </cell>
        </row>
        <row r="489">
          <cell r="B489">
            <v>26765.607000000004</v>
          </cell>
          <cell r="C489">
            <v>3.2219414948080838E-2</v>
          </cell>
          <cell r="D489">
            <v>25471.881000000001</v>
          </cell>
          <cell r="E489">
            <v>3.0766919764496584E-2</v>
          </cell>
          <cell r="F489">
            <v>48006.617000000006</v>
          </cell>
          <cell r="G489">
            <v>3.5514556498407922E-2</v>
          </cell>
          <cell r="H489">
            <v>100244.10500000001</v>
          </cell>
          <cell r="I489">
            <v>3.3299571107926126E-2</v>
          </cell>
        </row>
        <row r="490">
          <cell r="B490">
            <v>8686.0440000000017</v>
          </cell>
          <cell r="C490">
            <v>2.4180195381725788E-2</v>
          </cell>
          <cell r="D490">
            <v>8852.0730000000021</v>
          </cell>
          <cell r="E490">
            <v>2.5097889894446345E-2</v>
          </cell>
          <cell r="F490">
            <v>18382.132000000001</v>
          </cell>
          <cell r="G490">
            <v>3.0371671712813259E-2</v>
          </cell>
          <cell r="H490">
            <v>35920.249000000011</v>
          </cell>
          <cell r="I490">
            <v>2.7270928192139016E-2</v>
          </cell>
        </row>
        <row r="491">
          <cell r="B491">
            <v>1403.0240000000001</v>
          </cell>
          <cell r="C491">
            <v>4.6839691910269238E-2</v>
          </cell>
          <cell r="D491">
            <v>1330.0719999999999</v>
          </cell>
          <cell r="E491">
            <v>4.3157322638684076E-2</v>
          </cell>
          <cell r="F491">
            <v>2365.5059999999999</v>
          </cell>
          <cell r="G491">
            <v>4.130765579359838E-2</v>
          </cell>
          <cell r="H491">
            <v>5098.6019999999999</v>
          </cell>
          <cell r="I491">
            <v>4.3194416734547096E-2</v>
          </cell>
        </row>
        <row r="495">
          <cell r="L495">
            <v>0.17556162716549947</v>
          </cell>
        </row>
        <row r="496">
          <cell r="L496">
            <v>0.20433365301820003</v>
          </cell>
        </row>
        <row r="497">
          <cell r="L497">
            <v>0.14916558436421071</v>
          </cell>
        </row>
        <row r="499">
          <cell r="B499">
            <v>7288.0629999999974</v>
          </cell>
          <cell r="C499">
            <v>0.17516283387317566</v>
          </cell>
          <cell r="D499">
            <v>7288.0629999999974</v>
          </cell>
          <cell r="E499">
            <v>0.17563698674266706</v>
          </cell>
          <cell r="F499">
            <v>7287.2329999999974</v>
          </cell>
          <cell r="G499">
            <v>0.17556162716549947</v>
          </cell>
          <cell r="H499">
            <v>7287.2329999999974</v>
          </cell>
          <cell r="I499">
            <v>0.17556162716549947</v>
          </cell>
        </row>
        <row r="500">
          <cell r="B500">
            <v>1637333.6319999995</v>
          </cell>
          <cell r="C500">
            <v>0.21919879792686336</v>
          </cell>
          <cell r="D500">
            <v>1597172.3150000004</v>
          </cell>
          <cell r="E500">
            <v>0.20401487714819885</v>
          </cell>
          <cell r="F500">
            <v>1814211.7829999998</v>
          </cell>
          <cell r="G500">
            <v>0.192798796483058</v>
          </cell>
          <cell r="H500">
            <v>5048717.7299999995</v>
          </cell>
          <cell r="I500">
            <v>0.20433365301820003</v>
          </cell>
        </row>
        <row r="501">
          <cell r="B501">
            <v>435215.69399999996</v>
          </cell>
          <cell r="C501">
            <v>0.14871915560470725</v>
          </cell>
          <cell r="D501">
            <v>430755.10100000002</v>
          </cell>
          <cell r="E501">
            <v>0.14709336774352505</v>
          </cell>
          <cell r="F501">
            <v>598944.02499999991</v>
          </cell>
          <cell r="G501">
            <v>0.15102516206053332</v>
          </cell>
          <cell r="H501">
            <v>1464914.8199999998</v>
          </cell>
          <cell r="I501">
            <v>0.14916558436421071</v>
          </cell>
        </row>
        <row r="502">
          <cell r="B502">
            <v>33382.534</v>
          </cell>
          <cell r="C502">
            <v>0.12758965895744101</v>
          </cell>
          <cell r="D502">
            <v>43462.742000000006</v>
          </cell>
          <cell r="E502">
            <v>0.14937144656242843</v>
          </cell>
          <cell r="F502">
            <v>52066.233999999997</v>
          </cell>
          <cell r="G502">
            <v>0.14432479046825333</v>
          </cell>
          <cell r="H502">
            <v>128911.51000000001</v>
          </cell>
          <cell r="I502">
            <v>0.14113861975682207</v>
          </cell>
        </row>
        <row r="503">
          <cell r="B503">
            <v>0</v>
          </cell>
          <cell r="C503">
            <v>0</v>
          </cell>
          <cell r="D503">
            <v>0</v>
          </cell>
          <cell r="E503">
            <v>0</v>
          </cell>
          <cell r="F503">
            <v>0</v>
          </cell>
          <cell r="G503">
            <v>0</v>
          </cell>
          <cell r="H503">
            <v>0</v>
          </cell>
          <cell r="I503">
            <v>0</v>
          </cell>
        </row>
        <row r="504">
          <cell r="B504">
            <v>189130.64900000003</v>
          </cell>
          <cell r="C504">
            <v>0.7672135355555727</v>
          </cell>
          <cell r="D504">
            <v>191129.60399999999</v>
          </cell>
          <cell r="E504">
            <v>0.78198864284851355</v>
          </cell>
          <cell r="F504">
            <v>283404.14</v>
          </cell>
          <cell r="G504">
            <v>0.87488412160841289</v>
          </cell>
          <cell r="H504">
            <v>663664.39300000004</v>
          </cell>
          <cell r="I504">
            <v>0.81444758478128354</v>
          </cell>
        </row>
        <row r="505">
          <cell r="B505">
            <v>21.338000000000001</v>
          </cell>
          <cell r="C505">
            <v>2.6316114025805529E-2</v>
          </cell>
          <cell r="D505">
            <v>16.853000000000002</v>
          </cell>
          <cell r="E505">
            <v>8.900806158578323E-3</v>
          </cell>
          <cell r="F505">
            <v>10.407</v>
          </cell>
          <cell r="G505">
            <v>1.1001882805157681E-2</v>
          </cell>
          <cell r="H505">
            <v>48.597999999999999</v>
          </cell>
          <cell r="I505">
            <v>1.3313838441701753E-2</v>
          </cell>
        </row>
        <row r="506">
          <cell r="B506">
            <v>0</v>
          </cell>
          <cell r="C506">
            <v>0</v>
          </cell>
          <cell r="D506">
            <v>0</v>
          </cell>
          <cell r="E506">
            <v>0</v>
          </cell>
          <cell r="F506">
            <v>0</v>
          </cell>
          <cell r="G506">
            <v>0</v>
          </cell>
          <cell r="H506">
            <v>0</v>
          </cell>
          <cell r="I506">
            <v>0</v>
          </cell>
        </row>
        <row r="507">
          <cell r="B507">
            <v>0</v>
          </cell>
          <cell r="C507">
            <v>0</v>
          </cell>
          <cell r="D507">
            <v>0</v>
          </cell>
          <cell r="E507">
            <v>0</v>
          </cell>
          <cell r="F507">
            <v>0</v>
          </cell>
          <cell r="G507">
            <v>0</v>
          </cell>
          <cell r="H507">
            <v>0</v>
          </cell>
          <cell r="I507">
            <v>0</v>
          </cell>
        </row>
        <row r="508">
          <cell r="B508">
            <v>5340.25</v>
          </cell>
          <cell r="C508">
            <v>5.2548242144818853E-3</v>
          </cell>
          <cell r="D508">
            <v>3421.7599999999998</v>
          </cell>
          <cell r="E508">
            <v>3.0658491555140377E-3</v>
          </cell>
          <cell r="F508">
            <v>11009.167000000001</v>
          </cell>
          <cell r="G508">
            <v>6.3498991789849692E-3</v>
          </cell>
          <cell r="H508">
            <v>19771.177000000003</v>
          </cell>
          <cell r="I508">
            <v>5.113984781901993E-3</v>
          </cell>
        </row>
        <row r="509">
          <cell r="B509">
            <v>0</v>
          </cell>
          <cell r="C509">
            <v>0</v>
          </cell>
          <cell r="D509">
            <v>0</v>
          </cell>
          <cell r="E509">
            <v>0</v>
          </cell>
          <cell r="F509">
            <v>0</v>
          </cell>
          <cell r="G509">
            <v>0</v>
          </cell>
          <cell r="H509">
            <v>0</v>
          </cell>
          <cell r="I509">
            <v>0</v>
          </cell>
        </row>
        <row r="510">
          <cell r="B510">
            <v>0</v>
          </cell>
          <cell r="C510">
            <v>0</v>
          </cell>
          <cell r="D510">
            <v>0</v>
          </cell>
          <cell r="E510">
            <v>0</v>
          </cell>
          <cell r="F510">
            <v>2.2200000000000002</v>
          </cell>
          <cell r="G510">
            <v>1</v>
          </cell>
          <cell r="H510">
            <v>2.2200000000000002</v>
          </cell>
          <cell r="I510">
            <v>1</v>
          </cell>
        </row>
        <row r="511">
          <cell r="B511">
            <v>6799.37</v>
          </cell>
          <cell r="C511">
            <v>0.27397353557247395</v>
          </cell>
          <cell r="D511">
            <v>6306.25</v>
          </cell>
          <cell r="E511">
            <v>0.24340039959156978</v>
          </cell>
          <cell r="F511">
            <v>10061.15</v>
          </cell>
          <cell r="G511">
            <v>0.25313816447903303</v>
          </cell>
          <cell r="H511">
            <v>23166.769999999997</v>
          </cell>
          <cell r="I511">
            <v>0.25606490617339189</v>
          </cell>
        </row>
        <row r="512">
          <cell r="B512">
            <v>0</v>
          </cell>
          <cell r="C512">
            <v>0</v>
          </cell>
          <cell r="D512">
            <v>0</v>
          </cell>
          <cell r="E512">
            <v>0</v>
          </cell>
          <cell r="F512">
            <v>0</v>
          </cell>
          <cell r="G512">
            <v>0</v>
          </cell>
          <cell r="H512">
            <v>0</v>
          </cell>
          <cell r="I512">
            <v>0</v>
          </cell>
        </row>
        <row r="513">
          <cell r="B513">
            <v>39</v>
          </cell>
          <cell r="C513">
            <v>1.908981307437674E-4</v>
          </cell>
          <cell r="D513">
            <v>394.77</v>
          </cell>
          <cell r="E513">
            <v>1.945956791566659E-3</v>
          </cell>
          <cell r="F513">
            <v>158</v>
          </cell>
          <cell r="G513">
            <v>8.3963162002303115E-4</v>
          </cell>
          <cell r="H513">
            <v>591.77</v>
          </cell>
          <cell r="I513">
            <v>9.9400010056561691E-4</v>
          </cell>
        </row>
        <row r="514">
          <cell r="B514">
            <v>128335.163</v>
          </cell>
          <cell r="C514">
            <v>0.48763463525403078</v>
          </cell>
          <cell r="D514">
            <v>127569.859</v>
          </cell>
          <cell r="E514">
            <v>0.48263038306177874</v>
          </cell>
          <cell r="F514">
            <v>158754.31899999996</v>
          </cell>
          <cell r="G514">
            <v>0.61409594106275212</v>
          </cell>
          <cell r="H514">
            <v>414659.34099999996</v>
          </cell>
          <cell r="I514">
            <v>0.52754424842302461</v>
          </cell>
        </row>
        <row r="515">
          <cell r="B515">
            <v>0</v>
          </cell>
          <cell r="C515">
            <v>0</v>
          </cell>
          <cell r="D515">
            <v>0</v>
          </cell>
          <cell r="E515">
            <v>0</v>
          </cell>
          <cell r="F515">
            <v>0</v>
          </cell>
          <cell r="G515">
            <v>0</v>
          </cell>
          <cell r="H515">
            <v>0</v>
          </cell>
          <cell r="I515">
            <v>0</v>
          </cell>
        </row>
        <row r="516">
          <cell r="B516">
            <v>85.8</v>
          </cell>
          <cell r="C516">
            <v>1.5850618451228312E-2</v>
          </cell>
          <cell r="D516">
            <v>0</v>
          </cell>
          <cell r="E516">
            <v>0</v>
          </cell>
          <cell r="F516">
            <v>221.71899999999999</v>
          </cell>
          <cell r="G516">
            <v>2.1177032653771525E-2</v>
          </cell>
          <cell r="H516">
            <v>307.51900000000001</v>
          </cell>
          <cell r="I516">
            <v>1.3707586611327991E-2</v>
          </cell>
        </row>
        <row r="517">
          <cell r="B517">
            <v>72081.589999999982</v>
          </cell>
          <cell r="C517">
            <v>8.2913271468923702E-2</v>
          </cell>
          <cell r="D517">
            <v>58453.263000000006</v>
          </cell>
          <cell r="E517">
            <v>7.8821927751813833E-2</v>
          </cell>
          <cell r="F517">
            <v>83256.668999999994</v>
          </cell>
          <cell r="G517">
            <v>8.2785258375471488E-2</v>
          </cell>
          <cell r="H517">
            <v>213791.522</v>
          </cell>
          <cell r="I517">
            <v>8.1704536548022136E-2</v>
          </cell>
        </row>
        <row r="518">
          <cell r="B518">
            <v>464053.50099999999</v>
          </cell>
          <cell r="C518">
            <v>0.183737521730411</v>
          </cell>
          <cell r="D518">
            <v>453839.52900000004</v>
          </cell>
          <cell r="E518">
            <v>0.18009053877904788</v>
          </cell>
          <cell r="F518">
            <v>618825.35700000008</v>
          </cell>
          <cell r="G518">
            <v>0.17807720314367084</v>
          </cell>
          <cell r="H518">
            <v>1536718.3870000001</v>
          </cell>
          <cell r="I518">
            <v>0.18035043631827297</v>
          </cell>
        </row>
        <row r="519">
          <cell r="B519">
            <v>265469.39</v>
          </cell>
          <cell r="C519">
            <v>0.21763054144925015</v>
          </cell>
          <cell r="D519">
            <v>251019.13900000002</v>
          </cell>
          <cell r="E519">
            <v>0.20896877634309505</v>
          </cell>
          <cell r="F519">
            <v>282787.62800000003</v>
          </cell>
          <cell r="G519">
            <v>0.21278610391292305</v>
          </cell>
          <cell r="H519">
            <v>799276.15700000012</v>
          </cell>
          <cell r="I519">
            <v>0.21313912745838182</v>
          </cell>
        </row>
        <row r="520">
          <cell r="B520">
            <v>29113.506999999998</v>
          </cell>
          <cell r="C520">
            <v>0.52687714335890479</v>
          </cell>
          <cell r="D520">
            <v>32137.818999999996</v>
          </cell>
          <cell r="E520">
            <v>0.43914124378951813</v>
          </cell>
          <cell r="F520">
            <v>34897.735000000001</v>
          </cell>
          <cell r="G520">
            <v>0.40198041767554654</v>
          </cell>
          <cell r="H520">
            <v>96149.060999999987</v>
          </cell>
          <cell r="I520">
            <v>0.44667604136486311</v>
          </cell>
        </row>
        <row r="521">
          <cell r="B521">
            <v>443.14499999999998</v>
          </cell>
          <cell r="C521">
            <v>7.8899900597288658E-2</v>
          </cell>
          <cell r="D521">
            <v>430.56399999999996</v>
          </cell>
          <cell r="E521">
            <v>7.3155871054120497E-2</v>
          </cell>
          <cell r="F521">
            <v>724.97400000000005</v>
          </cell>
          <cell r="G521">
            <v>6.495077003019202E-2</v>
          </cell>
          <cell r="H521">
            <v>1598.683</v>
          </cell>
          <cell r="I521">
            <v>7.0538378081873118E-2</v>
          </cell>
        </row>
        <row r="522">
          <cell r="B522">
            <v>2459.8069999999998</v>
          </cell>
          <cell r="C522">
            <v>0.16035175591452686</v>
          </cell>
          <cell r="D522">
            <v>2057.6080000000002</v>
          </cell>
          <cell r="E522">
            <v>0.10813969854073996</v>
          </cell>
          <cell r="F522">
            <v>3131.6280000000002</v>
          </cell>
          <cell r="G522">
            <v>0.16905062480047003</v>
          </cell>
          <cell r="H522">
            <v>7649.0429999999997</v>
          </cell>
          <cell r="I522">
            <v>0.14461577181820293</v>
          </cell>
        </row>
        <row r="523">
          <cell r="B523">
            <v>0</v>
          </cell>
          <cell r="C523">
            <v>0</v>
          </cell>
          <cell r="D523">
            <v>0</v>
          </cell>
          <cell r="E523">
            <v>0</v>
          </cell>
          <cell r="F523">
            <v>0</v>
          </cell>
          <cell r="G523">
            <v>0</v>
          </cell>
          <cell r="H523">
            <v>0</v>
          </cell>
          <cell r="I523">
            <v>0</v>
          </cell>
        </row>
        <row r="524">
          <cell r="B524">
            <v>117085.219</v>
          </cell>
          <cell r="C524">
            <v>0.14094271261054975</v>
          </cell>
          <cell r="D524">
            <v>115267.76999999999</v>
          </cell>
          <cell r="E524">
            <v>0.13922938125466455</v>
          </cell>
          <cell r="F524">
            <v>197008.71600000007</v>
          </cell>
          <cell r="G524">
            <v>0.14574401639384008</v>
          </cell>
          <cell r="H524">
            <v>429361.70500000007</v>
          </cell>
          <cell r="I524">
            <v>0.14262744554074178</v>
          </cell>
        </row>
        <row r="525">
          <cell r="B525">
            <v>47925.228999999985</v>
          </cell>
          <cell r="C525">
            <v>0.133414175766776</v>
          </cell>
          <cell r="D525">
            <v>50940.564000000006</v>
          </cell>
          <cell r="E525">
            <v>0.14442952135991163</v>
          </cell>
          <cell r="F525">
            <v>97618.450000000012</v>
          </cell>
          <cell r="G525">
            <v>0.16128899066298052</v>
          </cell>
          <cell r="H525">
            <v>196484.24300000002</v>
          </cell>
          <cell r="I525">
            <v>0.14917234236710866</v>
          </cell>
        </row>
        <row r="526">
          <cell r="B526">
            <v>1557.2039999999997</v>
          </cell>
          <cell r="C526">
            <v>5.1986962162756223E-2</v>
          </cell>
          <cell r="D526">
            <v>1986.0650000000001</v>
          </cell>
          <cell r="E526">
            <v>6.4442562497667874E-2</v>
          </cell>
          <cell r="F526">
            <v>2656.2260000000001</v>
          </cell>
          <cell r="G526">
            <v>4.6384354686907006E-2</v>
          </cell>
          <cell r="H526">
            <v>6199.4949999999999</v>
          </cell>
          <cell r="I526">
            <v>5.252097939273178E-2</v>
          </cell>
        </row>
        <row r="530">
          <cell r="L530">
            <v>3.1051683755511986E-2</v>
          </cell>
        </row>
        <row r="531">
          <cell r="L531">
            <v>3.9752355435075472E-2</v>
          </cell>
        </row>
        <row r="532">
          <cell r="L532">
            <v>3.5186974674063613E-2</v>
          </cell>
        </row>
        <row r="534">
          <cell r="B534">
            <v>1290.3660000000002</v>
          </cell>
          <cell r="C534">
            <v>3.1012926931832822E-2</v>
          </cell>
          <cell r="D534">
            <v>1288.9740000000002</v>
          </cell>
          <cell r="E534">
            <v>3.1063330455519202E-2</v>
          </cell>
          <cell r="F534">
            <v>1288.8970000000002</v>
          </cell>
          <cell r="G534">
            <v>3.1051683755511986E-2</v>
          </cell>
          <cell r="H534">
            <v>1288.8970000000002</v>
          </cell>
          <cell r="I534">
            <v>3.1051683755511986E-2</v>
          </cell>
        </row>
        <row r="535">
          <cell r="B535">
            <v>291914.59999999992</v>
          </cell>
          <cell r="C535">
            <v>3.9080202206034663E-2</v>
          </cell>
          <cell r="D535">
            <v>281815.16440000001</v>
          </cell>
          <cell r="E535">
            <v>3.5997672639076168E-2</v>
          </cell>
          <cell r="F535">
            <v>408479.57180000003</v>
          </cell>
          <cell r="G535">
            <v>4.3409689303597086E-2</v>
          </cell>
          <cell r="H535">
            <v>982209.33620000002</v>
          </cell>
          <cell r="I535">
            <v>3.9752355435075472E-2</v>
          </cell>
        </row>
        <row r="536">
          <cell r="B536">
            <v>106396.693</v>
          </cell>
          <cell r="C536">
            <v>3.6357205312759856E-2</v>
          </cell>
          <cell r="D536">
            <v>101682.594</v>
          </cell>
          <cell r="E536">
            <v>3.4722363490612619E-2</v>
          </cell>
          <cell r="F536">
            <v>137482.465</v>
          </cell>
          <cell r="G536">
            <v>3.4666530911810337E-2</v>
          </cell>
          <cell r="H536">
            <v>345561.75199999998</v>
          </cell>
          <cell r="I536">
            <v>3.5186974674063613E-2</v>
          </cell>
        </row>
        <row r="537">
          <cell r="B537">
            <v>4554.5159999999996</v>
          </cell>
          <cell r="C537">
            <v>1.7407580357926347E-2</v>
          </cell>
          <cell r="D537">
            <v>5070.7880000000005</v>
          </cell>
          <cell r="E537">
            <v>1.742713192764974E-2</v>
          </cell>
          <cell r="F537">
            <v>5926.6149999999998</v>
          </cell>
          <cell r="G537">
            <v>1.6428256901795647E-2</v>
          </cell>
          <cell r="H537">
            <v>15551.919</v>
          </cell>
          <cell r="I537">
            <v>1.7027000787050717E-2</v>
          </cell>
        </row>
        <row r="538">
          <cell r="B538">
            <v>2660.8799999999997</v>
          </cell>
          <cell r="C538">
            <v>0.10186084537902042</v>
          </cell>
          <cell r="D538">
            <v>2658.4700000000003</v>
          </cell>
          <cell r="E538">
            <v>0.10326183281897343</v>
          </cell>
          <cell r="F538">
            <v>2062.39</v>
          </cell>
          <cell r="G538">
            <v>6.4778541840642315E-2</v>
          </cell>
          <cell r="H538">
            <v>7381.74</v>
          </cell>
          <cell r="I538">
            <v>8.8187364346074174E-2</v>
          </cell>
        </row>
        <row r="539">
          <cell r="B539">
            <v>57367.66</v>
          </cell>
          <cell r="C539">
            <v>0.23271344696305674</v>
          </cell>
          <cell r="D539">
            <v>52613.203999999998</v>
          </cell>
          <cell r="E539">
            <v>0.21526193290219961</v>
          </cell>
          <cell r="F539">
            <v>36451.964999999997</v>
          </cell>
          <cell r="G539">
            <v>0.11252921492228592</v>
          </cell>
          <cell r="H539">
            <v>146432.829</v>
          </cell>
          <cell r="I539">
            <v>0.1797020680477289</v>
          </cell>
        </row>
        <row r="540">
          <cell r="B540">
            <v>0</v>
          </cell>
          <cell r="C540">
            <v>0</v>
          </cell>
          <cell r="D540">
            <v>0</v>
          </cell>
          <cell r="E540">
            <v>0</v>
          </cell>
          <cell r="F540">
            <v>0</v>
          </cell>
          <cell r="G540">
            <v>0</v>
          </cell>
          <cell r="H540">
            <v>0</v>
          </cell>
          <cell r="I540">
            <v>0</v>
          </cell>
        </row>
        <row r="541">
          <cell r="B541">
            <v>0</v>
          </cell>
          <cell r="C541">
            <v>0</v>
          </cell>
          <cell r="D541">
            <v>0</v>
          </cell>
          <cell r="E541">
            <v>0</v>
          </cell>
          <cell r="F541">
            <v>0</v>
          </cell>
          <cell r="G541">
            <v>0</v>
          </cell>
          <cell r="H541">
            <v>0</v>
          </cell>
          <cell r="I541">
            <v>0</v>
          </cell>
        </row>
        <row r="542">
          <cell r="B542">
            <v>0</v>
          </cell>
          <cell r="C542">
            <v>0</v>
          </cell>
          <cell r="D542">
            <v>0</v>
          </cell>
          <cell r="E542">
            <v>0</v>
          </cell>
          <cell r="F542">
            <v>0</v>
          </cell>
          <cell r="G542">
            <v>0</v>
          </cell>
          <cell r="H542">
            <v>0</v>
          </cell>
          <cell r="I542">
            <v>0</v>
          </cell>
        </row>
        <row r="543">
          <cell r="B543">
            <v>279.52999999999997</v>
          </cell>
          <cell r="C543">
            <v>2.750584734186829E-4</v>
          </cell>
          <cell r="D543">
            <v>263.63</v>
          </cell>
          <cell r="E543">
            <v>2.3620879689638253E-4</v>
          </cell>
          <cell r="F543">
            <v>46589.144999999997</v>
          </cell>
          <cell r="G543">
            <v>2.6871821781349271E-2</v>
          </cell>
          <cell r="H543">
            <v>47132.305</v>
          </cell>
          <cell r="I543">
            <v>1.2191175593944822E-2</v>
          </cell>
        </row>
        <row r="544">
          <cell r="B544">
            <v>0</v>
          </cell>
          <cell r="C544">
            <v>0</v>
          </cell>
          <cell r="D544">
            <v>0</v>
          </cell>
          <cell r="E544">
            <v>0</v>
          </cell>
          <cell r="F544">
            <v>0</v>
          </cell>
          <cell r="G544">
            <v>0</v>
          </cell>
          <cell r="H544">
            <v>0</v>
          </cell>
          <cell r="I544">
            <v>0</v>
          </cell>
        </row>
        <row r="545">
          <cell r="B545">
            <v>0</v>
          </cell>
          <cell r="C545">
            <v>0</v>
          </cell>
          <cell r="D545">
            <v>0</v>
          </cell>
          <cell r="E545">
            <v>0</v>
          </cell>
          <cell r="F545">
            <v>0</v>
          </cell>
          <cell r="G545">
            <v>0</v>
          </cell>
          <cell r="H545">
            <v>0</v>
          </cell>
          <cell r="I545">
            <v>0</v>
          </cell>
        </row>
        <row r="546">
          <cell r="B546">
            <v>0</v>
          </cell>
          <cell r="C546">
            <v>0</v>
          </cell>
          <cell r="D546">
            <v>0</v>
          </cell>
          <cell r="E546">
            <v>0</v>
          </cell>
          <cell r="F546">
            <v>0</v>
          </cell>
          <cell r="G546">
            <v>0</v>
          </cell>
          <cell r="H546">
            <v>0</v>
          </cell>
          <cell r="I546">
            <v>0</v>
          </cell>
        </row>
        <row r="547">
          <cell r="B547">
            <v>0</v>
          </cell>
          <cell r="C547">
            <v>0</v>
          </cell>
          <cell r="D547">
            <v>0</v>
          </cell>
          <cell r="E547">
            <v>0</v>
          </cell>
          <cell r="F547">
            <v>0</v>
          </cell>
          <cell r="G547">
            <v>0</v>
          </cell>
          <cell r="H547">
            <v>0</v>
          </cell>
          <cell r="I547">
            <v>0</v>
          </cell>
        </row>
        <row r="548">
          <cell r="B548">
            <v>0</v>
          </cell>
          <cell r="C548">
            <v>0</v>
          </cell>
          <cell r="D548">
            <v>0</v>
          </cell>
          <cell r="E548">
            <v>0</v>
          </cell>
          <cell r="F548">
            <v>0</v>
          </cell>
          <cell r="G548">
            <v>0</v>
          </cell>
          <cell r="H548">
            <v>0</v>
          </cell>
          <cell r="I548">
            <v>0</v>
          </cell>
        </row>
        <row r="549">
          <cell r="B549">
            <v>0</v>
          </cell>
          <cell r="C549">
            <v>0</v>
          </cell>
          <cell r="D549">
            <v>0</v>
          </cell>
          <cell r="E549">
            <v>0</v>
          </cell>
          <cell r="F549">
            <v>0</v>
          </cell>
          <cell r="G549">
            <v>0</v>
          </cell>
          <cell r="H549">
            <v>0</v>
          </cell>
          <cell r="I549">
            <v>0</v>
          </cell>
        </row>
        <row r="550">
          <cell r="B550">
            <v>0</v>
          </cell>
          <cell r="C550">
            <v>0</v>
          </cell>
          <cell r="D550">
            <v>0</v>
          </cell>
          <cell r="E550">
            <v>0</v>
          </cell>
          <cell r="F550">
            <v>0</v>
          </cell>
          <cell r="G550">
            <v>0</v>
          </cell>
          <cell r="H550">
            <v>0</v>
          </cell>
          <cell r="I550">
            <v>0</v>
          </cell>
        </row>
        <row r="551">
          <cell r="B551">
            <v>2628.1080000000002</v>
          </cell>
          <cell r="C551">
            <v>0.48551441907483378</v>
          </cell>
          <cell r="D551">
            <v>6189.0109999999995</v>
          </cell>
          <cell r="E551">
            <v>0.94468597909300223</v>
          </cell>
          <cell r="F551">
            <v>5308.2749999999996</v>
          </cell>
          <cell r="G551">
            <v>0.5070089302684887</v>
          </cell>
          <cell r="H551">
            <v>14125.393999999998</v>
          </cell>
          <cell r="I551">
            <v>0.62963609297029677</v>
          </cell>
        </row>
        <row r="552">
          <cell r="B552">
            <v>38905.999000000003</v>
          </cell>
          <cell r="C552">
            <v>4.4752393181902279E-2</v>
          </cell>
          <cell r="D552">
            <v>34887.490999999995</v>
          </cell>
          <cell r="E552">
            <v>4.7044410421434549E-2</v>
          </cell>
          <cell r="F552">
            <v>41144.075000000004</v>
          </cell>
          <cell r="G552">
            <v>4.0911111631126845E-2</v>
          </cell>
          <cell r="H552">
            <v>114937.565</v>
          </cell>
          <cell r="I552">
            <v>4.3925598136128008E-2</v>
          </cell>
        </row>
        <row r="553">
          <cell r="B553">
            <v>89654.082000000009</v>
          </cell>
          <cell r="C553">
            <v>3.5497671721466124E-2</v>
          </cell>
          <cell r="D553">
            <v>89516.893999999986</v>
          </cell>
          <cell r="E553">
            <v>3.5521686940334619E-2</v>
          </cell>
          <cell r="F553">
            <v>110497.49099999998</v>
          </cell>
          <cell r="G553">
            <v>3.1797475538276838E-2</v>
          </cell>
          <cell r="H553">
            <v>289668.46699999995</v>
          </cell>
          <cell r="I553">
            <v>3.3995711155042775E-2</v>
          </cell>
        </row>
        <row r="554">
          <cell r="B554">
            <v>19024.114999999998</v>
          </cell>
          <cell r="C554">
            <v>1.5595878862127197E-2</v>
          </cell>
          <cell r="D554">
            <v>20870.887999999999</v>
          </cell>
          <cell r="E554">
            <v>1.7374627066001472E-2</v>
          </cell>
          <cell r="F554">
            <v>22301.243999999999</v>
          </cell>
          <cell r="G554">
            <v>1.6780772400592614E-2</v>
          </cell>
          <cell r="H554">
            <v>62196.246999999996</v>
          </cell>
          <cell r="I554">
            <v>1.6585573960472832E-2</v>
          </cell>
        </row>
        <row r="555">
          <cell r="B555">
            <v>0</v>
          </cell>
          <cell r="C555">
            <v>0</v>
          </cell>
          <cell r="D555">
            <v>0</v>
          </cell>
          <cell r="E555">
            <v>0</v>
          </cell>
          <cell r="F555">
            <v>0</v>
          </cell>
          <cell r="G555">
            <v>0</v>
          </cell>
          <cell r="H555">
            <v>0</v>
          </cell>
          <cell r="I555">
            <v>0</v>
          </cell>
        </row>
        <row r="556">
          <cell r="B556">
            <v>4.7</v>
          </cell>
          <cell r="C556">
            <v>8.3681308106208299E-4</v>
          </cell>
          <cell r="D556">
            <v>5.6</v>
          </cell>
          <cell r="E556">
            <v>9.5147963578718785E-4</v>
          </cell>
          <cell r="F556">
            <v>7.8</v>
          </cell>
          <cell r="G556">
            <v>6.9880575887617711E-4</v>
          </cell>
          <cell r="H556">
            <v>18.100000000000001</v>
          </cell>
          <cell r="I556">
            <v>7.9862276841744342E-4</v>
          </cell>
        </row>
        <row r="557">
          <cell r="B557">
            <v>59.478000000000002</v>
          </cell>
          <cell r="C557">
            <v>3.8772967709597658E-3</v>
          </cell>
          <cell r="D557">
            <v>42.225999999999999</v>
          </cell>
          <cell r="E557">
            <v>2.2192307332501065E-3</v>
          </cell>
          <cell r="F557">
            <v>132.63800000000001</v>
          </cell>
          <cell r="G557">
            <v>7.1600256391515038E-3</v>
          </cell>
          <cell r="H557">
            <v>234.34200000000001</v>
          </cell>
          <cell r="I557">
            <v>4.4305606857513169E-3</v>
          </cell>
        </row>
        <row r="558">
          <cell r="B558">
            <v>225.11599999999999</v>
          </cell>
          <cell r="C558">
            <v>2.3211898330243789E-2</v>
          </cell>
          <cell r="D558">
            <v>153.999</v>
          </cell>
          <cell r="E558">
            <v>1.6524187543879246E-2</v>
          </cell>
          <cell r="F558">
            <v>421.947</v>
          </cell>
          <cell r="G558">
            <v>2.755523837654706E-2</v>
          </cell>
          <cell r="H558">
            <v>801.06200000000001</v>
          </cell>
          <cell r="I558">
            <v>2.3333704818331313E-2</v>
          </cell>
        </row>
        <row r="559">
          <cell r="B559">
            <v>38597.160000000011</v>
          </cell>
          <cell r="C559">
            <v>4.6461786346092132E-2</v>
          </cell>
          <cell r="D559">
            <v>36877.841999999997</v>
          </cell>
          <cell r="E559">
            <v>4.4543926924822792E-2</v>
          </cell>
          <cell r="F559">
            <v>55956.598999999995</v>
          </cell>
          <cell r="G559">
            <v>4.1395830842324413E-2</v>
          </cell>
          <cell r="H559">
            <v>131431.601</v>
          </cell>
          <cell r="I559">
            <v>4.3659584205256501E-2</v>
          </cell>
        </row>
        <row r="560">
          <cell r="B560">
            <v>31401.445</v>
          </cell>
          <cell r="C560">
            <v>8.7415292320475943E-2</v>
          </cell>
          <cell r="D560">
            <v>31253.432999999997</v>
          </cell>
          <cell r="E560">
            <v>8.8611472166740562E-2</v>
          </cell>
          <cell r="F560">
            <v>31001.035999999996</v>
          </cell>
          <cell r="G560">
            <v>5.1221114512130878E-2</v>
          </cell>
          <cell r="H560">
            <v>93655.91399999999</v>
          </cell>
          <cell r="I560">
            <v>7.1104287318919934E-2</v>
          </cell>
        </row>
        <row r="561">
          <cell r="B561">
            <v>342.06799999999998</v>
          </cell>
          <cell r="C561">
            <v>1.1419875734386565E-2</v>
          </cell>
          <cell r="D561">
            <v>312.90600000000001</v>
          </cell>
          <cell r="E561">
            <v>1.0152973070315053E-2</v>
          </cell>
          <cell r="F561">
            <v>676.22699999999998</v>
          </cell>
          <cell r="G561">
            <v>1.1808616065373603E-2</v>
          </cell>
          <cell r="H561">
            <v>1331.201</v>
          </cell>
          <cell r="I561">
            <v>1.12776896002955E-2</v>
          </cell>
        </row>
        <row r="565">
          <cell r="L565">
            <v>8.9110276364121943E-2</v>
          </cell>
        </row>
        <row r="566">
          <cell r="L566">
            <v>3.1574673021961465E-2</v>
          </cell>
        </row>
        <row r="567">
          <cell r="L567">
            <v>2.8484774439205579E-2</v>
          </cell>
        </row>
        <row r="569">
          <cell r="B569">
            <v>3698.5349999999989</v>
          </cell>
          <cell r="C569">
            <v>8.8891365480666923E-2</v>
          </cell>
          <cell r="D569">
            <v>3698.597999999999</v>
          </cell>
          <cell r="E569">
            <v>8.9133506103398805E-2</v>
          </cell>
          <cell r="F569">
            <v>3698.7999999999984</v>
          </cell>
          <cell r="G569">
            <v>8.9110276364121943E-2</v>
          </cell>
          <cell r="H569">
            <v>3698.7999999999984</v>
          </cell>
          <cell r="I569">
            <v>8.9110276364121943E-2</v>
          </cell>
        </row>
        <row r="570">
          <cell r="B570">
            <v>237987.75599999996</v>
          </cell>
          <cell r="C570">
            <v>3.1860721002102813E-2</v>
          </cell>
          <cell r="D570">
            <v>216571.42899999997</v>
          </cell>
          <cell r="E570">
            <v>2.7663761177356024E-2</v>
          </cell>
          <cell r="F570">
            <v>325594.29999999993</v>
          </cell>
          <cell r="G570">
            <v>3.4601356782028858E-2</v>
          </cell>
          <cell r="H570">
            <v>780153.48499999987</v>
          </cell>
          <cell r="I570">
            <v>3.1574673021961465E-2</v>
          </cell>
        </row>
        <row r="571">
          <cell r="B571">
            <v>73383.813999999998</v>
          </cell>
          <cell r="C571">
            <v>2.5076253001880246E-2</v>
          </cell>
          <cell r="D571">
            <v>73678.005000000005</v>
          </cell>
          <cell r="E571">
            <v>2.5159413919683977E-2</v>
          </cell>
          <cell r="F571">
            <v>132679.43900000001</v>
          </cell>
          <cell r="G571">
            <v>3.3455436469335596E-2</v>
          </cell>
          <cell r="H571">
            <v>279741.25800000003</v>
          </cell>
          <cell r="I571">
            <v>2.8484774439205579E-2</v>
          </cell>
        </row>
        <row r="572">
          <cell r="B572">
            <v>781.72199999999998</v>
          </cell>
          <cell r="C572">
            <v>2.9877792794138608E-3</v>
          </cell>
          <cell r="D572">
            <v>755.28199999999993</v>
          </cell>
          <cell r="E572">
            <v>2.5957304972282708E-3</v>
          </cell>
          <cell r="F572">
            <v>1564.3140000000001</v>
          </cell>
          <cell r="G572">
            <v>4.3361939770131114E-3</v>
          </cell>
          <cell r="H572">
            <v>3101.3180000000002</v>
          </cell>
          <cell r="I572">
            <v>3.3954744766156869E-3</v>
          </cell>
        </row>
        <row r="573">
          <cell r="B573">
            <v>1884.1100000000001</v>
          </cell>
          <cell r="C573">
            <v>7.2125401140624976E-2</v>
          </cell>
          <cell r="D573">
            <v>2298.9449999999997</v>
          </cell>
          <cell r="E573">
            <v>8.9296954357211036E-2</v>
          </cell>
          <cell r="F573">
            <v>3644.5979999999995</v>
          </cell>
          <cell r="G573">
            <v>0.11447482970501277</v>
          </cell>
          <cell r="H573">
            <v>7827.6530000000002</v>
          </cell>
          <cell r="I573">
            <v>9.351454902037197E-2</v>
          </cell>
        </row>
        <row r="574">
          <cell r="B574">
            <v>18</v>
          </cell>
          <cell r="C574">
            <v>7.3017481370776148E-5</v>
          </cell>
          <cell r="D574">
            <v>672</v>
          </cell>
          <cell r="E574">
            <v>2.7494242492868931E-3</v>
          </cell>
          <cell r="F574">
            <v>1943</v>
          </cell>
          <cell r="G574">
            <v>5.9981475510031239E-3</v>
          </cell>
          <cell r="H574">
            <v>2633</v>
          </cell>
          <cell r="I574">
            <v>3.2312122110928431E-3</v>
          </cell>
        </row>
        <row r="575">
          <cell r="B575">
            <v>0</v>
          </cell>
          <cell r="C575">
            <v>0</v>
          </cell>
          <cell r="D575">
            <v>0</v>
          </cell>
          <cell r="E575">
            <v>0</v>
          </cell>
          <cell r="F575">
            <v>0</v>
          </cell>
          <cell r="G575">
            <v>0</v>
          </cell>
          <cell r="H575">
            <v>0</v>
          </cell>
          <cell r="I575">
            <v>0</v>
          </cell>
        </row>
        <row r="576">
          <cell r="B576">
            <v>0</v>
          </cell>
          <cell r="C576">
            <v>0</v>
          </cell>
          <cell r="D576">
            <v>0</v>
          </cell>
          <cell r="E576">
            <v>0</v>
          </cell>
          <cell r="F576">
            <v>0</v>
          </cell>
          <cell r="G576">
            <v>0</v>
          </cell>
          <cell r="H576">
            <v>0</v>
          </cell>
          <cell r="I576">
            <v>0</v>
          </cell>
        </row>
        <row r="577">
          <cell r="B577">
            <v>0</v>
          </cell>
          <cell r="C577">
            <v>0</v>
          </cell>
          <cell r="D577">
            <v>0</v>
          </cell>
          <cell r="E577">
            <v>0</v>
          </cell>
          <cell r="F577">
            <v>0</v>
          </cell>
          <cell r="G577">
            <v>0</v>
          </cell>
          <cell r="H577">
            <v>0</v>
          </cell>
          <cell r="I577">
            <v>0</v>
          </cell>
        </row>
        <row r="578">
          <cell r="B578">
            <v>59218.549999999996</v>
          </cell>
          <cell r="C578">
            <v>5.8271255182155562E-2</v>
          </cell>
          <cell r="D578">
            <v>59067.059000000001</v>
          </cell>
          <cell r="E578">
            <v>5.2923259654051674E-2</v>
          </cell>
          <cell r="F578">
            <v>108151.88</v>
          </cell>
          <cell r="G578">
            <v>6.2380154104091694E-2</v>
          </cell>
          <cell r="H578">
            <v>226437.489</v>
          </cell>
          <cell r="I578">
            <v>5.8570001816184228E-2</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1358</v>
          </cell>
          <cell r="C581">
            <v>5.4719196235448235E-2</v>
          </cell>
          <cell r="D581">
            <v>450</v>
          </cell>
          <cell r="E581">
            <v>1.7368512161142741E-2</v>
          </cell>
          <cell r="F581">
            <v>1262</v>
          </cell>
          <cell r="G581">
            <v>3.1751873649884924E-2</v>
          </cell>
          <cell r="H581">
            <v>3070</v>
          </cell>
          <cell r="I581">
            <v>3.3933054195829336E-2</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0</v>
          </cell>
          <cell r="C584">
            <v>0</v>
          </cell>
          <cell r="D584">
            <v>0</v>
          </cell>
          <cell r="E584">
            <v>0</v>
          </cell>
          <cell r="F584">
            <v>0</v>
          </cell>
          <cell r="G584">
            <v>0</v>
          </cell>
          <cell r="H584">
            <v>0</v>
          </cell>
          <cell r="I584">
            <v>0</v>
          </cell>
        </row>
        <row r="585">
          <cell r="B585">
            <v>0</v>
          </cell>
          <cell r="C585">
            <v>0</v>
          </cell>
          <cell r="D585">
            <v>0</v>
          </cell>
          <cell r="E585">
            <v>0</v>
          </cell>
          <cell r="F585">
            <v>0</v>
          </cell>
          <cell r="G585">
            <v>0</v>
          </cell>
          <cell r="H585">
            <v>0</v>
          </cell>
          <cell r="I585">
            <v>0</v>
          </cell>
        </row>
        <row r="586">
          <cell r="B586">
            <v>6.3</v>
          </cell>
          <cell r="C586">
            <v>1.163856599565715E-3</v>
          </cell>
          <cell r="D586">
            <v>5.61</v>
          </cell>
          <cell r="E586">
            <v>8.5630617601289494E-4</v>
          </cell>
          <cell r="F586">
            <v>19.2</v>
          </cell>
          <cell r="G586">
            <v>1.8338483709218123E-3</v>
          </cell>
          <cell r="H586">
            <v>31.11</v>
          </cell>
          <cell r="I586">
            <v>1.3867208838426693E-3</v>
          </cell>
        </row>
        <row r="587">
          <cell r="B587">
            <v>10117.132</v>
          </cell>
          <cell r="C587">
            <v>1.163743075038904E-2</v>
          </cell>
          <cell r="D587">
            <v>10429.109000000002</v>
          </cell>
          <cell r="E587">
            <v>1.4063243588536561E-2</v>
          </cell>
          <cell r="F587">
            <v>16094.447</v>
          </cell>
          <cell r="G587">
            <v>1.6003318044171717E-2</v>
          </cell>
          <cell r="H587">
            <v>36640.688000000002</v>
          </cell>
          <cell r="I587">
            <v>1.4002942697796391E-2</v>
          </cell>
        </row>
        <row r="588">
          <cell r="B588">
            <v>-21470</v>
          </cell>
          <cell r="D588">
            <v>-21999.8</v>
          </cell>
          <cell r="F588">
            <v>-43209.100000000006</v>
          </cell>
          <cell r="H588">
            <v>-86678.900000000009</v>
          </cell>
        </row>
        <row r="589">
          <cell r="B589">
            <v>49276.064000000006</v>
          </cell>
          <cell r="C589">
            <v>1.9510383739113575E-2</v>
          </cell>
          <cell r="D589">
            <v>49306.895000000004</v>
          </cell>
          <cell r="E589">
            <v>1.9565737928641164E-2</v>
          </cell>
          <cell r="F589">
            <v>85977.888999999996</v>
          </cell>
          <cell r="G589">
            <v>2.4741555645912194E-2</v>
          </cell>
          <cell r="H589">
            <v>184560.848</v>
          </cell>
          <cell r="I589">
            <v>2.1660201209052401E-2</v>
          </cell>
        </row>
        <row r="590">
          <cell r="B590">
            <v>7336.4430000000002</v>
          </cell>
          <cell r="C590">
            <v>6.0143810267600387E-3</v>
          </cell>
          <cell r="D590">
            <v>7331.14</v>
          </cell>
          <cell r="E590">
            <v>6.1030380436446234E-3</v>
          </cell>
          <cell r="F590">
            <v>13368.66</v>
          </cell>
          <cell r="G590">
            <v>1.0059368919550249E-2</v>
          </cell>
          <cell r="H590">
            <v>28036.243000000002</v>
          </cell>
          <cell r="I590">
            <v>7.4762900380514717E-3</v>
          </cell>
        </row>
        <row r="591">
          <cell r="B591">
            <v>91.6</v>
          </cell>
          <cell r="C591">
            <v>1.6577166856495741E-3</v>
          </cell>
          <cell r="D591">
            <v>101.1</v>
          </cell>
          <cell r="E591">
            <v>1.3814621255761098E-3</v>
          </cell>
          <cell r="F591">
            <v>142.6</v>
          </cell>
          <cell r="G591">
            <v>1.6425824644646116E-3</v>
          </cell>
          <cell r="H591">
            <v>335.29999999999995</v>
          </cell>
          <cell r="I591">
            <v>1.5576904767654321E-3</v>
          </cell>
        </row>
        <row r="592">
          <cell r="B592">
            <v>535.68999999999994</v>
          </cell>
          <cell r="C592">
            <v>9.5377106254073862E-2</v>
          </cell>
          <cell r="D592">
            <v>483.01</v>
          </cell>
          <cell r="E592">
            <v>8.2066817657423144E-2</v>
          </cell>
          <cell r="F592">
            <v>1094.2</v>
          </cell>
          <cell r="G592">
            <v>9.8029905302860654E-2</v>
          </cell>
          <cell r="H592">
            <v>2112.9</v>
          </cell>
          <cell r="I592">
            <v>9.3227074441393151E-2</v>
          </cell>
        </row>
        <row r="593">
          <cell r="B593">
            <v>323.62599999999998</v>
          </cell>
          <cell r="C593">
            <v>2.1096776031450704E-2</v>
          </cell>
          <cell r="D593">
            <v>321.90100000000001</v>
          </cell>
          <cell r="E593">
            <v>1.6917837168188853E-2</v>
          </cell>
          <cell r="F593">
            <v>666.5</v>
          </cell>
          <cell r="G593">
            <v>3.5978807645580285E-2</v>
          </cell>
          <cell r="H593">
            <v>1312.027</v>
          </cell>
          <cell r="I593">
            <v>2.480569101929762E-2</v>
          </cell>
        </row>
        <row r="594">
          <cell r="B594">
            <v>1228.77</v>
          </cell>
          <cell r="C594">
            <v>0.12669949853077372</v>
          </cell>
          <cell r="D594">
            <v>1726.3799999999999</v>
          </cell>
          <cell r="E594">
            <v>0.18524163723142525</v>
          </cell>
          <cell r="F594">
            <v>2626.8</v>
          </cell>
          <cell r="G594">
            <v>0.17154310889167079</v>
          </cell>
          <cell r="H594">
            <v>5581.95</v>
          </cell>
          <cell r="I594">
            <v>0.16259362397752541</v>
          </cell>
        </row>
        <row r="595">
          <cell r="B595">
            <v>25923.149000000001</v>
          </cell>
          <cell r="C595">
            <v>3.12052961994072E-2</v>
          </cell>
          <cell r="D595">
            <v>25396.699000000008</v>
          </cell>
          <cell r="E595">
            <v>3.0676109095204667E-2</v>
          </cell>
          <cell r="F595">
            <v>41608.757000000005</v>
          </cell>
          <cell r="G595">
            <v>3.0781518124991518E-2</v>
          </cell>
          <cell r="H595">
            <v>92928.60500000001</v>
          </cell>
          <cell r="I595">
            <v>3.0869472974574208E-2</v>
          </cell>
        </row>
        <row r="596">
          <cell r="B596">
            <v>11431.351999999999</v>
          </cell>
          <cell r="C596">
            <v>3.1822579397166505E-2</v>
          </cell>
          <cell r="D596">
            <v>11421.763999999999</v>
          </cell>
          <cell r="E596">
            <v>3.2383620793948603E-2</v>
          </cell>
          <cell r="F596">
            <v>21060.191999999999</v>
          </cell>
          <cell r="G596">
            <v>3.4796466352913585E-2</v>
          </cell>
          <cell r="H596">
            <v>43913.307999999997</v>
          </cell>
          <cell r="I596">
            <v>3.3339319812267537E-2</v>
          </cell>
        </row>
        <row r="597">
          <cell r="B597">
            <v>2405.4340000000002</v>
          </cell>
          <cell r="C597">
            <v>8.0304960906218692E-2</v>
          </cell>
          <cell r="D597">
            <v>2524.9009999999998</v>
          </cell>
          <cell r="E597">
            <v>8.1926367209997714E-2</v>
          </cell>
          <cell r="F597">
            <v>5410.1799999999994</v>
          </cell>
          <cell r="G597">
            <v>9.4475284874107307E-2</v>
          </cell>
          <cell r="H597">
            <v>10340.514999999999</v>
          </cell>
          <cell r="I597">
            <v>8.7602937856266341E-2</v>
          </cell>
        </row>
        <row r="601">
          <cell r="L601">
            <v>2.8200771658663058E-2</v>
          </cell>
        </row>
        <row r="602">
          <cell r="L602">
            <v>2.6792896347454308E-2</v>
          </cell>
        </row>
        <row r="603">
          <cell r="L603">
            <v>3.7045921754631242E-2</v>
          </cell>
        </row>
        <row r="605">
          <cell r="B605">
            <v>1172.8669999999993</v>
          </cell>
          <cell r="C605">
            <v>2.8188931335572962E-2</v>
          </cell>
          <cell r="D605">
            <v>1172.8489999999993</v>
          </cell>
          <cell r="E605">
            <v>2.8264802906362123E-2</v>
          </cell>
          <cell r="F605">
            <v>1170.5609999999992</v>
          </cell>
          <cell r="G605">
            <v>2.8200771658663058E-2</v>
          </cell>
          <cell r="H605">
            <v>1170.5609999999992</v>
          </cell>
          <cell r="I605">
            <v>2.8200771658663058E-2</v>
          </cell>
        </row>
        <row r="606">
          <cell r="B606">
            <v>205192.25499999998</v>
          </cell>
          <cell r="C606">
            <v>2.7470208124267263E-2</v>
          </cell>
          <cell r="D606">
            <v>188049.77100000001</v>
          </cell>
          <cell r="E606">
            <v>2.4020545916056603E-2</v>
          </cell>
          <cell r="F606">
            <v>268762.342</v>
          </cell>
          <cell r="G606">
            <v>2.8561745967652572E-2</v>
          </cell>
          <cell r="H606">
            <v>662004.36800000002</v>
          </cell>
          <cell r="I606">
            <v>2.6792896347454308E-2</v>
          </cell>
        </row>
        <row r="607">
          <cell r="B607">
            <v>111823.845</v>
          </cell>
          <cell r="C607">
            <v>3.8211737384800437E-2</v>
          </cell>
          <cell r="D607">
            <v>96050.554000000004</v>
          </cell>
          <cell r="E607">
            <v>3.2799146031450739E-2</v>
          </cell>
          <cell r="F607">
            <v>155943.56900000002</v>
          </cell>
          <cell r="G607">
            <v>3.9321542243489223E-2</v>
          </cell>
          <cell r="H607">
            <v>363817.96799999999</v>
          </cell>
          <cell r="I607">
            <v>3.7045921754631242E-2</v>
          </cell>
        </row>
        <row r="608">
          <cell r="B608">
            <v>12145.811000000002</v>
          </cell>
          <cell r="C608">
            <v>4.642187687883538E-2</v>
          </cell>
          <cell r="D608">
            <v>15015.021000000001</v>
          </cell>
          <cell r="E608">
            <v>5.1603173286564392E-2</v>
          </cell>
          <cell r="F608">
            <v>24964.573</v>
          </cell>
          <cell r="G608">
            <v>6.9200448938834605E-2</v>
          </cell>
          <cell r="H608">
            <v>52125.404999999999</v>
          </cell>
          <cell r="I608">
            <v>5.7069440238232808E-2</v>
          </cell>
        </row>
        <row r="609">
          <cell r="B609">
            <v>1999.0819999999999</v>
          </cell>
          <cell r="C609">
            <v>7.6526631228008374E-2</v>
          </cell>
          <cell r="D609">
            <v>1852.952</v>
          </cell>
          <cell r="E609">
            <v>7.1973435715122769E-2</v>
          </cell>
          <cell r="F609">
            <v>2961.1099999999997</v>
          </cell>
          <cell r="G609">
            <v>9.3006845470422345E-2</v>
          </cell>
          <cell r="H609">
            <v>6813.1439999999993</v>
          </cell>
          <cell r="I609">
            <v>8.1394523820978407E-2</v>
          </cell>
        </row>
        <row r="610">
          <cell r="B610">
            <v>0</v>
          </cell>
          <cell r="C610">
            <v>0</v>
          </cell>
          <cell r="D610">
            <v>0</v>
          </cell>
          <cell r="E610">
            <v>0</v>
          </cell>
          <cell r="F610">
            <v>0</v>
          </cell>
          <cell r="G610">
            <v>0</v>
          </cell>
          <cell r="H610">
            <v>0</v>
          </cell>
          <cell r="I610">
            <v>0</v>
          </cell>
        </row>
        <row r="611">
          <cell r="B611">
            <v>207.208</v>
          </cell>
          <cell r="C611">
            <v>0.25554922462550905</v>
          </cell>
          <cell r="D611">
            <v>273.01299999999998</v>
          </cell>
          <cell r="E611">
            <v>0.1441901021641217</v>
          </cell>
          <cell r="F611">
            <v>189.18700000000001</v>
          </cell>
          <cell r="G611">
            <v>0.20000126859415454</v>
          </cell>
          <cell r="H611">
            <v>669.40800000000002</v>
          </cell>
          <cell r="I611">
            <v>0.1833900564546419</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77607.921000000002</v>
          </cell>
          <cell r="C614">
            <v>7.6366458968474743E-2</v>
          </cell>
          <cell r="D614">
            <v>59534.163999999997</v>
          </cell>
          <cell r="E614">
            <v>5.3341779208253719E-2</v>
          </cell>
          <cell r="F614">
            <v>96838.94200000001</v>
          </cell>
          <cell r="G614">
            <v>5.5855045009270278E-2</v>
          </cell>
          <cell r="H614">
            <v>233981.027</v>
          </cell>
          <cell r="I614">
            <v>6.0521202725148798E-2</v>
          </cell>
        </row>
        <row r="615">
          <cell r="B615">
            <v>0</v>
          </cell>
          <cell r="C615">
            <v>0</v>
          </cell>
          <cell r="D615">
            <v>0</v>
          </cell>
          <cell r="E615">
            <v>0</v>
          </cell>
          <cell r="F615">
            <v>0</v>
          </cell>
          <cell r="G615">
            <v>0</v>
          </cell>
          <cell r="H615">
            <v>0</v>
          </cell>
          <cell r="I615">
            <v>0</v>
          </cell>
        </row>
        <row r="616">
          <cell r="B616">
            <v>0</v>
          </cell>
          <cell r="C616">
            <v>0</v>
          </cell>
          <cell r="D616">
            <v>0</v>
          </cell>
          <cell r="E616">
            <v>0</v>
          </cell>
          <cell r="F616">
            <v>0</v>
          </cell>
          <cell r="G616">
            <v>0</v>
          </cell>
          <cell r="H616">
            <v>0</v>
          </cell>
          <cell r="I616">
            <v>0</v>
          </cell>
        </row>
        <row r="617">
          <cell r="B617">
            <v>0</v>
          </cell>
          <cell r="C617">
            <v>0</v>
          </cell>
          <cell r="D617">
            <v>0</v>
          </cell>
          <cell r="E617">
            <v>0</v>
          </cell>
          <cell r="F617">
            <v>0</v>
          </cell>
          <cell r="G617">
            <v>0</v>
          </cell>
          <cell r="H617">
            <v>0</v>
          </cell>
          <cell r="I617">
            <v>0</v>
          </cell>
        </row>
        <row r="618">
          <cell r="B618">
            <v>0</v>
          </cell>
          <cell r="C618">
            <v>0</v>
          </cell>
          <cell r="D618">
            <v>0</v>
          </cell>
          <cell r="E618">
            <v>0</v>
          </cell>
          <cell r="F618">
            <v>0</v>
          </cell>
          <cell r="G618">
            <v>0</v>
          </cell>
          <cell r="H618">
            <v>0</v>
          </cell>
          <cell r="I618">
            <v>0</v>
          </cell>
        </row>
        <row r="619">
          <cell r="B619">
            <v>1967.884</v>
          </cell>
          <cell r="C619">
            <v>9.6324455671940503E-3</v>
          </cell>
          <cell r="D619">
            <v>2117.4560000000001</v>
          </cell>
          <cell r="E619">
            <v>1.0437667208864838E-2</v>
          </cell>
          <cell r="F619">
            <v>1338.2329999999999</v>
          </cell>
          <cell r="G619">
            <v>7.1115363402422839E-3</v>
          </cell>
          <cell r="H619">
            <v>5423.5730000000003</v>
          </cell>
          <cell r="I619">
            <v>9.1100125174053519E-3</v>
          </cell>
        </row>
        <row r="620">
          <cell r="B620">
            <v>3</v>
          </cell>
          <cell r="C620">
            <v>1.1399088695294621E-5</v>
          </cell>
          <cell r="D620">
            <v>4</v>
          </cell>
          <cell r="E620">
            <v>1.5133053743103337E-5</v>
          </cell>
          <cell r="F620">
            <v>60</v>
          </cell>
          <cell r="G620">
            <v>2.3209293892511446E-4</v>
          </cell>
          <cell r="H620">
            <v>67</v>
          </cell>
          <cell r="I620">
            <v>8.5239764668276562E-5</v>
          </cell>
        </row>
        <row r="621">
          <cell r="B621">
            <v>0</v>
          </cell>
          <cell r="C621">
            <v>0</v>
          </cell>
          <cell r="D621">
            <v>0</v>
          </cell>
          <cell r="E621">
            <v>0</v>
          </cell>
          <cell r="F621">
            <v>0</v>
          </cell>
          <cell r="G621">
            <v>0</v>
          </cell>
          <cell r="H621">
            <v>0</v>
          </cell>
          <cell r="I621">
            <v>0</v>
          </cell>
        </row>
        <row r="622">
          <cell r="B622">
            <v>0</v>
          </cell>
          <cell r="C622">
            <v>0</v>
          </cell>
          <cell r="D622">
            <v>0</v>
          </cell>
          <cell r="E622">
            <v>0</v>
          </cell>
          <cell r="F622">
            <v>0</v>
          </cell>
          <cell r="G622">
            <v>0</v>
          </cell>
          <cell r="H622">
            <v>0</v>
          </cell>
          <cell r="I622">
            <v>0</v>
          </cell>
        </row>
        <row r="623">
          <cell r="B623">
            <v>17892.939000000002</v>
          </cell>
          <cell r="C623">
            <v>2.0581706212139506E-2</v>
          </cell>
          <cell r="D623">
            <v>17253.948</v>
          </cell>
          <cell r="E623">
            <v>2.3266270741627418E-2</v>
          </cell>
          <cell r="F623">
            <v>29591.524000000005</v>
          </cell>
          <cell r="G623">
            <v>2.942397275182804E-2</v>
          </cell>
          <cell r="H623">
            <v>64738.411000000007</v>
          </cell>
          <cell r="I623">
            <v>2.4741027231240626E-2</v>
          </cell>
        </row>
        <row r="624">
          <cell r="B624">
            <v>73378.664999999994</v>
          </cell>
          <cell r="C624">
            <v>2.9053576852523411E-2</v>
          </cell>
          <cell r="D624">
            <v>66888.109000000011</v>
          </cell>
          <cell r="E624">
            <v>2.6542235345307884E-2</v>
          </cell>
          <cell r="F624">
            <v>120052.99099999999</v>
          </cell>
          <cell r="G624">
            <v>3.4547228268010814E-2</v>
          </cell>
          <cell r="H624">
            <v>260319.76500000001</v>
          </cell>
          <cell r="I624">
            <v>3.0551325211689732E-2</v>
          </cell>
        </row>
        <row r="625">
          <cell r="B625">
            <v>7382.847999999999</v>
          </cell>
          <cell r="C625">
            <v>6.0524236247256735E-3</v>
          </cell>
          <cell r="D625">
            <v>6970.2329999999993</v>
          </cell>
          <cell r="E625">
            <v>5.8025896616443265E-3</v>
          </cell>
          <cell r="F625">
            <v>10408.177</v>
          </cell>
          <cell r="G625">
            <v>7.8317267566815028E-3</v>
          </cell>
          <cell r="H625">
            <v>24761.257999999998</v>
          </cell>
          <cell r="I625">
            <v>6.6029655441002663E-3</v>
          </cell>
        </row>
        <row r="626">
          <cell r="B626">
            <v>1613</v>
          </cell>
          <cell r="C626">
            <v>2.9191015436165535E-2</v>
          </cell>
          <cell r="D626">
            <v>1616</v>
          </cell>
          <cell r="E626">
            <v>2.2081531107131486E-2</v>
          </cell>
          <cell r="F626">
            <v>1258</v>
          </cell>
          <cell r="G626">
            <v>1.4490664377955691E-2</v>
          </cell>
          <cell r="H626">
            <v>4487</v>
          </cell>
          <cell r="I626">
            <v>2.0845085503270192E-2</v>
          </cell>
        </row>
        <row r="627">
          <cell r="B627">
            <v>48.18</v>
          </cell>
          <cell r="C627">
            <v>8.5782243075683308E-3</v>
          </cell>
          <cell r="D627">
            <v>50.08</v>
          </cell>
          <cell r="E627">
            <v>8.508946457182566E-3</v>
          </cell>
          <cell r="F627">
            <v>181</v>
          </cell>
          <cell r="G627">
            <v>1.6215877225203599E-2</v>
          </cell>
          <cell r="H627">
            <v>279.26</v>
          </cell>
          <cell r="I627">
            <v>1.2321734492168798E-2</v>
          </cell>
        </row>
        <row r="628">
          <cell r="B628">
            <v>68.25</v>
          </cell>
          <cell r="C628">
            <v>4.4491325299775382E-3</v>
          </cell>
          <cell r="D628">
            <v>36.96</v>
          </cell>
          <cell r="E628">
            <v>1.9424707029063594E-3</v>
          </cell>
          <cell r="F628">
            <v>83.4</v>
          </cell>
          <cell r="G628">
            <v>4.5020743550508568E-3</v>
          </cell>
          <cell r="H628">
            <v>188.61</v>
          </cell>
          <cell r="I628">
            <v>3.5659337674832331E-3</v>
          </cell>
        </row>
        <row r="629">
          <cell r="B629">
            <v>717.4</v>
          </cell>
          <cell r="C629">
            <v>7.3971711749128866E-2</v>
          </cell>
          <cell r="D629">
            <v>662.8</v>
          </cell>
          <cell r="E629">
            <v>7.1118848200853027E-2</v>
          </cell>
          <cell r="F629">
            <v>1298.7</v>
          </cell>
          <cell r="G629">
            <v>8.4811571310192194E-2</v>
          </cell>
          <cell r="H629">
            <v>2678.8999999999996</v>
          </cell>
          <cell r="I629">
            <v>7.8032239499349301E-2</v>
          </cell>
        </row>
        <row r="630">
          <cell r="B630">
            <v>41456.353999999999</v>
          </cell>
          <cell r="C630">
            <v>4.9903574828716969E-2</v>
          </cell>
          <cell r="D630">
            <v>38744.259000000005</v>
          </cell>
          <cell r="E630">
            <v>4.6798330597880647E-2</v>
          </cell>
          <cell r="F630">
            <v>73403.676999999996</v>
          </cell>
          <cell r="G630">
            <v>5.4302910659324015E-2</v>
          </cell>
          <cell r="H630">
            <v>153604.29</v>
          </cell>
          <cell r="I630">
            <v>5.1025015160118453E-2</v>
          </cell>
        </row>
        <row r="631">
          <cell r="B631">
            <v>20982.123</v>
          </cell>
          <cell r="C631">
            <v>5.8410000417152191E-2</v>
          </cell>
          <cell r="D631">
            <v>17941.567000000003</v>
          </cell>
          <cell r="E631">
            <v>5.0868929018076554E-2</v>
          </cell>
          <cell r="F631">
            <v>31666.836999999996</v>
          </cell>
          <cell r="G631">
            <v>5.2321176757253625E-2</v>
          </cell>
          <cell r="H631">
            <v>70590.527000000002</v>
          </cell>
          <cell r="I631">
            <v>5.3592868826222502E-2</v>
          </cell>
        </row>
        <row r="632">
          <cell r="B632">
            <v>1110.51</v>
          </cell>
          <cell r="C632">
            <v>3.7074167129908742E-2</v>
          </cell>
          <cell r="D632">
            <v>866.21</v>
          </cell>
          <cell r="E632">
            <v>2.8106226161331523E-2</v>
          </cell>
          <cell r="F632">
            <v>1753.2</v>
          </cell>
          <cell r="G632">
            <v>3.0615260387137754E-2</v>
          </cell>
          <cell r="H632">
            <v>3729.92</v>
          </cell>
          <cell r="I632">
            <v>3.1599195008067293E-2</v>
          </cell>
        </row>
        <row r="636">
          <cell r="L636">
            <v>0.10617315486913355</v>
          </cell>
        </row>
        <row r="637">
          <cell r="L637">
            <v>0.1596755699038932</v>
          </cell>
        </row>
        <row r="638">
          <cell r="L638">
            <v>0.25487211692127892</v>
          </cell>
        </row>
        <row r="640">
          <cell r="B640">
            <v>4505.2720000000018</v>
          </cell>
          <cell r="C640">
            <v>0.10828065164769714</v>
          </cell>
          <cell r="D640">
            <v>4391.648000000002</v>
          </cell>
          <cell r="E640">
            <v>0.10583550410506343</v>
          </cell>
          <cell r="F640">
            <v>4407.0480000000016</v>
          </cell>
          <cell r="G640">
            <v>0.10617315486913355</v>
          </cell>
          <cell r="H640">
            <v>4407.0480000000016</v>
          </cell>
          <cell r="I640">
            <v>0.10617315486913355</v>
          </cell>
        </row>
        <row r="641">
          <cell r="B641">
            <v>1193544.55</v>
          </cell>
          <cell r="C641">
            <v>0.15978632913842153</v>
          </cell>
          <cell r="D641">
            <v>1234206.523</v>
          </cell>
          <cell r="E641">
            <v>0.15765142546022068</v>
          </cell>
          <cell r="F641">
            <v>1517545.5970000003</v>
          </cell>
          <cell r="G641">
            <v>0.16127167040330256</v>
          </cell>
          <cell r="H641">
            <v>3945296.67</v>
          </cell>
          <cell r="I641">
            <v>0.1596755699038932</v>
          </cell>
        </row>
        <row r="642">
          <cell r="B642">
            <v>711986.17599999998</v>
          </cell>
          <cell r="C642">
            <v>0.24329541502458893</v>
          </cell>
          <cell r="D642">
            <v>760145.56700000004</v>
          </cell>
          <cell r="E642">
            <v>0.25957294798313107</v>
          </cell>
          <cell r="F642">
            <v>1030898.3149999999</v>
          </cell>
          <cell r="G642">
            <v>0.25994346481844566</v>
          </cell>
          <cell r="H642">
            <v>2503030.0580000002</v>
          </cell>
          <cell r="I642">
            <v>0.25487211692127892</v>
          </cell>
        </row>
        <row r="643">
          <cell r="B643">
            <v>17699.934000000001</v>
          </cell>
          <cell r="C643">
            <v>6.7650003520679847E-2</v>
          </cell>
          <cell r="D643">
            <v>15087.475000000002</v>
          </cell>
          <cell r="E643">
            <v>5.1852181018042412E-2</v>
          </cell>
          <cell r="F643">
            <v>30165.173000000003</v>
          </cell>
          <cell r="G643">
            <v>8.3616231445961961E-2</v>
          </cell>
          <cell r="H643">
            <v>62952.582000000002</v>
          </cell>
          <cell r="I643">
            <v>6.8923562633066371E-2</v>
          </cell>
        </row>
        <row r="644">
          <cell r="B644">
            <v>2016.1189999999999</v>
          </cell>
          <cell r="C644">
            <v>7.7178822692006141E-2</v>
          </cell>
          <cell r="D644">
            <v>2120.0610000000001</v>
          </cell>
          <cell r="E644">
            <v>8.2348638332584392E-2</v>
          </cell>
          <cell r="F644">
            <v>2098.1</v>
          </cell>
          <cell r="G644">
            <v>6.5900173408449253E-2</v>
          </cell>
          <cell r="H644">
            <v>6234.2800000000007</v>
          </cell>
          <cell r="I644">
            <v>7.4479014676139141E-2</v>
          </cell>
        </row>
        <row r="645">
          <cell r="B645">
            <v>0</v>
          </cell>
          <cell r="C645">
            <v>0</v>
          </cell>
          <cell r="D645">
            <v>0</v>
          </cell>
          <cell r="E645">
            <v>0</v>
          </cell>
          <cell r="F645">
            <v>0</v>
          </cell>
          <cell r="G645">
            <v>0</v>
          </cell>
          <cell r="H645">
            <v>0</v>
          </cell>
          <cell r="I645">
            <v>0</v>
          </cell>
        </row>
        <row r="646">
          <cell r="B646">
            <v>0</v>
          </cell>
          <cell r="C646">
            <v>0</v>
          </cell>
          <cell r="D646">
            <v>0</v>
          </cell>
          <cell r="E646">
            <v>0</v>
          </cell>
          <cell r="F646">
            <v>0</v>
          </cell>
          <cell r="G646">
            <v>0</v>
          </cell>
          <cell r="H646">
            <v>0</v>
          </cell>
          <cell r="I646">
            <v>0</v>
          </cell>
        </row>
        <row r="647">
          <cell r="B647">
            <v>0</v>
          </cell>
          <cell r="C647">
            <v>0</v>
          </cell>
          <cell r="D647">
            <v>0</v>
          </cell>
          <cell r="E647">
            <v>0</v>
          </cell>
          <cell r="F647">
            <v>0</v>
          </cell>
          <cell r="G647">
            <v>0</v>
          </cell>
          <cell r="H647">
            <v>0</v>
          </cell>
          <cell r="I647">
            <v>0</v>
          </cell>
        </row>
        <row r="648">
          <cell r="B648">
            <v>0</v>
          </cell>
          <cell r="C648">
            <v>0</v>
          </cell>
          <cell r="D648">
            <v>0</v>
          </cell>
          <cell r="E648">
            <v>0</v>
          </cell>
          <cell r="F648">
            <v>0</v>
          </cell>
          <cell r="G648">
            <v>0</v>
          </cell>
          <cell r="H648">
            <v>0</v>
          </cell>
          <cell r="I648">
            <v>0</v>
          </cell>
        </row>
        <row r="649">
          <cell r="B649">
            <v>235799.663</v>
          </cell>
          <cell r="C649">
            <v>0.23202767265560006</v>
          </cell>
          <cell r="D649">
            <v>306313.12900000002</v>
          </cell>
          <cell r="E649">
            <v>0.27445228416590078</v>
          </cell>
          <cell r="F649">
            <v>537870.49800000002</v>
          </cell>
          <cell r="G649">
            <v>0.31023450127066254</v>
          </cell>
          <cell r="H649">
            <v>1079983.29</v>
          </cell>
          <cell r="I649">
            <v>0.27934695591306713</v>
          </cell>
        </row>
        <row r="650">
          <cell r="B650">
            <v>0</v>
          </cell>
          <cell r="C650">
            <v>0</v>
          </cell>
          <cell r="D650">
            <v>0</v>
          </cell>
          <cell r="E650">
            <v>0</v>
          </cell>
          <cell r="F650">
            <v>0</v>
          </cell>
          <cell r="G650">
            <v>0</v>
          </cell>
          <cell r="H650">
            <v>0</v>
          </cell>
          <cell r="I650">
            <v>0</v>
          </cell>
        </row>
        <row r="651">
          <cell r="B651">
            <v>0</v>
          </cell>
          <cell r="C651">
            <v>0</v>
          </cell>
          <cell r="D651">
            <v>0</v>
          </cell>
          <cell r="E651">
            <v>0</v>
          </cell>
          <cell r="F651">
            <v>0</v>
          </cell>
          <cell r="G651">
            <v>0</v>
          </cell>
          <cell r="H651">
            <v>0</v>
          </cell>
          <cell r="I651">
            <v>0</v>
          </cell>
        </row>
        <row r="652">
          <cell r="B652">
            <v>12262</v>
          </cell>
          <cell r="C652">
            <v>0.49408452447648477</v>
          </cell>
          <cell r="D652">
            <v>13579</v>
          </cell>
          <cell r="E652">
            <v>0.52410450363590511</v>
          </cell>
          <cell r="F652">
            <v>22357</v>
          </cell>
          <cell r="G652">
            <v>0.56250129888310396</v>
          </cell>
          <cell r="H652">
            <v>48198</v>
          </cell>
          <cell r="I652">
            <v>0.53273789776240477</v>
          </cell>
        </row>
        <row r="653">
          <cell r="B653">
            <v>660</v>
          </cell>
          <cell r="C653">
            <v>1</v>
          </cell>
          <cell r="D653">
            <v>664</v>
          </cell>
          <cell r="E653">
            <v>1</v>
          </cell>
          <cell r="F653">
            <v>1099.097</v>
          </cell>
          <cell r="G653">
            <v>0.96743235832855823</v>
          </cell>
          <cell r="H653">
            <v>2423.0969999999998</v>
          </cell>
          <cell r="I653">
            <v>0.98495994263640807</v>
          </cell>
        </row>
        <row r="654">
          <cell r="B654">
            <v>5105.9890815546532</v>
          </cell>
          <cell r="C654">
            <v>2.4992917211971E-2</v>
          </cell>
          <cell r="D654">
            <v>9002</v>
          </cell>
          <cell r="E654">
            <v>4.4373946950586579E-2</v>
          </cell>
          <cell r="F654">
            <v>9686</v>
          </cell>
          <cell r="G654">
            <v>5.1472606781918222E-2</v>
          </cell>
          <cell r="H654">
            <v>23793.989081554653</v>
          </cell>
          <cell r="I654">
            <v>3.9966925562165231E-2</v>
          </cell>
        </row>
        <row r="655">
          <cell r="B655">
            <v>105070.16</v>
          </cell>
          <cell r="C655">
            <v>0.39923469102293235</v>
          </cell>
          <cell r="D655">
            <v>115008.12</v>
          </cell>
          <cell r="E655">
            <v>0.43510601521331943</v>
          </cell>
          <cell r="F655">
            <v>89280.341</v>
          </cell>
          <cell r="G655">
            <v>0.34535561218210653</v>
          </cell>
          <cell r="H655">
            <v>309358.62099999998</v>
          </cell>
          <cell r="I655">
            <v>0.39357695600212778</v>
          </cell>
        </row>
        <row r="656">
          <cell r="B656">
            <v>0</v>
          </cell>
          <cell r="C656">
            <v>0</v>
          </cell>
          <cell r="D656">
            <v>0</v>
          </cell>
          <cell r="E656">
            <v>0</v>
          </cell>
          <cell r="F656">
            <v>0</v>
          </cell>
          <cell r="G656">
            <v>0</v>
          </cell>
          <cell r="H656">
            <v>0</v>
          </cell>
          <cell r="I656">
            <v>0</v>
          </cell>
        </row>
        <row r="657">
          <cell r="B657">
            <v>1722.05</v>
          </cell>
          <cell r="C657">
            <v>0.31813004083843488</v>
          </cell>
          <cell r="D657">
            <v>25.4</v>
          </cell>
          <cell r="E657">
            <v>3.8770368753525009E-3</v>
          </cell>
          <cell r="F657">
            <v>382.87</v>
          </cell>
          <cell r="G657">
            <v>3.6569037800772621E-2</v>
          </cell>
          <cell r="H657">
            <v>2130.3200000000002</v>
          </cell>
          <cell r="I657">
            <v>9.4958509587518974E-2</v>
          </cell>
        </row>
        <row r="658">
          <cell r="B658">
            <v>331650.26091844542</v>
          </cell>
          <cell r="C658">
            <v>0.38148725792911131</v>
          </cell>
          <cell r="D658">
            <v>298346.38200000004</v>
          </cell>
          <cell r="E658">
            <v>0.40230837014212617</v>
          </cell>
          <cell r="F658">
            <v>337959.23599999998</v>
          </cell>
          <cell r="G658">
            <v>0.33604566467386465</v>
          </cell>
          <cell r="H658">
            <v>967955.87891844544</v>
          </cell>
          <cell r="I658">
            <v>0.36992293120942848</v>
          </cell>
        </row>
        <row r="659">
          <cell r="B659">
            <v>-161025</v>
          </cell>
          <cell r="D659">
            <v>-234648</v>
          </cell>
          <cell r="F659">
            <v>-406293</v>
          </cell>
          <cell r="H659">
            <v>-801966</v>
          </cell>
        </row>
        <row r="660">
          <cell r="B660">
            <v>521832.05499999999</v>
          </cell>
          <cell r="C660">
            <v>0.20661438463145551</v>
          </cell>
          <cell r="D660">
            <v>527156.99900000007</v>
          </cell>
          <cell r="E660">
            <v>0.20918404392900736</v>
          </cell>
          <cell r="F660">
            <v>587277.63899999997</v>
          </cell>
          <cell r="G660">
            <v>0.1689988269532697</v>
          </cell>
          <cell r="H660">
            <v>1636266.693</v>
          </cell>
          <cell r="I660">
            <v>0.19203350107088135</v>
          </cell>
        </row>
        <row r="661">
          <cell r="B661">
            <v>418645.86800000002</v>
          </cell>
          <cell r="C661">
            <v>0.34320388850982519</v>
          </cell>
          <cell r="D661">
            <v>411995.96299999999</v>
          </cell>
          <cell r="E661">
            <v>0.34297899590200193</v>
          </cell>
          <cell r="F661">
            <v>437139.79600000003</v>
          </cell>
          <cell r="G661">
            <v>0.32892978633467651</v>
          </cell>
          <cell r="H661">
            <v>1267781.6270000001</v>
          </cell>
          <cell r="I661">
            <v>0.3380732271568907</v>
          </cell>
        </row>
        <row r="662">
          <cell r="B662">
            <v>7470.69</v>
          </cell>
          <cell r="C662">
            <v>0.13519964482877092</v>
          </cell>
          <cell r="D662">
            <v>10313.129999999999</v>
          </cell>
          <cell r="E662">
            <v>0.14092184462060084</v>
          </cell>
          <cell r="F662">
            <v>7857.43</v>
          </cell>
          <cell r="G662">
            <v>9.0508251989889016E-2</v>
          </cell>
          <cell r="H662">
            <v>25641.25</v>
          </cell>
          <cell r="I662">
            <v>0.11912058138193152</v>
          </cell>
        </row>
        <row r="663">
          <cell r="B663">
            <v>360.50000000000006</v>
          </cell>
          <cell r="C663">
            <v>6.4185343770825742E-2</v>
          </cell>
          <cell r="D663">
            <v>429.8</v>
          </cell>
          <cell r="E663">
            <v>7.3026062046666687E-2</v>
          </cell>
          <cell r="F663">
            <v>493.05999999999995</v>
          </cell>
          <cell r="G663">
            <v>4.4173483009165113E-2</v>
          </cell>
          <cell r="H663">
            <v>1283.3600000000001</v>
          </cell>
          <cell r="I663">
            <v>5.6625442877138679E-2</v>
          </cell>
        </row>
        <row r="664">
          <cell r="B664">
            <v>11212.42</v>
          </cell>
          <cell r="C664">
            <v>0.73092370053876554</v>
          </cell>
          <cell r="D664">
            <v>15474.380000000001</v>
          </cell>
          <cell r="E664">
            <v>0.81327191005519783</v>
          </cell>
          <cell r="F664">
            <v>11806.63</v>
          </cell>
          <cell r="G664">
            <v>0.637342040078826</v>
          </cell>
          <cell r="H664">
            <v>38493.43</v>
          </cell>
          <cell r="I664">
            <v>0.72777170809210601</v>
          </cell>
        </row>
        <row r="665">
          <cell r="B665">
            <v>1156.06</v>
          </cell>
          <cell r="C665">
            <v>0.11920230984764137</v>
          </cell>
          <cell r="D665">
            <v>1206.5900000000001</v>
          </cell>
          <cell r="E665">
            <v>0.12946785010661929</v>
          </cell>
          <cell r="F665">
            <v>999.96100000000001</v>
          </cell>
          <cell r="G665">
            <v>6.5302428319789871E-2</v>
          </cell>
          <cell r="H665">
            <v>3362.6109999999999</v>
          </cell>
          <cell r="I665">
            <v>9.7947690057540948E-2</v>
          </cell>
        </row>
        <row r="666">
          <cell r="B666">
            <v>63190.228999999999</v>
          </cell>
          <cell r="C666">
            <v>7.6065983066076218E-2</v>
          </cell>
          <cell r="D666">
            <v>66978.941999999981</v>
          </cell>
          <cell r="E666">
            <v>8.090237758353494E-2</v>
          </cell>
          <cell r="F666">
            <v>93560.76999999999</v>
          </cell>
          <cell r="G666">
            <v>6.9214817869785492E-2</v>
          </cell>
          <cell r="H666">
            <v>223729.94099999996</v>
          </cell>
          <cell r="I666">
            <v>7.43196927071334E-2</v>
          </cell>
        </row>
        <row r="667">
          <cell r="B667">
            <v>18899.453999999998</v>
          </cell>
          <cell r="C667">
            <v>5.2612269789093724E-2</v>
          </cell>
          <cell r="D667">
            <v>19720.897000000001</v>
          </cell>
          <cell r="E667">
            <v>5.5913784435094149E-2</v>
          </cell>
          <cell r="F667">
            <v>34131.156000000003</v>
          </cell>
          <cell r="G667">
            <v>5.6392820224053258E-2</v>
          </cell>
          <cell r="H667">
            <v>72751.506999999998</v>
          </cell>
          <cell r="I667">
            <v>5.5233501395463555E-2</v>
          </cell>
        </row>
        <row r="668">
          <cell r="B668">
            <v>896.83400000000006</v>
          </cell>
          <cell r="C668">
            <v>2.9940634126468545E-2</v>
          </cell>
          <cell r="D668">
            <v>1037.297</v>
          </cell>
          <cell r="E668">
            <v>3.365754733663974E-2</v>
          </cell>
          <cell r="F668">
            <v>1288.836</v>
          </cell>
          <cell r="G668">
            <v>2.2506302610265271E-2</v>
          </cell>
          <cell r="H668">
            <v>3222.9670000000001</v>
          </cell>
          <cell r="I668">
            <v>2.7304382597365524E-2</v>
          </cell>
        </row>
        <row r="672">
          <cell r="L672">
            <v>0.25973371306305504</v>
          </cell>
        </row>
        <row r="673">
          <cell r="L673">
            <v>0.23041498641726954</v>
          </cell>
        </row>
        <row r="674">
          <cell r="L674">
            <v>0.17089969801261998</v>
          </cell>
        </row>
        <row r="676">
          <cell r="B676">
            <v>10781.357999999997</v>
          </cell>
          <cell r="C676">
            <v>0.25912141817122514</v>
          </cell>
          <cell r="D676">
            <v>10781.057999999997</v>
          </cell>
          <cell r="E676">
            <v>0.25981561095423089</v>
          </cell>
          <cell r="F676">
            <v>10781.057999999997</v>
          </cell>
          <cell r="G676">
            <v>0.25973371306305504</v>
          </cell>
          <cell r="H676">
            <v>10781.057999999997</v>
          </cell>
          <cell r="I676">
            <v>0.25973371306305504</v>
          </cell>
        </row>
        <row r="677">
          <cell r="B677">
            <v>1854079.7799999993</v>
          </cell>
          <cell r="C677">
            <v>0.24821578882495174</v>
          </cell>
          <cell r="D677">
            <v>1857870.5509999995</v>
          </cell>
          <cell r="E677">
            <v>0.23731517799287755</v>
          </cell>
          <cell r="F677">
            <v>1981190.3240000003</v>
          </cell>
          <cell r="G677">
            <v>0.21054383708138433</v>
          </cell>
          <cell r="H677">
            <v>5693140.6549999993</v>
          </cell>
          <cell r="I677">
            <v>0.23041498641726954</v>
          </cell>
        </row>
        <row r="678">
          <cell r="B678">
            <v>515762.64400000003</v>
          </cell>
          <cell r="C678">
            <v>0.1762431501565549</v>
          </cell>
          <cell r="D678">
            <v>528251.5</v>
          </cell>
          <cell r="E678">
            <v>0.18038623795790806</v>
          </cell>
          <cell r="F678">
            <v>634345.522</v>
          </cell>
          <cell r="G678">
            <v>0.15995173382424782</v>
          </cell>
          <cell r="H678">
            <v>1678359.6660000002</v>
          </cell>
          <cell r="I678">
            <v>0.17089969801261998</v>
          </cell>
        </row>
        <row r="679">
          <cell r="B679">
            <v>65416.14</v>
          </cell>
          <cell r="C679">
            <v>0.25002364987967107</v>
          </cell>
          <cell r="D679">
            <v>77454.030000000013</v>
          </cell>
          <cell r="E679">
            <v>0.26619168443605623</v>
          </cell>
          <cell r="F679">
            <v>78457.98</v>
          </cell>
          <cell r="G679">
            <v>0.21748128593403571</v>
          </cell>
          <cell r="H679">
            <v>221328.15000000002</v>
          </cell>
          <cell r="I679">
            <v>0.24232087270043517</v>
          </cell>
        </row>
        <row r="680">
          <cell r="B680">
            <v>1651.7850000000001</v>
          </cell>
          <cell r="C680">
            <v>6.3231794175004227E-2</v>
          </cell>
          <cell r="D680">
            <v>1849.5390000000002</v>
          </cell>
          <cell r="E680">
            <v>7.1840865990653008E-2</v>
          </cell>
          <cell r="F680">
            <v>1994.951</v>
          </cell>
          <cell r="G680">
            <v>6.2660319737552664E-2</v>
          </cell>
          <cell r="H680">
            <v>5496.2750000000005</v>
          </cell>
          <cell r="I680">
            <v>6.566229723225403E-2</v>
          </cell>
        </row>
        <row r="681">
          <cell r="B681">
            <v>0</v>
          </cell>
          <cell r="C681">
            <v>0</v>
          </cell>
          <cell r="D681">
            <v>0</v>
          </cell>
          <cell r="E681">
            <v>0</v>
          </cell>
          <cell r="F681">
            <v>0</v>
          </cell>
          <cell r="G681">
            <v>0</v>
          </cell>
          <cell r="H681">
            <v>0</v>
          </cell>
          <cell r="I681">
            <v>0</v>
          </cell>
        </row>
        <row r="682">
          <cell r="B682">
            <v>0</v>
          </cell>
          <cell r="C682">
            <v>0</v>
          </cell>
          <cell r="D682">
            <v>0</v>
          </cell>
          <cell r="E682">
            <v>0</v>
          </cell>
          <cell r="F682">
            <v>0</v>
          </cell>
          <cell r="G682">
            <v>0</v>
          </cell>
          <cell r="H682">
            <v>0</v>
          </cell>
          <cell r="I682">
            <v>0</v>
          </cell>
        </row>
        <row r="683">
          <cell r="B683">
            <v>123</v>
          </cell>
          <cell r="C683">
            <v>0.1063342353012371</v>
          </cell>
          <cell r="D683">
            <v>103.65</v>
          </cell>
          <cell r="E683">
            <v>0.15227643351403766</v>
          </cell>
          <cell r="F683">
            <v>110.87</v>
          </cell>
          <cell r="G683">
            <v>0.10037935374057275</v>
          </cell>
          <cell r="H683">
            <v>337.52</v>
          </cell>
          <cell r="I683">
            <v>0.11472818679021451</v>
          </cell>
        </row>
        <row r="684">
          <cell r="B684">
            <v>9.56</v>
          </cell>
          <cell r="C684">
            <v>0.13925304433956767</v>
          </cell>
          <cell r="D684">
            <v>7.55</v>
          </cell>
          <cell r="E684">
            <v>0.12291212190277731</v>
          </cell>
          <cell r="F684">
            <v>6.41</v>
          </cell>
          <cell r="G684">
            <v>0.13021573964977859</v>
          </cell>
          <cell r="H684">
            <v>23.52</v>
          </cell>
          <cell r="I684">
            <v>0.13117387230625085</v>
          </cell>
        </row>
        <row r="685">
          <cell r="B685">
            <v>363649.98000000004</v>
          </cell>
          <cell r="C685">
            <v>0.35783282065443633</v>
          </cell>
          <cell r="D685">
            <v>377798.45</v>
          </cell>
          <cell r="E685">
            <v>0.33850213307976379</v>
          </cell>
          <cell r="F685">
            <v>484090.58999999997</v>
          </cell>
          <cell r="G685">
            <v>0.27921517041165317</v>
          </cell>
          <cell r="H685">
            <v>1225539.02</v>
          </cell>
          <cell r="I685">
            <v>0.31699619592233086</v>
          </cell>
        </row>
        <row r="686">
          <cell r="B686">
            <v>0</v>
          </cell>
          <cell r="C686">
            <v>0</v>
          </cell>
          <cell r="D686">
            <v>0</v>
          </cell>
          <cell r="E686">
            <v>0</v>
          </cell>
          <cell r="F686">
            <v>0</v>
          </cell>
          <cell r="G686">
            <v>0</v>
          </cell>
          <cell r="H686">
            <v>0</v>
          </cell>
          <cell r="I686">
            <v>0</v>
          </cell>
        </row>
        <row r="687">
          <cell r="B687">
            <v>0</v>
          </cell>
          <cell r="C687">
            <v>0</v>
          </cell>
          <cell r="D687">
            <v>0</v>
          </cell>
          <cell r="E687">
            <v>0</v>
          </cell>
          <cell r="F687">
            <v>0</v>
          </cell>
          <cell r="G687">
            <v>0</v>
          </cell>
          <cell r="H687">
            <v>0</v>
          </cell>
          <cell r="I687">
            <v>0</v>
          </cell>
        </row>
        <row r="688">
          <cell r="B688">
            <v>22</v>
          </cell>
          <cell r="C688">
            <v>8.8646709659783601E-4</v>
          </cell>
          <cell r="D688">
            <v>22</v>
          </cell>
          <cell r="E688">
            <v>8.4912726121142291E-4</v>
          </cell>
          <cell r="F688">
            <v>0</v>
          </cell>
          <cell r="G688">
            <v>0</v>
          </cell>
          <cell r="H688">
            <v>44</v>
          </cell>
          <cell r="I688">
            <v>4.8633693309983413E-4</v>
          </cell>
        </row>
        <row r="689">
          <cell r="B689">
            <v>0</v>
          </cell>
          <cell r="C689">
            <v>0</v>
          </cell>
          <cell r="D689">
            <v>0</v>
          </cell>
          <cell r="E689">
            <v>0</v>
          </cell>
          <cell r="F689">
            <v>0</v>
          </cell>
          <cell r="G689">
            <v>0</v>
          </cell>
          <cell r="H689">
            <v>0</v>
          </cell>
          <cell r="I689">
            <v>0</v>
          </cell>
        </row>
        <row r="690">
          <cell r="B690">
            <v>679.17</v>
          </cell>
          <cell r="C690">
            <v>3.3244175245447307E-3</v>
          </cell>
          <cell r="D690">
            <v>579.36</v>
          </cell>
          <cell r="E690">
            <v>2.8558642418675673E-3</v>
          </cell>
          <cell r="F690">
            <v>2058.13</v>
          </cell>
          <cell r="G690">
            <v>1.0937158393151906E-2</v>
          </cell>
          <cell r="H690">
            <v>3316.66</v>
          </cell>
          <cell r="I690">
            <v>5.5710163974888195E-3</v>
          </cell>
        </row>
        <row r="691">
          <cell r="B691">
            <v>23654</v>
          </cell>
          <cell r="C691">
            <v>8.9878014666166323E-2</v>
          </cell>
          <cell r="D691">
            <v>15986</v>
          </cell>
          <cell r="E691">
            <v>6.0479249284312489E-2</v>
          </cell>
          <cell r="F691">
            <v>0</v>
          </cell>
          <cell r="G691">
            <v>0</v>
          </cell>
          <cell r="H691">
            <v>39640</v>
          </cell>
          <cell r="I691">
            <v>5.043140703657438E-2</v>
          </cell>
        </row>
        <row r="692">
          <cell r="B692">
            <v>0</v>
          </cell>
          <cell r="C692">
            <v>0</v>
          </cell>
          <cell r="D692">
            <v>0</v>
          </cell>
          <cell r="E692">
            <v>0</v>
          </cell>
          <cell r="F692">
            <v>0</v>
          </cell>
          <cell r="G692">
            <v>0</v>
          </cell>
          <cell r="H692">
            <v>0</v>
          </cell>
          <cell r="I692">
            <v>0</v>
          </cell>
        </row>
        <row r="693">
          <cell r="B693">
            <v>761.03</v>
          </cell>
          <cell r="C693">
            <v>0.14059202983611049</v>
          </cell>
          <cell r="D693">
            <v>139.624</v>
          </cell>
          <cell r="E693">
            <v>2.1312102231662109E-2</v>
          </cell>
          <cell r="F693">
            <v>32.809999999999995</v>
          </cell>
          <cell r="G693">
            <v>3.1337794296846175E-3</v>
          </cell>
          <cell r="H693">
            <v>933.46399999999994</v>
          </cell>
          <cell r="I693">
            <v>4.1608936776448516E-2</v>
          </cell>
        </row>
        <row r="694">
          <cell r="B694">
            <v>59795.978999999999</v>
          </cell>
          <cell r="C694">
            <v>6.8781504952610817E-2</v>
          </cell>
          <cell r="D694">
            <v>54311.297000000006</v>
          </cell>
          <cell r="E694">
            <v>7.3236649393572828E-2</v>
          </cell>
          <cell r="F694">
            <v>67593.781000000003</v>
          </cell>
          <cell r="G694">
            <v>6.7211055785333387E-2</v>
          </cell>
          <cell r="H694">
            <v>181701.05700000003</v>
          </cell>
          <cell r="I694">
            <v>6.9440548968404625E-2</v>
          </cell>
        </row>
        <row r="695">
          <cell r="B695">
            <v>448756.984</v>
          </cell>
          <cell r="C695">
            <v>0.17768101290409985</v>
          </cell>
          <cell r="D695">
            <v>440605.60200000001</v>
          </cell>
          <cell r="E695">
            <v>0.17483911202729704</v>
          </cell>
          <cell r="F695">
            <v>533108.46799999999</v>
          </cell>
          <cell r="G695">
            <v>0.15341075455259201</v>
          </cell>
          <cell r="H695">
            <v>1422471.054</v>
          </cell>
          <cell r="I695">
            <v>0.1669422825998981</v>
          </cell>
        </row>
        <row r="696">
          <cell r="B696">
            <v>285569.90600000002</v>
          </cell>
          <cell r="C696">
            <v>0.23410884872410892</v>
          </cell>
          <cell r="D696">
            <v>280976.56</v>
          </cell>
          <cell r="E696">
            <v>0.23390777355941858</v>
          </cell>
          <cell r="F696">
            <v>293359.99299999996</v>
          </cell>
          <cell r="G696">
            <v>0.22074137541262012</v>
          </cell>
          <cell r="H696">
            <v>859906.45900000003</v>
          </cell>
          <cell r="I696">
            <v>0.229307118399488</v>
          </cell>
        </row>
        <row r="697">
          <cell r="B697">
            <v>10929.24</v>
          </cell>
          <cell r="C697">
            <v>0.19779021298546673</v>
          </cell>
          <cell r="D697">
            <v>11742.34</v>
          </cell>
          <cell r="E697">
            <v>0.16045101855229849</v>
          </cell>
          <cell r="F697">
            <v>17376.530000000002</v>
          </cell>
          <cell r="G697">
            <v>0.20015696683901307</v>
          </cell>
          <cell r="H697">
            <v>40048.11</v>
          </cell>
          <cell r="I697">
            <v>0.18604998377409626</v>
          </cell>
        </row>
        <row r="698">
          <cell r="B698">
            <v>1383.3600000000001</v>
          </cell>
          <cell r="C698">
            <v>0.24630079655703047</v>
          </cell>
          <cell r="D698">
            <v>1388.31</v>
          </cell>
          <cell r="E698">
            <v>0.23588369520709121</v>
          </cell>
          <cell r="F698">
            <v>2174.88</v>
          </cell>
          <cell r="G698">
            <v>0.19484854729033591</v>
          </cell>
          <cell r="H698">
            <v>4946.55</v>
          </cell>
          <cell r="I698">
            <v>0.21825566050360801</v>
          </cell>
        </row>
        <row r="699">
          <cell r="B699">
            <v>9.8010000000000002</v>
          </cell>
          <cell r="C699">
            <v>6.3891498793127984E-4</v>
          </cell>
          <cell r="D699">
            <v>13.638999999999999</v>
          </cell>
          <cell r="E699">
            <v>7.168116319518354E-4</v>
          </cell>
          <cell r="F699">
            <v>229.035</v>
          </cell>
          <cell r="G699">
            <v>1.2363700238717898E-2</v>
          </cell>
          <cell r="H699">
            <v>252.47499999999999</v>
          </cell>
          <cell r="I699">
            <v>4.7733902123181654E-3</v>
          </cell>
        </row>
        <row r="700">
          <cell r="B700">
            <v>1898.46</v>
          </cell>
          <cell r="C700">
            <v>0.19575179242716922</v>
          </cell>
          <cell r="D700">
            <v>2505.6000000000004</v>
          </cell>
          <cell r="E700">
            <v>0.26885242313225316</v>
          </cell>
          <cell r="F700">
            <v>5212.28</v>
          </cell>
          <cell r="G700">
            <v>0.34038781620750636</v>
          </cell>
          <cell r="H700">
            <v>9616.34</v>
          </cell>
          <cell r="I700">
            <v>0.28010920377288168</v>
          </cell>
        </row>
        <row r="701">
          <cell r="B701">
            <v>101710.477</v>
          </cell>
          <cell r="C701">
            <v>0.12243518568550424</v>
          </cell>
          <cell r="D701">
            <v>98460.128999999986</v>
          </cell>
          <cell r="E701">
            <v>0.1189278047013875</v>
          </cell>
          <cell r="F701">
            <v>145557.01500000001</v>
          </cell>
          <cell r="G701">
            <v>0.10768083976750766</v>
          </cell>
          <cell r="H701">
            <v>345727.62099999998</v>
          </cell>
          <cell r="I701">
            <v>0.11484547145653734</v>
          </cell>
        </row>
        <row r="702">
          <cell r="B702">
            <v>43815.828999999998</v>
          </cell>
          <cell r="C702">
            <v>0.12197443462550807</v>
          </cell>
          <cell r="D702">
            <v>42031.199000000001</v>
          </cell>
          <cell r="E702">
            <v>0.11916919399936751</v>
          </cell>
          <cell r="F702">
            <v>63806.312999999987</v>
          </cell>
          <cell r="G702">
            <v>0.10542326600858966</v>
          </cell>
          <cell r="H702">
            <v>149653.34099999999</v>
          </cell>
          <cell r="I702">
            <v>0.11361796284108978</v>
          </cell>
        </row>
        <row r="703">
          <cell r="B703">
            <v>3439.9110000000001</v>
          </cell>
          <cell r="C703">
            <v>0.11484078065574513</v>
          </cell>
          <cell r="D703">
            <v>3487.8249999999998</v>
          </cell>
          <cell r="E703">
            <v>0.11317070717394871</v>
          </cell>
          <cell r="F703">
            <v>5392.4220000000005</v>
          </cell>
          <cell r="G703">
            <v>9.4165185744541496E-2</v>
          </cell>
          <cell r="H703">
            <v>12320.157999999999</v>
          </cell>
          <cell r="I703">
            <v>0.1043741086061364</v>
          </cell>
        </row>
        <row r="707">
          <cell r="L707">
            <v>3.4527051990394311E-2</v>
          </cell>
        </row>
        <row r="708">
          <cell r="L708">
            <v>4.8809779531009075E-2</v>
          </cell>
        </row>
        <row r="709">
          <cell r="L709">
            <v>4.9539372150868115E-2</v>
          </cell>
        </row>
        <row r="711">
          <cell r="B711">
            <v>1433.2109999999996</v>
          </cell>
          <cell r="C711">
            <v>3.4446093605146937E-2</v>
          </cell>
          <cell r="D711">
            <v>1433.1529999999996</v>
          </cell>
          <cell r="E711">
            <v>3.4537938881869373E-2</v>
          </cell>
          <cell r="F711">
            <v>1433.1529999999996</v>
          </cell>
          <cell r="G711">
            <v>3.4527051990394311E-2</v>
          </cell>
          <cell r="H711">
            <v>1433.1529999999996</v>
          </cell>
          <cell r="I711">
            <v>3.4527051990394311E-2</v>
          </cell>
        </row>
        <row r="712">
          <cell r="B712">
            <v>356975.45600000001</v>
          </cell>
          <cell r="C712">
            <v>4.7790254420544347E-2</v>
          </cell>
          <cell r="D712">
            <v>385400.11499999993</v>
          </cell>
          <cell r="E712">
            <v>4.9229100940574887E-2</v>
          </cell>
          <cell r="F712">
            <v>463626.45399999991</v>
          </cell>
          <cell r="G712">
            <v>4.9270224781087661E-2</v>
          </cell>
          <cell r="H712">
            <v>1206002.0249999999</v>
          </cell>
          <cell r="I712">
            <v>4.8809779531009075E-2</v>
          </cell>
        </row>
        <row r="713">
          <cell r="B713">
            <v>144841.21324386384</v>
          </cell>
          <cell r="C713">
            <v>4.9494223731713069E-2</v>
          </cell>
          <cell r="D713">
            <v>148151.99602171723</v>
          </cell>
          <cell r="E713">
            <v>5.0590639512263634E-2</v>
          </cell>
          <cell r="F713">
            <v>193519.55268699379</v>
          </cell>
          <cell r="G713">
            <v>4.8796416003039945E-2</v>
          </cell>
          <cell r="H713">
            <v>486512.76195257489</v>
          </cell>
          <cell r="I713">
            <v>4.9539372150868115E-2</v>
          </cell>
        </row>
        <row r="714">
          <cell r="B714">
            <v>6777.5310000000009</v>
          </cell>
          <cell r="C714">
            <v>2.5904051168299094E-2</v>
          </cell>
          <cell r="D714">
            <v>10614.259</v>
          </cell>
          <cell r="E714">
            <v>3.6478766595496315E-2</v>
          </cell>
          <cell r="F714">
            <v>10678.546</v>
          </cell>
          <cell r="G714">
            <v>2.9600353157011604E-2</v>
          </cell>
          <cell r="H714">
            <v>28070.336000000003</v>
          </cell>
          <cell r="I714">
            <v>3.0732775367771536E-2</v>
          </cell>
        </row>
        <row r="715">
          <cell r="B715">
            <v>581.9</v>
          </cell>
          <cell r="C715">
            <v>2.2275647878165113E-2</v>
          </cell>
          <cell r="D715">
            <v>465.58</v>
          </cell>
          <cell r="E715">
            <v>1.8084328250406304E-2</v>
          </cell>
          <cell r="F715">
            <v>740.58999999999992</v>
          </cell>
          <cell r="G715">
            <v>2.3261526821678386E-2</v>
          </cell>
          <cell r="H715">
            <v>1788.07</v>
          </cell>
          <cell r="I715">
            <v>2.1361519176547109E-2</v>
          </cell>
        </row>
        <row r="716">
          <cell r="B716">
            <v>0</v>
          </cell>
          <cell r="C716">
            <v>0</v>
          </cell>
          <cell r="D716">
            <v>0</v>
          </cell>
          <cell r="E716">
            <v>0</v>
          </cell>
          <cell r="F716">
            <v>0</v>
          </cell>
          <cell r="G716">
            <v>0</v>
          </cell>
          <cell r="H716">
            <v>0</v>
          </cell>
          <cell r="I716">
            <v>0</v>
          </cell>
        </row>
        <row r="717">
          <cell r="B717">
            <v>78.400000000000006</v>
          </cell>
          <cell r="C717">
            <v>9.6690567983089004E-2</v>
          </cell>
          <cell r="D717">
            <v>64.099999999999994</v>
          </cell>
          <cell r="E717">
            <v>3.3854012624747548E-2</v>
          </cell>
          <cell r="F717">
            <v>42</v>
          </cell>
          <cell r="G717">
            <v>4.4400795408534893E-2</v>
          </cell>
          <cell r="H717">
            <v>184.5</v>
          </cell>
          <cell r="I717">
            <v>5.0545355621506506E-2</v>
          </cell>
        </row>
        <row r="718">
          <cell r="B718">
            <v>0</v>
          </cell>
          <cell r="C718">
            <v>0</v>
          </cell>
          <cell r="D718">
            <v>0</v>
          </cell>
          <cell r="E718">
            <v>0</v>
          </cell>
          <cell r="F718">
            <v>0</v>
          </cell>
          <cell r="G718">
            <v>0</v>
          </cell>
          <cell r="H718">
            <v>0</v>
          </cell>
          <cell r="I718">
            <v>0</v>
          </cell>
        </row>
        <row r="719">
          <cell r="B719">
            <v>0</v>
          </cell>
          <cell r="C719">
            <v>0</v>
          </cell>
          <cell r="D719">
            <v>0</v>
          </cell>
          <cell r="E719">
            <v>0</v>
          </cell>
          <cell r="F719">
            <v>0</v>
          </cell>
          <cell r="G719">
            <v>0</v>
          </cell>
          <cell r="H719">
            <v>0</v>
          </cell>
          <cell r="I719">
            <v>0</v>
          </cell>
        </row>
        <row r="720">
          <cell r="B720">
            <v>106324.931</v>
          </cell>
          <cell r="C720">
            <v>0.10462409475622221</v>
          </cell>
          <cell r="D720">
            <v>103781.38400000001</v>
          </cell>
          <cell r="E720">
            <v>9.2986670162278517E-2</v>
          </cell>
          <cell r="F720">
            <v>140006.69699999999</v>
          </cell>
          <cell r="G720">
            <v>8.0753467572314705E-2</v>
          </cell>
          <cell r="H720">
            <v>350113.01199999999</v>
          </cell>
          <cell r="I720">
            <v>9.0559738315724433E-2</v>
          </cell>
        </row>
        <row r="721">
          <cell r="B721">
            <v>0</v>
          </cell>
          <cell r="C721">
            <v>0</v>
          </cell>
          <cell r="D721">
            <v>0</v>
          </cell>
          <cell r="E721">
            <v>0</v>
          </cell>
          <cell r="F721">
            <v>0</v>
          </cell>
          <cell r="G721">
            <v>0</v>
          </cell>
          <cell r="H721">
            <v>0</v>
          </cell>
          <cell r="I721">
            <v>0</v>
          </cell>
        </row>
        <row r="722">
          <cell r="B722">
            <v>0</v>
          </cell>
          <cell r="C722">
            <v>0</v>
          </cell>
          <cell r="D722">
            <v>0</v>
          </cell>
          <cell r="E722">
            <v>0</v>
          </cell>
          <cell r="F722">
            <v>0</v>
          </cell>
          <cell r="G722">
            <v>0</v>
          </cell>
          <cell r="H722">
            <v>0</v>
          </cell>
          <cell r="I722">
            <v>0</v>
          </cell>
        </row>
        <row r="723">
          <cell r="B723">
            <v>639</v>
          </cell>
          <cell r="C723">
            <v>2.5747839760273509E-2</v>
          </cell>
          <cell r="D723">
            <v>1422</v>
          </cell>
          <cell r="E723">
            <v>5.4884498429211066E-2</v>
          </cell>
          <cell r="F723">
            <v>1226</v>
          </cell>
          <cell r="G723">
            <v>3.0846114972075209E-2</v>
          </cell>
          <cell r="H723">
            <v>3287</v>
          </cell>
          <cell r="I723">
            <v>3.6331579524980791E-2</v>
          </cell>
        </row>
        <row r="724">
          <cell r="B724">
            <v>0</v>
          </cell>
          <cell r="C724">
            <v>0</v>
          </cell>
          <cell r="D724">
            <v>0</v>
          </cell>
          <cell r="E724">
            <v>0</v>
          </cell>
          <cell r="F724">
            <v>37</v>
          </cell>
          <cell r="G724">
            <v>3.2567641671441792E-2</v>
          </cell>
          <cell r="H724">
            <v>37</v>
          </cell>
          <cell r="I724">
            <v>1.504005736359176E-2</v>
          </cell>
        </row>
        <row r="725">
          <cell r="B725">
            <v>2174.4</v>
          </cell>
          <cell r="C725">
            <v>1.0643305012544816E-2</v>
          </cell>
          <cell r="D725">
            <v>2427.1999999999998</v>
          </cell>
          <cell r="E725">
            <v>1.1964501670569177E-2</v>
          </cell>
          <cell r="F725">
            <v>2378.4</v>
          </cell>
          <cell r="G725">
            <v>1.2639112943435298E-2</v>
          </cell>
          <cell r="H725">
            <v>6980</v>
          </cell>
          <cell r="I725">
            <v>1.1724353552812757E-2</v>
          </cell>
        </row>
        <row r="726">
          <cell r="B726">
            <v>4893</v>
          </cell>
          <cell r="C726">
            <v>1.8591913662025526E-2</v>
          </cell>
          <cell r="D726">
            <v>3263</v>
          </cell>
          <cell r="E726">
            <v>1.2344788590936547E-2</v>
          </cell>
          <cell r="F726">
            <v>5340</v>
          </cell>
          <cell r="G726">
            <v>2.0656271564335187E-2</v>
          </cell>
          <cell r="H726">
            <v>13496</v>
          </cell>
          <cell r="I726">
            <v>1.7170087521836724E-2</v>
          </cell>
        </row>
        <row r="727">
          <cell r="B727">
            <v>0</v>
          </cell>
          <cell r="C727">
            <v>0</v>
          </cell>
          <cell r="D727">
            <v>0</v>
          </cell>
          <cell r="E727">
            <v>0</v>
          </cell>
          <cell r="F727">
            <v>0</v>
          </cell>
          <cell r="G727">
            <v>0</v>
          </cell>
          <cell r="H727">
            <v>0</v>
          </cell>
          <cell r="I727">
            <v>0</v>
          </cell>
        </row>
        <row r="728">
          <cell r="B728">
            <v>78.680000000000007</v>
          </cell>
          <cell r="C728">
            <v>1.4535275754576266E-2</v>
          </cell>
          <cell r="D728">
            <v>128.35</v>
          </cell>
          <cell r="E728">
            <v>1.9591247360295019E-2</v>
          </cell>
          <cell r="F728">
            <v>111.06</v>
          </cell>
          <cell r="G728">
            <v>1.060766667055086E-2</v>
          </cell>
          <cell r="H728">
            <v>318.09000000000003</v>
          </cell>
          <cell r="I728">
            <v>1.4178786433349877E-2</v>
          </cell>
        </row>
        <row r="729">
          <cell r="B729">
            <v>23293.371243863836</v>
          </cell>
          <cell r="C729">
            <v>2.6793659981264338E-2</v>
          </cell>
          <cell r="D729">
            <v>25986.123021717234</v>
          </cell>
          <cell r="E729">
            <v>3.5041265555483904E-2</v>
          </cell>
          <cell r="F729">
            <v>32959.259686993806</v>
          </cell>
          <cell r="G729">
            <v>3.2772639859661501E-2</v>
          </cell>
          <cell r="H729">
            <v>82238.753952574887</v>
          </cell>
          <cell r="I729">
            <v>3.1429119429637414E-2</v>
          </cell>
        </row>
        <row r="730">
          <cell r="B730">
            <v>136948.139</v>
          </cell>
          <cell r="C730">
            <v>5.4223298846422983E-2</v>
          </cell>
          <cell r="D730">
            <v>136931.08299999998</v>
          </cell>
          <cell r="E730">
            <v>5.4336369878148091E-2</v>
          </cell>
          <cell r="F730">
            <v>182322.34399999998</v>
          </cell>
          <cell r="G730">
            <v>5.2466261640468338E-2</v>
          </cell>
          <cell r="H730">
            <v>456201.56599999993</v>
          </cell>
          <cell r="I730">
            <v>5.3540162057798935E-2</v>
          </cell>
        </row>
        <row r="731">
          <cell r="B731">
            <v>94872.160999999993</v>
          </cell>
          <cell r="C731">
            <v>7.7775745696671214E-2</v>
          </cell>
          <cell r="D731">
            <v>96456.214000000007</v>
          </cell>
          <cell r="E731">
            <v>8.0298008711868429E-2</v>
          </cell>
          <cell r="F731">
            <v>117260.648</v>
          </cell>
          <cell r="G731">
            <v>8.8233833306967338E-2</v>
          </cell>
          <cell r="H731">
            <v>308589.02299999999</v>
          </cell>
          <cell r="I731">
            <v>8.2289950137289666E-2</v>
          </cell>
        </row>
        <row r="732">
          <cell r="B732">
            <v>2081.96</v>
          </cell>
          <cell r="C732">
            <v>3.7677945751691998E-2</v>
          </cell>
          <cell r="D732">
            <v>2295.5899999999997</v>
          </cell>
          <cell r="E732">
            <v>3.1367662125136114E-2</v>
          </cell>
          <cell r="F732">
            <v>2189.2600000000002</v>
          </cell>
          <cell r="G732">
            <v>2.5217672413420728E-2</v>
          </cell>
          <cell r="H732">
            <v>6566.8099999999995</v>
          </cell>
          <cell r="I732">
            <v>3.0507179838139001E-2</v>
          </cell>
        </row>
        <row r="733">
          <cell r="B733">
            <v>201.93</v>
          </cell>
          <cell r="C733">
            <v>3.5952694778482217E-2</v>
          </cell>
          <cell r="D733">
            <v>157.51</v>
          </cell>
          <cell r="E733">
            <v>2.6762063827292848E-2</v>
          </cell>
          <cell r="F733">
            <v>312.34000000000003</v>
          </cell>
          <cell r="G733">
            <v>2.7982691118895536E-2</v>
          </cell>
          <cell r="H733">
            <v>671.78</v>
          </cell>
          <cell r="I733">
            <v>2.964081786560608E-2</v>
          </cell>
        </row>
        <row r="734">
          <cell r="B734">
            <v>172.5</v>
          </cell>
          <cell r="C734">
            <v>1.1245060240602569E-2</v>
          </cell>
          <cell r="D734">
            <v>131.51</v>
          </cell>
          <cell r="E734">
            <v>6.9116429150220598E-3</v>
          </cell>
          <cell r="F734">
            <v>212.44899999999998</v>
          </cell>
          <cell r="G734">
            <v>1.1468359648155867E-2</v>
          </cell>
          <cell r="H734">
            <v>516.45899999999995</v>
          </cell>
          <cell r="I734">
            <v>9.7643740396618581E-3</v>
          </cell>
        </row>
        <row r="735">
          <cell r="B735">
            <v>609.20000000000005</v>
          </cell>
          <cell r="C735">
            <v>6.2815119595162131E-2</v>
          </cell>
          <cell r="D735">
            <v>393.93</v>
          </cell>
          <cell r="E735">
            <v>4.2268931610986778E-2</v>
          </cell>
          <cell r="F735">
            <v>789.14</v>
          </cell>
          <cell r="G735">
            <v>5.1534768140236435E-2</v>
          </cell>
          <cell r="H735">
            <v>1792.27</v>
          </cell>
          <cell r="I735">
            <v>5.2206070360035384E-2</v>
          </cell>
        </row>
        <row r="736">
          <cell r="B736">
            <v>28339.370999999996</v>
          </cell>
          <cell r="C736">
            <v>3.4113851915131548E-2</v>
          </cell>
          <cell r="D736">
            <v>27918.336000000003</v>
          </cell>
          <cell r="E736">
            <v>3.3721938465017823E-2</v>
          </cell>
          <cell r="F736">
            <v>45136.095000000001</v>
          </cell>
          <cell r="G736">
            <v>3.3390988496335969E-2</v>
          </cell>
          <cell r="H736">
            <v>101393.802</v>
          </cell>
          <cell r="I736">
            <v>3.3681483011913586E-2</v>
          </cell>
        </row>
        <row r="737">
          <cell r="B737">
            <v>10655.016999999998</v>
          </cell>
          <cell r="C737">
            <v>2.9661419266999989E-2</v>
          </cell>
          <cell r="D737">
            <v>9562.9929999999986</v>
          </cell>
          <cell r="E737">
            <v>2.7113529833674106E-2</v>
          </cell>
          <cell r="F737">
            <v>16271.225</v>
          </cell>
          <cell r="G737">
            <v>2.6883949264716406E-2</v>
          </cell>
          <cell r="H737">
            <v>36489.234999999993</v>
          </cell>
          <cell r="I737">
            <v>2.7702906721807113E-2</v>
          </cell>
        </row>
        <row r="738">
          <cell r="B738">
            <v>16</v>
          </cell>
          <cell r="C738">
            <v>5.3415698559989558E-4</v>
          </cell>
          <cell r="D738">
            <v>15</v>
          </cell>
          <cell r="E738">
            <v>4.8671037325818543E-4</v>
          </cell>
          <cell r="F738">
            <v>151.18699999999998</v>
          </cell>
          <cell r="G738">
            <v>2.6401034520592034E-3</v>
          </cell>
          <cell r="H738">
            <v>182.18699999999998</v>
          </cell>
          <cell r="I738">
            <v>1.5434546963298825E-3</v>
          </cell>
        </row>
        <row r="742">
          <cell r="B742" t="str">
            <v>Červenec</v>
          </cell>
          <cell r="C742"/>
          <cell r="D742"/>
          <cell r="E742" t="str">
            <v>Srpen</v>
          </cell>
          <cell r="F742"/>
          <cell r="G742"/>
          <cell r="H742" t="str">
            <v>Září</v>
          </cell>
          <cell r="I742"/>
          <cell r="J742"/>
          <cell r="K742" t="str">
            <v xml:space="preserve">III. čtvrtletí </v>
          </cell>
          <cell r="L742"/>
          <cell r="M742"/>
        </row>
        <row r="744">
          <cell r="B744">
            <v>6797.8805749999992</v>
          </cell>
          <cell r="C744">
            <v>4147.336882999999</v>
          </cell>
          <cell r="D744">
            <v>0.61009263655679913</v>
          </cell>
          <cell r="E744">
            <v>7201.3306743999992</v>
          </cell>
          <cell r="F744">
            <v>4299.8000020000009</v>
          </cell>
          <cell r="G744">
            <v>0.59708409409463092</v>
          </cell>
          <cell r="H744">
            <v>8749.1848978000016</v>
          </cell>
          <cell r="I744">
            <v>5368.7608389999987</v>
          </cell>
          <cell r="J744">
            <v>0.61362982971704982</v>
          </cell>
          <cell r="K744">
            <v>22748.396147200001</v>
          </cell>
          <cell r="L744">
            <v>13815.897723999997</v>
          </cell>
          <cell r="M744">
            <v>0.60733502417490359</v>
          </cell>
        </row>
        <row r="745">
          <cell r="B745">
            <v>1210.9976720000002</v>
          </cell>
          <cell r="C745">
            <v>809.91270599999996</v>
          </cell>
          <cell r="D745">
            <v>0.66879790500538616</v>
          </cell>
          <cell r="E745">
            <v>1370.3171590000002</v>
          </cell>
          <cell r="F745">
            <v>910.42464999999993</v>
          </cell>
          <cell r="G745">
            <v>0.66438973198320717</v>
          </cell>
          <cell r="H745">
            <v>1451.4549730000006</v>
          </cell>
          <cell r="I745">
            <v>950.24419799999987</v>
          </cell>
          <cell r="J745">
            <v>0.6546838969699128</v>
          </cell>
          <cell r="K745">
            <v>4032.7698040000014</v>
          </cell>
          <cell r="L745">
            <v>2670.5815539999999</v>
          </cell>
          <cell r="M745">
            <v>0.66222018210687805</v>
          </cell>
        </row>
        <row r="746">
          <cell r="B746">
            <v>118.17874600000003</v>
          </cell>
          <cell r="C746">
            <v>111.28188400000001</v>
          </cell>
          <cell r="D746">
            <v>0.94164041984334457</v>
          </cell>
          <cell r="E746">
            <v>121.00669100000003</v>
          </cell>
          <cell r="F746">
            <v>112.95523700000003</v>
          </cell>
          <cell r="G746">
            <v>0.9334627371969042</v>
          </cell>
          <cell r="H746">
            <v>135.75352000000004</v>
          </cell>
          <cell r="I746">
            <v>129.61812100000003</v>
          </cell>
          <cell r="J746">
            <v>0.95480486251848196</v>
          </cell>
          <cell r="K746">
            <v>374.93895700000007</v>
          </cell>
          <cell r="L746">
            <v>353.85524200000009</v>
          </cell>
          <cell r="M746">
            <v>0.94376760641599589</v>
          </cell>
        </row>
        <row r="747">
          <cell r="B747">
            <v>437.19015200000001</v>
          </cell>
          <cell r="C747">
            <v>317.07669099999998</v>
          </cell>
          <cell r="D747">
            <v>0.7252603690853493</v>
          </cell>
          <cell r="E747">
            <v>438.43628000000007</v>
          </cell>
          <cell r="F747">
            <v>328.14498300000002</v>
          </cell>
          <cell r="G747">
            <v>0.74844395404504382</v>
          </cell>
          <cell r="H747">
            <v>577.70880399999999</v>
          </cell>
          <cell r="I747">
            <v>425.87753600000008</v>
          </cell>
          <cell r="J747">
            <v>0.73718373867814568</v>
          </cell>
          <cell r="K747">
            <v>1453.3352359999999</v>
          </cell>
          <cell r="L747">
            <v>1071.0992100000001</v>
          </cell>
          <cell r="M747">
            <v>0.7369939044125674</v>
          </cell>
        </row>
        <row r="748">
          <cell r="B748">
            <v>1.2330590000000001</v>
          </cell>
          <cell r="C748"/>
          <cell r="D748">
            <v>0</v>
          </cell>
          <cell r="E748">
            <v>2.2821720000000001</v>
          </cell>
          <cell r="F748"/>
          <cell r="G748">
            <v>0</v>
          </cell>
          <cell r="H748">
            <v>1.2963169999999997</v>
          </cell>
          <cell r="I748"/>
          <cell r="J748">
            <v>0</v>
          </cell>
          <cell r="K748">
            <v>4.8115480000000002</v>
          </cell>
          <cell r="L748">
            <v>0</v>
          </cell>
          <cell r="M748">
            <v>0</v>
          </cell>
        </row>
        <row r="749">
          <cell r="B749">
            <v>1.37473</v>
          </cell>
          <cell r="C749"/>
          <cell r="D749">
            <v>0</v>
          </cell>
          <cell r="E749">
            <v>0.93667</v>
          </cell>
          <cell r="F749"/>
          <cell r="G749">
            <v>0</v>
          </cell>
          <cell r="H749">
            <v>1.3285100000000001</v>
          </cell>
          <cell r="I749"/>
          <cell r="J749">
            <v>0</v>
          </cell>
          <cell r="K749">
            <v>3.63991</v>
          </cell>
          <cell r="L749">
            <v>0</v>
          </cell>
          <cell r="M749">
            <v>0</v>
          </cell>
        </row>
        <row r="750">
          <cell r="B750">
            <v>6.8652000000000005E-2</v>
          </cell>
          <cell r="C750"/>
          <cell r="D750">
            <v>0</v>
          </cell>
          <cell r="E750">
            <v>6.1426000000000001E-2</v>
          </cell>
          <cell r="F750"/>
          <cell r="G750">
            <v>0</v>
          </cell>
          <cell r="H750">
            <v>4.9225999999999999E-2</v>
          </cell>
          <cell r="I750"/>
          <cell r="J750">
            <v>0</v>
          </cell>
          <cell r="K750">
            <v>0.17930399999999999</v>
          </cell>
          <cell r="L750">
            <v>0</v>
          </cell>
          <cell r="M750">
            <v>0</v>
          </cell>
        </row>
        <row r="751">
          <cell r="B751">
            <v>2182.6076169999997</v>
          </cell>
          <cell r="C751">
            <v>1796.6664039999996</v>
          </cell>
          <cell r="D751">
            <v>0.8231742572535885</v>
          </cell>
          <cell r="E751">
            <v>2500.8973300000002</v>
          </cell>
          <cell r="F751">
            <v>1948.9604210000002</v>
          </cell>
          <cell r="G751">
            <v>0.77930445109475965</v>
          </cell>
          <cell r="H751">
            <v>3475.1619590000005</v>
          </cell>
          <cell r="I751">
            <v>2742.2858529999999</v>
          </cell>
          <cell r="J751">
            <v>0.78911023007086256</v>
          </cell>
          <cell r="K751">
            <v>8158.6669060000004</v>
          </cell>
          <cell r="L751">
            <v>6487.9126779999997</v>
          </cell>
          <cell r="M751">
            <v>0.79521725212591976</v>
          </cell>
        </row>
        <row r="752">
          <cell r="B752">
            <v>18.204999999999998</v>
          </cell>
          <cell r="C752">
            <v>0</v>
          </cell>
          <cell r="D752">
            <v>0</v>
          </cell>
          <cell r="E752">
            <v>16.928000000000001</v>
          </cell>
          <cell r="F752">
            <v>0</v>
          </cell>
          <cell r="G752">
            <v>0</v>
          </cell>
          <cell r="H752">
            <v>33.966000000000001</v>
          </cell>
          <cell r="I752">
            <v>0</v>
          </cell>
          <cell r="J752">
            <v>0</v>
          </cell>
          <cell r="K752">
            <v>69.09899999999999</v>
          </cell>
          <cell r="L752">
            <v>0</v>
          </cell>
          <cell r="M752">
            <v>0</v>
          </cell>
        </row>
        <row r="753">
          <cell r="B753">
            <v>0</v>
          </cell>
          <cell r="C753"/>
          <cell r="D753">
            <v>0</v>
          </cell>
          <cell r="E753">
            <v>0</v>
          </cell>
          <cell r="F753"/>
          <cell r="G753">
            <v>0</v>
          </cell>
          <cell r="H753">
            <v>2.2200000000000002E-3</v>
          </cell>
          <cell r="I753"/>
          <cell r="J753">
            <v>0</v>
          </cell>
          <cell r="K753">
            <v>2.2200000000000002E-3</v>
          </cell>
          <cell r="L753">
            <v>0</v>
          </cell>
          <cell r="M753">
            <v>0</v>
          </cell>
        </row>
        <row r="754">
          <cell r="B754">
            <v>606.14238099999989</v>
          </cell>
          <cell r="C754">
            <v>54.449286999999998</v>
          </cell>
          <cell r="D754">
            <v>8.9829203016906362E-2</v>
          </cell>
          <cell r="E754">
            <v>587.59985900000004</v>
          </cell>
          <cell r="F754">
            <v>52.720800000000004</v>
          </cell>
          <cell r="G754">
            <v>8.9722281570527057E-2</v>
          </cell>
          <cell r="H754">
            <v>583.24958300000003</v>
          </cell>
          <cell r="I754">
            <v>40.806264999999996</v>
          </cell>
          <cell r="J754">
            <v>6.996364196286102E-2</v>
          </cell>
          <cell r="K754">
            <v>1776.9918230000001</v>
          </cell>
          <cell r="L754">
            <v>147.97635199999999</v>
          </cell>
          <cell r="M754">
            <v>8.3273513183746359E-2</v>
          </cell>
        </row>
        <row r="755">
          <cell r="B755">
            <v>1.8360000000000001</v>
          </cell>
          <cell r="C755">
            <v>0</v>
          </cell>
          <cell r="D755">
            <v>0</v>
          </cell>
          <cell r="E755">
            <v>1.95</v>
          </cell>
          <cell r="F755">
            <v>0</v>
          </cell>
          <cell r="G755">
            <v>0</v>
          </cell>
          <cell r="H755">
            <v>2.6897280000000001</v>
          </cell>
          <cell r="I755">
            <v>0.72726000000000002</v>
          </cell>
          <cell r="J755">
            <v>0.27038421728888573</v>
          </cell>
          <cell r="K755">
            <v>6.4757280000000002</v>
          </cell>
          <cell r="L755">
            <v>0.72726000000000002</v>
          </cell>
          <cell r="M755">
            <v>0.11230551993536479</v>
          </cell>
        </row>
        <row r="756">
          <cell r="B756">
            <v>227.10838122869595</v>
          </cell>
          <cell r="C756">
            <v>181.22268200000002</v>
          </cell>
          <cell r="D756">
            <v>0.79795682140638624</v>
          </cell>
          <cell r="E756">
            <v>227.24018891616231</v>
          </cell>
          <cell r="F756">
            <v>176.92458500000001</v>
          </cell>
          <cell r="G756">
            <v>0.77857964228886611</v>
          </cell>
          <cell r="H756">
            <v>214.95488458375706</v>
          </cell>
          <cell r="I756">
            <v>166.84030300000003</v>
          </cell>
          <cell r="J756">
            <v>0.77616427895124562</v>
          </cell>
          <cell r="K756">
            <v>669.30345472861541</v>
          </cell>
          <cell r="L756">
            <v>524.98757000000012</v>
          </cell>
          <cell r="M756">
            <v>0.78437899325182547</v>
          </cell>
        </row>
        <row r="757">
          <cell r="B757">
            <v>732.93996100000004</v>
          </cell>
          <cell r="C757">
            <v>360.30947300000003</v>
          </cell>
          <cell r="D757">
            <v>0.49159479926351024</v>
          </cell>
          <cell r="E757">
            <v>807.32334300000014</v>
          </cell>
          <cell r="F757">
            <v>340.38413199999997</v>
          </cell>
          <cell r="G757">
            <v>0.42162057489275384</v>
          </cell>
          <cell r="H757">
            <v>755.37552300000004</v>
          </cell>
          <cell r="I757">
            <v>295.96616800000004</v>
          </cell>
          <cell r="J757">
            <v>0.39181328887195094</v>
          </cell>
          <cell r="K757">
            <v>2295.6388270000002</v>
          </cell>
          <cell r="L757">
            <v>996.65977299999997</v>
          </cell>
          <cell r="M757">
            <v>0.43415356164822344</v>
          </cell>
        </row>
        <row r="758">
          <cell r="B758">
            <v>0</v>
          </cell>
          <cell r="C758">
            <v>0</v>
          </cell>
          <cell r="D758">
            <v>0</v>
          </cell>
          <cell r="E758">
            <v>0</v>
          </cell>
          <cell r="F758">
            <v>0</v>
          </cell>
          <cell r="G758">
            <v>0</v>
          </cell>
          <cell r="H758">
            <v>0</v>
          </cell>
          <cell r="I758">
            <v>0</v>
          </cell>
          <cell r="J758">
            <v>0</v>
          </cell>
          <cell r="K758">
            <v>0</v>
          </cell>
          <cell r="L758">
            <v>0</v>
          </cell>
          <cell r="M758">
            <v>0</v>
          </cell>
        </row>
        <row r="759">
          <cell r="B759">
            <v>11.983096000000002</v>
          </cell>
          <cell r="C759">
            <v>7.0269819999999994</v>
          </cell>
          <cell r="D759">
            <v>0.58640788657622356</v>
          </cell>
          <cell r="E759">
            <v>9.7747860000000006</v>
          </cell>
          <cell r="F759">
            <v>0.71408500000000008</v>
          </cell>
          <cell r="G759">
            <v>7.3053773248846571E-2</v>
          </cell>
          <cell r="H759">
            <v>15.843027000000005</v>
          </cell>
          <cell r="I759">
            <v>1.4627929999999996</v>
          </cell>
          <cell r="J759">
            <v>9.2330398729990118E-2</v>
          </cell>
          <cell r="K759">
            <v>37.600909000000009</v>
          </cell>
          <cell r="L759">
            <v>9.2038599999999988</v>
          </cell>
          <cell r="M759">
            <v>0.24477759300978594</v>
          </cell>
        </row>
        <row r="760">
          <cell r="B760">
            <v>1248.0151277713042</v>
          </cell>
          <cell r="C760">
            <v>509.39077399999991</v>
          </cell>
          <cell r="D760">
            <v>0.40816073672894176</v>
          </cell>
          <cell r="E760">
            <v>1116.5767694838369</v>
          </cell>
          <cell r="F760">
            <v>428.57110900000004</v>
          </cell>
          <cell r="G760">
            <v>0.38382592286790707</v>
          </cell>
          <cell r="H760">
            <v>1500.3506232162431</v>
          </cell>
          <cell r="I760">
            <v>614.93234199999984</v>
          </cell>
          <cell r="J760">
            <v>0.40985909059163339</v>
          </cell>
          <cell r="K760">
            <v>3864.9425204713839</v>
          </cell>
          <cell r="L760">
            <v>1552.8942249999998</v>
          </cell>
          <cell r="M760">
            <v>0.40178973342418622</v>
          </cell>
        </row>
      </sheetData>
      <sheetData sheetId="6">
        <row r="1">
          <cell r="Q1" t="str">
            <v>prosinec 2018</v>
          </cell>
        </row>
      </sheetData>
      <sheetData sheetId="7"/>
      <sheetData sheetId="8"/>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A31" sqref="A31"/>
    </sheetView>
  </sheetViews>
  <sheetFormatPr defaultRowHeight="12.75" x14ac:dyDescent="0.2"/>
  <cols>
    <col min="1" max="3" width="9.140625" style="108" customWidth="1"/>
    <col min="4" max="8" width="9.140625" style="108"/>
    <col min="9" max="10" width="9.140625" style="108" customWidth="1"/>
    <col min="11" max="16384" width="9.140625" style="108"/>
  </cols>
  <sheetData>
    <row r="1" spans="1:10" s="96" customFormat="1" x14ac:dyDescent="0.2">
      <c r="A1" s="3"/>
      <c r="B1" s="3"/>
      <c r="C1" s="3"/>
      <c r="D1" s="3"/>
      <c r="E1" s="3"/>
      <c r="F1" s="3"/>
      <c r="G1" s="3"/>
      <c r="H1" s="3"/>
      <c r="I1" s="3"/>
      <c r="J1" s="3"/>
    </row>
    <row r="2" spans="1:10" s="96" customFormat="1" x14ac:dyDescent="0.2">
      <c r="A2" s="97"/>
      <c r="B2" s="97"/>
      <c r="C2" s="97"/>
      <c r="D2" s="97"/>
      <c r="E2" s="97"/>
      <c r="F2" s="97"/>
      <c r="G2" s="97"/>
      <c r="H2" s="97"/>
      <c r="I2" s="97"/>
      <c r="J2" s="97"/>
    </row>
    <row r="3" spans="1:10" s="96" customFormat="1" x14ac:dyDescent="0.2">
      <c r="A3" s="98"/>
      <c r="B3" s="98"/>
      <c r="C3" s="98"/>
      <c r="D3" s="98"/>
      <c r="E3" s="98"/>
      <c r="F3" s="98"/>
      <c r="G3" s="98"/>
      <c r="H3" s="98"/>
      <c r="I3" s="98"/>
      <c r="J3" s="98"/>
    </row>
    <row r="4" spans="1:10" s="96" customFormat="1" x14ac:dyDescent="0.2">
      <c r="A4" s="3"/>
      <c r="B4" s="3"/>
      <c r="C4" s="3"/>
      <c r="D4" s="99"/>
      <c r="E4" s="100"/>
      <c r="F4" s="100"/>
      <c r="G4" s="100"/>
      <c r="H4" s="3"/>
      <c r="I4" s="3"/>
      <c r="J4" s="101"/>
    </row>
    <row r="5" spans="1:10" s="96" customFormat="1" x14ac:dyDescent="0.2">
      <c r="A5" s="3"/>
      <c r="B5" s="3"/>
      <c r="C5" s="3"/>
      <c r="D5" s="3"/>
      <c r="E5" s="3"/>
      <c r="F5" s="3"/>
      <c r="G5" s="3"/>
      <c r="H5" s="3"/>
      <c r="I5" s="3"/>
      <c r="J5" s="3"/>
    </row>
    <row r="6" spans="1:10" s="96" customFormat="1" x14ac:dyDescent="0.2">
      <c r="A6" s="3"/>
      <c r="B6" s="3"/>
      <c r="C6" s="3"/>
      <c r="D6" s="3"/>
      <c r="E6" s="3"/>
      <c r="F6" s="3"/>
      <c r="G6" s="3"/>
      <c r="H6" s="3"/>
      <c r="I6" s="3"/>
      <c r="J6" s="3"/>
    </row>
    <row r="7" spans="1:10" s="96" customFormat="1" x14ac:dyDescent="0.2">
      <c r="A7" s="3"/>
      <c r="B7" s="3"/>
      <c r="C7" s="3"/>
      <c r="D7" s="3"/>
      <c r="E7" s="3"/>
      <c r="F7" s="3"/>
      <c r="G7" s="3"/>
      <c r="H7" s="3"/>
      <c r="I7" s="3"/>
      <c r="J7" s="3"/>
    </row>
    <row r="8" spans="1:10" s="96" customFormat="1" x14ac:dyDescent="0.2">
      <c r="A8" s="3"/>
      <c r="B8" s="3"/>
      <c r="C8" s="3"/>
      <c r="D8" s="3"/>
      <c r="E8" s="3"/>
      <c r="F8" s="3"/>
      <c r="G8" s="3"/>
      <c r="H8" s="3"/>
      <c r="I8" s="3"/>
      <c r="J8" s="3"/>
    </row>
    <row r="9" spans="1:10" s="96" customFormat="1" x14ac:dyDescent="0.2">
      <c r="A9" s="3"/>
      <c r="B9" s="3"/>
      <c r="C9" s="3"/>
      <c r="D9" s="3"/>
      <c r="E9" s="3"/>
      <c r="F9" s="3"/>
      <c r="G9" s="3"/>
      <c r="H9" s="3"/>
      <c r="I9" s="3"/>
      <c r="J9" s="3"/>
    </row>
    <row r="10" spans="1:10" s="96" customFormat="1" x14ac:dyDescent="0.2">
      <c r="A10" s="3"/>
      <c r="B10" s="102"/>
      <c r="C10" s="3"/>
      <c r="D10" s="3"/>
      <c r="E10" s="3"/>
      <c r="F10" s="3"/>
      <c r="G10" s="3"/>
      <c r="H10" s="3"/>
      <c r="I10" s="103"/>
      <c r="J10" s="3"/>
    </row>
    <row r="11" spans="1:10" s="96" customFormat="1" x14ac:dyDescent="0.2">
      <c r="A11" s="3"/>
      <c r="B11" s="1"/>
      <c r="C11" s="104"/>
      <c r="D11" s="3"/>
      <c r="E11" s="3"/>
      <c r="F11" s="3"/>
      <c r="G11" s="3"/>
      <c r="H11" s="3"/>
      <c r="I11" s="3"/>
      <c r="J11" s="3"/>
    </row>
    <row r="12" spans="1:10" s="96" customFormat="1" x14ac:dyDescent="0.2">
      <c r="A12" s="3"/>
      <c r="B12" s="1"/>
      <c r="C12" s="104"/>
      <c r="D12" s="3"/>
      <c r="E12" s="3"/>
      <c r="F12" s="3"/>
      <c r="G12" s="3"/>
      <c r="H12" s="3"/>
      <c r="I12" s="3"/>
      <c r="J12" s="3"/>
    </row>
    <row r="13" spans="1:10" s="96" customFormat="1" x14ac:dyDescent="0.2">
      <c r="A13" s="3"/>
      <c r="B13" s="1"/>
      <c r="C13" s="104"/>
      <c r="D13" s="3"/>
      <c r="E13" s="3"/>
      <c r="F13" s="3"/>
      <c r="G13" s="3"/>
      <c r="H13" s="3"/>
      <c r="I13" s="3"/>
      <c r="J13" s="3"/>
    </row>
    <row r="14" spans="1:10" s="96" customFormat="1" x14ac:dyDescent="0.2">
      <c r="A14" s="105"/>
      <c r="B14" s="20"/>
      <c r="C14" s="106"/>
      <c r="D14" s="105"/>
      <c r="E14" s="105"/>
      <c r="F14" s="105"/>
      <c r="G14" s="105"/>
      <c r="H14" s="105"/>
      <c r="I14" s="105"/>
      <c r="J14" s="105"/>
    </row>
    <row r="15" spans="1:10" s="96" customFormat="1" x14ac:dyDescent="0.2">
      <c r="A15" s="105"/>
      <c r="B15" s="20"/>
      <c r="C15" s="106"/>
      <c r="D15" s="105"/>
      <c r="E15" s="105"/>
      <c r="F15" s="105"/>
      <c r="G15" s="105"/>
      <c r="H15" s="105"/>
      <c r="I15" s="105"/>
      <c r="J15" s="105"/>
    </row>
    <row r="16" spans="1:10" s="96" customFormat="1" x14ac:dyDescent="0.2">
      <c r="A16" s="105"/>
      <c r="B16" s="20"/>
      <c r="C16" s="106"/>
      <c r="D16" s="105"/>
      <c r="E16" s="105"/>
      <c r="F16" s="105"/>
      <c r="G16" s="105"/>
      <c r="H16" s="105"/>
      <c r="I16" s="105"/>
      <c r="J16" s="105"/>
    </row>
    <row r="17" spans="1:10" s="96" customFormat="1" x14ac:dyDescent="0.2">
      <c r="A17" s="105"/>
      <c r="B17" s="20"/>
      <c r="C17" s="106"/>
      <c r="D17" s="105"/>
      <c r="E17" s="105"/>
      <c r="F17" s="105"/>
      <c r="G17" s="105"/>
      <c r="H17" s="105"/>
      <c r="I17" s="105"/>
      <c r="J17" s="105"/>
    </row>
    <row r="18" spans="1:10" s="96" customFormat="1" x14ac:dyDescent="0.2">
      <c r="A18" s="105"/>
      <c r="B18" s="20"/>
      <c r="C18" s="106"/>
      <c r="D18" s="105"/>
      <c r="E18" s="105"/>
      <c r="F18" s="105"/>
      <c r="G18" s="105"/>
      <c r="H18" s="105"/>
      <c r="I18" s="105"/>
      <c r="J18" s="105"/>
    </row>
    <row r="19" spans="1:10" s="96" customFormat="1" x14ac:dyDescent="0.2">
      <c r="A19" s="105"/>
      <c r="B19" s="20"/>
      <c r="C19" s="106"/>
      <c r="D19" s="105"/>
      <c r="E19" s="105"/>
      <c r="F19" s="105"/>
      <c r="G19" s="105"/>
      <c r="H19" s="105"/>
      <c r="I19" s="105"/>
      <c r="J19" s="105"/>
    </row>
    <row r="20" spans="1:10" s="96" customFormat="1" x14ac:dyDescent="0.2">
      <c r="A20" s="105"/>
      <c r="B20" s="20"/>
      <c r="C20" s="106"/>
      <c r="D20" s="105"/>
      <c r="E20" s="105"/>
      <c r="F20" s="105"/>
      <c r="G20" s="105"/>
      <c r="H20" s="105"/>
      <c r="I20" s="105"/>
      <c r="J20" s="105"/>
    </row>
    <row r="22" spans="1:10" s="96" customFormat="1" x14ac:dyDescent="0.2">
      <c r="A22" s="105"/>
      <c r="B22" s="20"/>
      <c r="C22" s="106"/>
      <c r="D22" s="105"/>
      <c r="E22" s="105"/>
      <c r="F22" s="105"/>
      <c r="G22" s="105"/>
      <c r="H22" s="105"/>
      <c r="I22" s="105"/>
      <c r="J22" s="105"/>
    </row>
    <row r="23" spans="1:10" s="96" customFormat="1" x14ac:dyDescent="0.2">
      <c r="A23" s="105"/>
      <c r="B23" s="20"/>
      <c r="C23" s="106"/>
      <c r="D23" s="105"/>
      <c r="E23" s="105"/>
      <c r="F23" s="105"/>
      <c r="G23" s="105"/>
      <c r="H23" s="105"/>
      <c r="I23" s="105"/>
      <c r="J23" s="105"/>
    </row>
    <row r="24" spans="1:10" s="96" customFormat="1" x14ac:dyDescent="0.2">
      <c r="A24" s="105"/>
      <c r="B24" s="20"/>
      <c r="C24" s="106"/>
      <c r="D24" s="105"/>
      <c r="E24" s="105"/>
      <c r="F24" s="105"/>
      <c r="G24" s="105"/>
      <c r="H24" s="105"/>
      <c r="I24" s="105"/>
      <c r="J24" s="105"/>
    </row>
    <row r="25" spans="1:10" s="96" customFormat="1" ht="150.75" customHeight="1" x14ac:dyDescent="0.7">
      <c r="A25" s="487" t="s">
        <v>276</v>
      </c>
      <c r="B25" s="488"/>
      <c r="C25" s="488"/>
      <c r="D25" s="488"/>
      <c r="E25" s="488"/>
      <c r="F25" s="488"/>
      <c r="G25" s="488"/>
      <c r="H25" s="488"/>
      <c r="I25" s="488"/>
      <c r="J25" s="488"/>
    </row>
    <row r="26" spans="1:10" s="96" customFormat="1" x14ac:dyDescent="0.2">
      <c r="A26" s="105"/>
      <c r="B26" s="20"/>
      <c r="C26" s="106"/>
      <c r="D26" s="105"/>
      <c r="E26" s="105"/>
      <c r="F26" s="105"/>
      <c r="G26" s="105"/>
      <c r="H26" s="105"/>
      <c r="I26" s="105"/>
      <c r="J26" s="105"/>
    </row>
    <row r="27" spans="1:10" s="96" customFormat="1" x14ac:dyDescent="0.2"/>
    <row r="28" spans="1:10" s="96" customFormat="1" x14ac:dyDescent="0.2">
      <c r="A28" s="105"/>
      <c r="B28" s="20"/>
      <c r="C28" s="106"/>
      <c r="D28" s="105"/>
      <c r="E28" s="105"/>
      <c r="F28" s="105"/>
      <c r="G28" s="105"/>
      <c r="H28" s="105"/>
      <c r="I28" s="105"/>
      <c r="J28" s="105"/>
    </row>
    <row r="29" spans="1:10" s="96" customFormat="1" x14ac:dyDescent="0.2">
      <c r="A29" s="105"/>
      <c r="B29" s="20"/>
      <c r="C29" s="106"/>
      <c r="D29" s="105"/>
      <c r="E29" s="105"/>
      <c r="F29" s="105"/>
      <c r="G29" s="105"/>
      <c r="H29" s="105"/>
      <c r="I29" s="105"/>
      <c r="J29" s="105"/>
    </row>
    <row r="30" spans="1:10" s="96" customFormat="1" ht="21.75" customHeight="1" x14ac:dyDescent="0.2">
      <c r="A30" s="489" t="s">
        <v>299</v>
      </c>
      <c r="B30" s="489"/>
      <c r="C30" s="489"/>
      <c r="D30" s="489"/>
      <c r="E30" s="489"/>
      <c r="F30" s="489"/>
      <c r="G30" s="489"/>
      <c r="H30" s="489"/>
      <c r="I30" s="489"/>
      <c r="J30" s="489"/>
    </row>
    <row r="31" spans="1:10" s="96" customFormat="1" x14ac:dyDescent="0.2">
      <c r="A31" s="105"/>
      <c r="B31" s="20"/>
      <c r="C31" s="105"/>
      <c r="D31" s="105"/>
      <c r="E31" s="105"/>
      <c r="F31" s="105"/>
      <c r="G31" s="105"/>
      <c r="H31" s="105"/>
      <c r="I31" s="105"/>
      <c r="J31" s="105"/>
    </row>
    <row r="32" spans="1:10" s="96" customFormat="1" x14ac:dyDescent="0.2"/>
    <row r="33" spans="2:10" s="96" customFormat="1" x14ac:dyDescent="0.2"/>
    <row r="34" spans="2:10" s="96" customFormat="1" x14ac:dyDescent="0.2">
      <c r="B34" s="1"/>
      <c r="C34" s="104"/>
      <c r="D34" s="3"/>
      <c r="E34" s="3"/>
      <c r="F34" s="3"/>
      <c r="G34" s="3"/>
      <c r="H34" s="3"/>
      <c r="I34" s="3"/>
      <c r="J34" s="3"/>
    </row>
    <row r="35" spans="2:10" s="96" customFormat="1" x14ac:dyDescent="0.2">
      <c r="B35" s="1"/>
      <c r="C35" s="104"/>
      <c r="D35" s="3"/>
      <c r="E35" s="3"/>
      <c r="F35" s="3"/>
      <c r="G35" s="3"/>
      <c r="H35" s="3"/>
      <c r="I35" s="3"/>
      <c r="J35" s="3"/>
    </row>
    <row r="36" spans="2:10" s="96" customFormat="1" x14ac:dyDescent="0.2">
      <c r="B36" s="1"/>
      <c r="C36" s="104"/>
      <c r="D36" s="3"/>
      <c r="E36" s="3"/>
      <c r="F36" s="3"/>
      <c r="G36" s="3"/>
      <c r="H36" s="3"/>
      <c r="I36" s="3"/>
      <c r="J36" s="3"/>
    </row>
    <row r="37" spans="2:10" s="96" customFormat="1" x14ac:dyDescent="0.2">
      <c r="B37" s="1"/>
      <c r="C37" s="104"/>
      <c r="D37" s="3"/>
      <c r="E37" s="3"/>
      <c r="F37" s="3"/>
      <c r="G37" s="3"/>
      <c r="H37" s="3"/>
      <c r="I37" s="3"/>
      <c r="J37" s="3"/>
    </row>
    <row r="38" spans="2:10" s="96" customFormat="1" x14ac:dyDescent="0.2">
      <c r="B38" s="1"/>
      <c r="C38" s="104"/>
      <c r="D38" s="3"/>
      <c r="E38" s="3"/>
      <c r="F38" s="3"/>
      <c r="G38" s="3"/>
      <c r="H38" s="3"/>
      <c r="I38" s="3"/>
      <c r="J38" s="3"/>
    </row>
    <row r="39" spans="2:10" s="96" customFormat="1" x14ac:dyDescent="0.2"/>
    <row r="40" spans="2:10" s="96" customFormat="1" x14ac:dyDescent="0.2">
      <c r="B40" s="107"/>
      <c r="C40" s="107"/>
      <c r="D40" s="107"/>
      <c r="E40" s="107"/>
      <c r="F40" s="107"/>
      <c r="G40" s="107"/>
      <c r="H40" s="107"/>
      <c r="I40" s="107"/>
    </row>
    <row r="41" spans="2:10" s="96" customFormat="1" x14ac:dyDescent="0.2"/>
    <row r="42" spans="2:10" s="96" customFormat="1" x14ac:dyDescent="0.2"/>
    <row r="43" spans="2:10" s="96" customFormat="1" x14ac:dyDescent="0.2"/>
    <row r="44" spans="2:10" s="96" customFormat="1" x14ac:dyDescent="0.2"/>
    <row r="45" spans="2:10" s="96" customFormat="1" x14ac:dyDescent="0.2"/>
    <row r="46" spans="2:10" s="96" customFormat="1" x14ac:dyDescent="0.2"/>
    <row r="47" spans="2:10" s="96" customFormat="1" x14ac:dyDescent="0.2"/>
    <row r="48" spans="2:10" s="96" customFormat="1" x14ac:dyDescent="0.2"/>
    <row r="49" spans="1:10" s="96" customFormat="1" x14ac:dyDescent="0.2"/>
    <row r="50" spans="1:10" s="96" customFormat="1" x14ac:dyDescent="0.2"/>
    <row r="51" spans="1:10" s="96" customFormat="1" ht="18.75" x14ac:dyDescent="0.2">
      <c r="A51" s="490" t="s">
        <v>260</v>
      </c>
      <c r="B51" s="490"/>
      <c r="C51" s="490"/>
      <c r="D51" s="490"/>
      <c r="E51" s="490"/>
      <c r="F51" s="490"/>
      <c r="G51" s="490"/>
      <c r="H51" s="490"/>
      <c r="I51" s="490"/>
      <c r="J51" s="490"/>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workbookViewId="0">
      <selection activeCell="H5" sqref="H5:J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180</v>
      </c>
      <c r="N1" s="111" t="str">
        <f>Obsah!$A$1</f>
        <v>III. čtvrtletí 2019</v>
      </c>
    </row>
    <row r="2" spans="1:14" ht="7.5" customHeight="1" x14ac:dyDescent="0.2"/>
    <row r="3" spans="1:14" x14ac:dyDescent="0.2">
      <c r="A3" s="510"/>
      <c r="B3" s="512" t="s">
        <v>48</v>
      </c>
      <c r="C3" s="512"/>
      <c r="D3" s="512"/>
      <c r="E3" s="512" t="s">
        <v>49</v>
      </c>
      <c r="F3" s="512"/>
      <c r="G3" s="512"/>
      <c r="H3" s="512" t="s">
        <v>50</v>
      </c>
      <c r="I3" s="512"/>
      <c r="J3" s="512"/>
      <c r="K3" s="512" t="s">
        <v>51</v>
      </c>
      <c r="L3" s="512"/>
      <c r="M3" s="527"/>
      <c r="N3" s="526" t="s">
        <v>7</v>
      </c>
    </row>
    <row r="4" spans="1:14" x14ac:dyDescent="0.2">
      <c r="A4" s="511"/>
      <c r="B4" s="188" t="s">
        <v>8</v>
      </c>
      <c r="C4" s="188" t="s">
        <v>9</v>
      </c>
      <c r="D4" s="188" t="s">
        <v>10</v>
      </c>
      <c r="E4" s="188" t="s">
        <v>11</v>
      </c>
      <c r="F4" s="188" t="s">
        <v>12</v>
      </c>
      <c r="G4" s="188" t="s">
        <v>13</v>
      </c>
      <c r="H4" s="188" t="s">
        <v>14</v>
      </c>
      <c r="I4" s="188" t="s">
        <v>15</v>
      </c>
      <c r="J4" s="188" t="s">
        <v>16</v>
      </c>
      <c r="K4" s="188" t="s">
        <v>17</v>
      </c>
      <c r="L4" s="188" t="s">
        <v>18</v>
      </c>
      <c r="M4" s="59" t="s">
        <v>19</v>
      </c>
      <c r="N4" s="527"/>
    </row>
    <row r="5" spans="1:14" x14ac:dyDescent="0.2">
      <c r="A5" s="531" t="s">
        <v>182</v>
      </c>
      <c r="B5" s="520">
        <f>SUM(B6:D6)</f>
        <v>34118.132890595793</v>
      </c>
      <c r="C5" s="521"/>
      <c r="D5" s="522"/>
      <c r="E5" s="521">
        <f t="shared" ref="E5" si="0">SUM(E6:G6)</f>
        <v>15574.349275275044</v>
      </c>
      <c r="F5" s="521"/>
      <c r="G5" s="521"/>
      <c r="H5" s="520">
        <f t="shared" ref="H5" si="1">SUM(H6:J6)</f>
        <v>9820.7292670351162</v>
      </c>
      <c r="I5" s="521"/>
      <c r="J5" s="522"/>
      <c r="K5" s="523">
        <f t="shared" ref="K5" si="2">SUM(K6:M6)</f>
        <v>0</v>
      </c>
      <c r="L5" s="524"/>
      <c r="M5" s="525"/>
      <c r="N5" s="517">
        <f>SUM(N7:N20)</f>
        <v>59513.211432905962</v>
      </c>
    </row>
    <row r="6" spans="1:14" x14ac:dyDescent="0.2">
      <c r="A6" s="532"/>
      <c r="B6" s="207">
        <f>SUM(B7:B20)</f>
        <v>13962.521167533163</v>
      </c>
      <c r="C6" s="63">
        <f t="shared" ref="C6:M6" si="3">SUM(C7:C20)</f>
        <v>10846.664982433038</v>
      </c>
      <c r="D6" s="208">
        <f t="shared" si="3"/>
        <v>9308.9467406295953</v>
      </c>
      <c r="E6" s="63">
        <f t="shared" si="3"/>
        <v>6585.9539350827854</v>
      </c>
      <c r="F6" s="63">
        <f t="shared" si="3"/>
        <v>5953.3057620946329</v>
      </c>
      <c r="G6" s="63">
        <f t="shared" si="3"/>
        <v>3035.0895780976257</v>
      </c>
      <c r="H6" s="207">
        <f t="shared" si="3"/>
        <v>2926.4266074559696</v>
      </c>
      <c r="I6" s="63">
        <f t="shared" si="3"/>
        <v>2928.4467927274145</v>
      </c>
      <c r="J6" s="208">
        <f t="shared" si="3"/>
        <v>3965.8558668517335</v>
      </c>
      <c r="K6" s="437">
        <f t="shared" si="3"/>
        <v>0</v>
      </c>
      <c r="L6" s="436">
        <f t="shared" si="3"/>
        <v>0</v>
      </c>
      <c r="M6" s="438">
        <f t="shared" si="3"/>
        <v>0</v>
      </c>
      <c r="N6" s="502"/>
    </row>
    <row r="7" spans="1:14" x14ac:dyDescent="0.2">
      <c r="A7" s="28" t="s">
        <v>198</v>
      </c>
      <c r="B7" s="216">
        <f>+'[1]Podklady QZ'!B112</f>
        <v>709.20656799999995</v>
      </c>
      <c r="C7" s="14">
        <f>+'[1]Podklady QZ'!C112</f>
        <v>512.36409900000024</v>
      </c>
      <c r="D7" s="231">
        <f>+'[1]Podklady QZ'!D112</f>
        <v>448.91716400000001</v>
      </c>
      <c r="E7" s="14">
        <f>+'[1]Podklady QZ'!E112</f>
        <v>334.16130000000004</v>
      </c>
      <c r="F7" s="14">
        <f>+'[1]Podklady QZ'!F112</f>
        <v>259.71568199999996</v>
      </c>
      <c r="G7" s="14">
        <f>+'[1]Podklady QZ'!G112</f>
        <v>129.808468</v>
      </c>
      <c r="H7" s="216">
        <f>+'[1]Podklady QZ'!H112</f>
        <v>193.22322100000002</v>
      </c>
      <c r="I7" s="14">
        <f>+'[1]Podklady QZ'!I112</f>
        <v>134.083134</v>
      </c>
      <c r="J7" s="231">
        <f>+'[1]Podklady QZ'!J112</f>
        <v>149.62860500000008</v>
      </c>
      <c r="K7" s="439">
        <f>+'[1]Podklady QZ'!K112</f>
        <v>0</v>
      </c>
      <c r="L7" s="52">
        <f>+'[1]Podklady QZ'!L112</f>
        <v>0</v>
      </c>
      <c r="M7" s="440">
        <f>+'[1]Podklady QZ'!M112</f>
        <v>0</v>
      </c>
      <c r="N7" s="39">
        <f t="shared" ref="N7:N20" si="4">SUM(B7:M7)</f>
        <v>2871.1082410000004</v>
      </c>
    </row>
    <row r="8" spans="1:14" x14ac:dyDescent="0.2">
      <c r="A8" s="47" t="s">
        <v>110</v>
      </c>
      <c r="B8" s="230">
        <f>+'[1]Podklady QZ'!B113</f>
        <v>796.35935799999993</v>
      </c>
      <c r="C8" s="229">
        <f>+'[1]Podklady QZ'!C113</f>
        <v>625.98800099999994</v>
      </c>
      <c r="D8" s="232">
        <f>+'[1]Podklady QZ'!D113</f>
        <v>529.43983699999978</v>
      </c>
      <c r="E8" s="482">
        <f>+'[1]Podklady QZ'!E113</f>
        <v>371.50011199999983</v>
      </c>
      <c r="F8" s="229">
        <f>+'[1]Podklady QZ'!F113</f>
        <v>344.51901499999997</v>
      </c>
      <c r="G8" s="483">
        <f>+'[1]Podklady QZ'!G113</f>
        <v>169.76272</v>
      </c>
      <c r="H8" s="230">
        <f>+'[1]Podklady QZ'!H113</f>
        <v>169.71364800000001</v>
      </c>
      <c r="I8" s="229">
        <f>+'[1]Podklady QZ'!I113</f>
        <v>158.64780300000004</v>
      </c>
      <c r="J8" s="232">
        <f>+'[1]Podklady QZ'!J113</f>
        <v>225.35533799999999</v>
      </c>
      <c r="K8" s="444">
        <f>+'[1]Podklady QZ'!K113</f>
        <v>0</v>
      </c>
      <c r="L8" s="442">
        <f>+'[1]Podklady QZ'!L113</f>
        <v>0</v>
      </c>
      <c r="M8" s="445">
        <f>+'[1]Podklady QZ'!M113</f>
        <v>0</v>
      </c>
      <c r="N8" s="40">
        <f t="shared" si="4"/>
        <v>3391.2858319999991</v>
      </c>
    </row>
    <row r="9" spans="1:14" x14ac:dyDescent="0.2">
      <c r="A9" s="47" t="s">
        <v>111</v>
      </c>
      <c r="B9" s="201">
        <f>+'[1]Podklady QZ'!B114</f>
        <v>914.08422900000016</v>
      </c>
      <c r="C9" s="16">
        <f>+'[1]Podklady QZ'!C114</f>
        <v>684.20491300000015</v>
      </c>
      <c r="D9" s="211">
        <f>+'[1]Podklady QZ'!D114</f>
        <v>548.65799100000004</v>
      </c>
      <c r="E9" s="484">
        <f>+'[1]Podklady QZ'!E114</f>
        <v>380.72359399999999</v>
      </c>
      <c r="F9" s="16">
        <f>+'[1]Podklady QZ'!F114</f>
        <v>352.45881600000001</v>
      </c>
      <c r="G9" s="6">
        <f>+'[1]Podklady QZ'!G114</f>
        <v>183.66970599999996</v>
      </c>
      <c r="H9" s="201">
        <f>+'[1]Podklady QZ'!H114</f>
        <v>179.05809799999997</v>
      </c>
      <c r="I9" s="16">
        <f>+'[1]Podklady QZ'!I114</f>
        <v>175.07214899999994</v>
      </c>
      <c r="J9" s="211">
        <f>+'[1]Podklady QZ'!J114</f>
        <v>222.68785400000007</v>
      </c>
      <c r="K9" s="449">
        <f>+'[1]Podklady QZ'!K114</f>
        <v>0</v>
      </c>
      <c r="L9" s="447">
        <f>+'[1]Podklady QZ'!L114</f>
        <v>0</v>
      </c>
      <c r="M9" s="450">
        <f>+'[1]Podklady QZ'!M114</f>
        <v>0</v>
      </c>
      <c r="N9" s="40">
        <f t="shared" si="4"/>
        <v>3640.6173500000009</v>
      </c>
    </row>
    <row r="10" spans="1:14" x14ac:dyDescent="0.2">
      <c r="A10" s="47" t="s">
        <v>112</v>
      </c>
      <c r="B10" s="201">
        <f>+'[1]Podklady QZ'!B115</f>
        <v>524.26307399999996</v>
      </c>
      <c r="C10" s="16">
        <f>+'[1]Podklady QZ'!C115</f>
        <v>421.21176899999995</v>
      </c>
      <c r="D10" s="211">
        <f>+'[1]Podklady QZ'!D115</f>
        <v>373.71198600000002</v>
      </c>
      <c r="E10" s="484">
        <f>+'[1]Podklady QZ'!E115</f>
        <v>278.03411299999999</v>
      </c>
      <c r="F10" s="16">
        <f>+'[1]Podklady QZ'!F115</f>
        <v>252.88893300000001</v>
      </c>
      <c r="G10" s="6">
        <f>+'[1]Podklady QZ'!G115</f>
        <v>98.395345999999989</v>
      </c>
      <c r="H10" s="201">
        <f>+'[1]Podklady QZ'!H115</f>
        <v>92.958017000000012</v>
      </c>
      <c r="I10" s="16">
        <f>+'[1]Podklady QZ'!I115</f>
        <v>109.143923</v>
      </c>
      <c r="J10" s="211">
        <f>+'[1]Podklady QZ'!J115</f>
        <v>174.90245700000006</v>
      </c>
      <c r="K10" s="449">
        <f>+'[1]Podklady QZ'!K115</f>
        <v>0</v>
      </c>
      <c r="L10" s="447">
        <f>+'[1]Podklady QZ'!L115</f>
        <v>0</v>
      </c>
      <c r="M10" s="450">
        <f>+'[1]Podklady QZ'!M115</f>
        <v>0</v>
      </c>
      <c r="N10" s="40">
        <f t="shared" si="4"/>
        <v>2325.509618</v>
      </c>
    </row>
    <row r="11" spans="1:14" x14ac:dyDescent="0.2">
      <c r="A11" s="47" t="s">
        <v>197</v>
      </c>
      <c r="B11" s="201">
        <f>+'[1]Podklady QZ'!B116</f>
        <v>248.02457159999997</v>
      </c>
      <c r="C11" s="16">
        <f>+'[1]Podklady QZ'!C116</f>
        <v>185.77571300000008</v>
      </c>
      <c r="D11" s="211">
        <f>+'[1]Podklady QZ'!D116</f>
        <v>157.39255800000004</v>
      </c>
      <c r="E11" s="484">
        <f>+'[1]Podklady QZ'!E116</f>
        <v>108.404268</v>
      </c>
      <c r="F11" s="16">
        <f>+'[1]Podklady QZ'!F116</f>
        <v>94.173617999999976</v>
      </c>
      <c r="G11" s="6">
        <f>+'[1]Podklady QZ'!G116</f>
        <v>36.043435000000009</v>
      </c>
      <c r="H11" s="201">
        <f>+'[1]Podklady QZ'!H116</f>
        <v>33.592285000000004</v>
      </c>
      <c r="I11" s="16">
        <f>+'[1]Podklady QZ'!I116</f>
        <v>33.860108999999994</v>
      </c>
      <c r="J11" s="211">
        <f>+'[1]Podklady QZ'!J116</f>
        <v>51.350709000000002</v>
      </c>
      <c r="K11" s="449">
        <f>+'[1]Podklady QZ'!K116</f>
        <v>0</v>
      </c>
      <c r="L11" s="447">
        <f>+'[1]Podklady QZ'!L116</f>
        <v>0</v>
      </c>
      <c r="M11" s="450">
        <f>+'[1]Podklady QZ'!M116</f>
        <v>0</v>
      </c>
      <c r="N11" s="40">
        <f t="shared" si="4"/>
        <v>948.61726659999999</v>
      </c>
    </row>
    <row r="12" spans="1:14" x14ac:dyDescent="0.2">
      <c r="A12" s="47" t="s">
        <v>113</v>
      </c>
      <c r="B12" s="201">
        <f>+'[1]Podklady QZ'!B117</f>
        <v>459.47626892655842</v>
      </c>
      <c r="C12" s="16">
        <f>+'[1]Podklady QZ'!C117</f>
        <v>367.46108043861381</v>
      </c>
      <c r="D12" s="211">
        <f>+'[1]Podklady QZ'!D117</f>
        <v>331.99194750337711</v>
      </c>
      <c r="E12" s="484">
        <f>+'[1]Podklady QZ'!E117</f>
        <v>228.41590599999998</v>
      </c>
      <c r="F12" s="16">
        <f>+'[1]Podklady QZ'!F117</f>
        <v>208.03451200000003</v>
      </c>
      <c r="G12" s="6">
        <f>+'[1]Podklady QZ'!G117</f>
        <v>116.79235199999999</v>
      </c>
      <c r="H12" s="201">
        <f>+'[1]Podklady QZ'!H117</f>
        <v>93.977784000000014</v>
      </c>
      <c r="I12" s="16">
        <f>+'[1]Podklady QZ'!I117</f>
        <v>115.89509500000001</v>
      </c>
      <c r="J12" s="211">
        <f>+'[1]Podklady QZ'!J117</f>
        <v>157.76890900000001</v>
      </c>
      <c r="K12" s="449">
        <f>+'[1]Podklady QZ'!K117</f>
        <v>0</v>
      </c>
      <c r="L12" s="447">
        <f>+'[1]Podklady QZ'!L117</f>
        <v>0</v>
      </c>
      <c r="M12" s="450">
        <f>+'[1]Podklady QZ'!M117</f>
        <v>0</v>
      </c>
      <c r="N12" s="40">
        <f t="shared" si="4"/>
        <v>2079.8138548685492</v>
      </c>
    </row>
    <row r="13" spans="1:14" x14ac:dyDescent="0.2">
      <c r="A13" s="47" t="s">
        <v>114</v>
      </c>
      <c r="B13" s="201">
        <f>+'[1]Podklady QZ'!B118</f>
        <v>353.3586456680967</v>
      </c>
      <c r="C13" s="16">
        <f>+'[1]Podklady QZ'!C118</f>
        <v>272.78647714386437</v>
      </c>
      <c r="D13" s="211">
        <f>+'[1]Podklady QZ'!D118</f>
        <v>244.71333575991449</v>
      </c>
      <c r="E13" s="484">
        <f>+'[1]Podklady QZ'!E118</f>
        <v>171.1387581139231</v>
      </c>
      <c r="F13" s="16">
        <f>+'[1]Podklady QZ'!F118</f>
        <v>152.04698124752372</v>
      </c>
      <c r="G13" s="6">
        <f>+'[1]Podklady QZ'!G118</f>
        <v>63.583280420491704</v>
      </c>
      <c r="H13" s="201">
        <f>+'[1]Podklady QZ'!H118</f>
        <v>64.493475212105523</v>
      </c>
      <c r="I13" s="16">
        <f>+'[1]Podklady QZ'!I118</f>
        <v>63.029262705696617</v>
      </c>
      <c r="J13" s="211">
        <f>+'[1]Podklady QZ'!J118</f>
        <v>100.34910716473911</v>
      </c>
      <c r="K13" s="449">
        <f>+'[1]Podklady QZ'!K118</f>
        <v>0</v>
      </c>
      <c r="L13" s="447">
        <f>+'[1]Podklady QZ'!L118</f>
        <v>0</v>
      </c>
      <c r="M13" s="450">
        <f>+'[1]Podklady QZ'!M118</f>
        <v>0</v>
      </c>
      <c r="N13" s="40">
        <f t="shared" si="4"/>
        <v>1485.4993234363551</v>
      </c>
    </row>
    <row r="14" spans="1:14" x14ac:dyDescent="0.2">
      <c r="A14" s="47" t="s">
        <v>115</v>
      </c>
      <c r="B14" s="201">
        <f>+'[1]Podklady QZ'!B119</f>
        <v>2543.5724849999988</v>
      </c>
      <c r="C14" s="16">
        <f>+'[1]Podklady QZ'!C119</f>
        <v>1866.669395271414</v>
      </c>
      <c r="D14" s="211">
        <f>+'[1]Podklady QZ'!D119</f>
        <v>1626.7795525060294</v>
      </c>
      <c r="E14" s="484">
        <f>+'[1]Podklady QZ'!E119</f>
        <v>1130.2125640000002</v>
      </c>
      <c r="F14" s="16">
        <f>+'[1]Podklady QZ'!F119</f>
        <v>965.88467600000001</v>
      </c>
      <c r="G14" s="6">
        <f>+'[1]Podklady QZ'!G119</f>
        <v>451.62860200000017</v>
      </c>
      <c r="H14" s="201">
        <f>+'[1]Podklady QZ'!H119</f>
        <v>435.21569400000004</v>
      </c>
      <c r="I14" s="16">
        <f>+'[1]Podklady QZ'!I119</f>
        <v>430.75510100000008</v>
      </c>
      <c r="J14" s="211">
        <f>+'[1]Podklady QZ'!J119</f>
        <v>598.94402500000024</v>
      </c>
      <c r="K14" s="449">
        <f>+'[1]Podklady QZ'!K119</f>
        <v>0</v>
      </c>
      <c r="L14" s="447">
        <f>+'[1]Podklady QZ'!L119</f>
        <v>0</v>
      </c>
      <c r="M14" s="450">
        <f>+'[1]Podklady QZ'!M119</f>
        <v>0</v>
      </c>
      <c r="N14" s="40">
        <f t="shared" si="4"/>
        <v>10049.662094777445</v>
      </c>
    </row>
    <row r="15" spans="1:14" x14ac:dyDescent="0.2">
      <c r="A15" s="47" t="s">
        <v>116</v>
      </c>
      <c r="B15" s="201">
        <f>+'[1]Podklady QZ'!B120</f>
        <v>559.23025200000018</v>
      </c>
      <c r="C15" s="16">
        <f>+'[1]Podklady QZ'!C120</f>
        <v>428.12044700000007</v>
      </c>
      <c r="D15" s="211">
        <f>+'[1]Podklady QZ'!D120</f>
        <v>347.56371399999995</v>
      </c>
      <c r="E15" s="484">
        <f>+'[1]Podklady QZ'!E120</f>
        <v>233.44950700000001</v>
      </c>
      <c r="F15" s="16">
        <f>+'[1]Podklady QZ'!F120</f>
        <v>204.85398699999996</v>
      </c>
      <c r="G15" s="6">
        <f>+'[1]Podklady QZ'!G120</f>
        <v>110.22871499999999</v>
      </c>
      <c r="H15" s="201">
        <f>+'[1]Podklady QZ'!H120</f>
        <v>106.396693</v>
      </c>
      <c r="I15" s="16">
        <f>+'[1]Podklady QZ'!I120</f>
        <v>101.68259399999998</v>
      </c>
      <c r="J15" s="211">
        <f>+'[1]Podklady QZ'!J120</f>
        <v>137.48246500000002</v>
      </c>
      <c r="K15" s="449">
        <f>+'[1]Podklady QZ'!K120</f>
        <v>0</v>
      </c>
      <c r="L15" s="447">
        <f>+'[1]Podklady QZ'!L120</f>
        <v>0</v>
      </c>
      <c r="M15" s="450">
        <f>+'[1]Podklady QZ'!M120</f>
        <v>0</v>
      </c>
      <c r="N15" s="40">
        <f t="shared" si="4"/>
        <v>2229.008374</v>
      </c>
    </row>
    <row r="16" spans="1:14" x14ac:dyDescent="0.2">
      <c r="A16" s="47" t="s">
        <v>117</v>
      </c>
      <c r="B16" s="201">
        <f>+'[1]Podklady QZ'!B121</f>
        <v>744.62392924133042</v>
      </c>
      <c r="C16" s="16">
        <f>+'[1]Podklady QZ'!C121</f>
        <v>569.69104948598044</v>
      </c>
      <c r="D16" s="211">
        <f>+'[1]Podklady QZ'!D121</f>
        <v>465.83189207560685</v>
      </c>
      <c r="E16" s="484">
        <f>+'[1]Podklady QZ'!E121</f>
        <v>283.214068</v>
      </c>
      <c r="F16" s="16">
        <f>+'[1]Podklady QZ'!F121</f>
        <v>233.83118099999999</v>
      </c>
      <c r="G16" s="6">
        <f>+'[1]Podklady QZ'!G121</f>
        <v>74.145597000000009</v>
      </c>
      <c r="H16" s="201">
        <f>+'[1]Podklady QZ'!H121</f>
        <v>73.383814000000015</v>
      </c>
      <c r="I16" s="16">
        <f>+'[1]Podklady QZ'!I121</f>
        <v>73.678005000000013</v>
      </c>
      <c r="J16" s="211">
        <f>+'[1]Podklady QZ'!J121</f>
        <v>132.679439</v>
      </c>
      <c r="K16" s="449">
        <f>+'[1]Podklady QZ'!K121</f>
        <v>0</v>
      </c>
      <c r="L16" s="447">
        <f>+'[1]Podklady QZ'!L121</f>
        <v>0</v>
      </c>
      <c r="M16" s="450">
        <f>+'[1]Podklady QZ'!M121</f>
        <v>0</v>
      </c>
      <c r="N16" s="40">
        <f t="shared" si="4"/>
        <v>2651.0789748029183</v>
      </c>
    </row>
    <row r="17" spans="1:14" x14ac:dyDescent="0.2">
      <c r="A17" s="47" t="s">
        <v>118</v>
      </c>
      <c r="B17" s="201">
        <f>+'[1]Podklady QZ'!B122</f>
        <v>698.30699799999991</v>
      </c>
      <c r="C17" s="16">
        <f>+'[1]Podklady QZ'!C122</f>
        <v>554.48263199999997</v>
      </c>
      <c r="D17" s="211">
        <f>+'[1]Podklady QZ'!D122</f>
        <v>442.0935990000001</v>
      </c>
      <c r="E17" s="484">
        <f>+'[1]Podklady QZ'!E122</f>
        <v>333.52781899999997</v>
      </c>
      <c r="F17" s="16">
        <f>+'[1]Podklady QZ'!F122</f>
        <v>272.37700200000006</v>
      </c>
      <c r="G17" s="6">
        <f>+'[1]Podklady QZ'!G122</f>
        <v>113.20484800000003</v>
      </c>
      <c r="H17" s="201">
        <f>+'[1]Podklady QZ'!H122</f>
        <v>111.82384500000001</v>
      </c>
      <c r="I17" s="16">
        <f>+'[1]Podklady QZ'!I122</f>
        <v>96.050554000000005</v>
      </c>
      <c r="J17" s="211">
        <f>+'[1]Podklady QZ'!J122</f>
        <v>155.943569</v>
      </c>
      <c r="K17" s="449">
        <f>+'[1]Podklady QZ'!K122</f>
        <v>0</v>
      </c>
      <c r="L17" s="447">
        <f>+'[1]Podklady QZ'!L122</f>
        <v>0</v>
      </c>
      <c r="M17" s="450">
        <f>+'[1]Podklady QZ'!M122</f>
        <v>0</v>
      </c>
      <c r="N17" s="40">
        <f t="shared" si="4"/>
        <v>2777.8108659999994</v>
      </c>
    </row>
    <row r="18" spans="1:14" x14ac:dyDescent="0.2">
      <c r="A18" s="47" t="s">
        <v>119</v>
      </c>
      <c r="B18" s="201">
        <f>+'[1]Podklady QZ'!B123</f>
        <v>3033.5265769999992</v>
      </c>
      <c r="C18" s="16">
        <f>+'[1]Podklady QZ'!C123</f>
        <v>2411.5357329999997</v>
      </c>
      <c r="D18" s="211">
        <f>+'[1]Podklady QZ'!D123</f>
        <v>2079.1352099999999</v>
      </c>
      <c r="E18" s="484">
        <f>+'[1]Podklady QZ'!E123</f>
        <v>1468.3171890000003</v>
      </c>
      <c r="F18" s="16">
        <f>+'[1]Podklady QZ'!F123</f>
        <v>1445.6999090000002</v>
      </c>
      <c r="G18" s="6">
        <f>+'[1]Podklady QZ'!G123</f>
        <v>832.68319800000006</v>
      </c>
      <c r="H18" s="201">
        <f>+'[1]Podklady QZ'!H123</f>
        <v>711.98617599999989</v>
      </c>
      <c r="I18" s="16">
        <f>+'[1]Podklady QZ'!I123</f>
        <v>760.14556700000003</v>
      </c>
      <c r="J18" s="211">
        <f>+'[1]Podklady QZ'!J123</f>
        <v>1030.8983149999999</v>
      </c>
      <c r="K18" s="449">
        <f>+'[1]Podklady QZ'!K123</f>
        <v>0</v>
      </c>
      <c r="L18" s="447">
        <f>+'[1]Podklady QZ'!L123</f>
        <v>0</v>
      </c>
      <c r="M18" s="450">
        <f>+'[1]Podklady QZ'!M123</f>
        <v>0</v>
      </c>
      <c r="N18" s="40">
        <f t="shared" si="4"/>
        <v>13773.927874000001</v>
      </c>
    </row>
    <row r="19" spans="1:14" x14ac:dyDescent="0.2">
      <c r="A19" s="47" t="s">
        <v>120</v>
      </c>
      <c r="B19" s="201">
        <f>+'[1]Podklady QZ'!B124</f>
        <v>1732.2785160000001</v>
      </c>
      <c r="C19" s="16">
        <f>+'[1]Podklady QZ'!C124</f>
        <v>1432.1009200000008</v>
      </c>
      <c r="D19" s="211">
        <f>+'[1]Podklady QZ'!D124</f>
        <v>1285.0360950000002</v>
      </c>
      <c r="E19" s="484">
        <f>+'[1]Podklady QZ'!E124</f>
        <v>953.04491699999983</v>
      </c>
      <c r="F19" s="16">
        <f>+'[1]Podklady QZ'!F124</f>
        <v>885.02500900000018</v>
      </c>
      <c r="G19" s="6">
        <f>+'[1]Podklady QZ'!G124</f>
        <v>491.97266699999994</v>
      </c>
      <c r="H19" s="201">
        <f>+'[1]Podklady QZ'!H124</f>
        <v>515.76264400000014</v>
      </c>
      <c r="I19" s="16">
        <f>+'[1]Podklady QZ'!I124</f>
        <v>528.25150000000008</v>
      </c>
      <c r="J19" s="211">
        <f>+'[1]Podklady QZ'!J124</f>
        <v>634.34552200000007</v>
      </c>
      <c r="K19" s="449">
        <f>+'[1]Podklady QZ'!K124</f>
        <v>0</v>
      </c>
      <c r="L19" s="447">
        <f>+'[1]Podklady QZ'!L124</f>
        <v>0</v>
      </c>
      <c r="M19" s="450">
        <f>+'[1]Podklady QZ'!M124</f>
        <v>0</v>
      </c>
      <c r="N19" s="40">
        <f t="shared" si="4"/>
        <v>8457.8177900000028</v>
      </c>
    </row>
    <row r="20" spans="1:14" ht="12.75" thickBot="1" x14ac:dyDescent="0.25">
      <c r="A20" s="27" t="s">
        <v>121</v>
      </c>
      <c r="B20" s="212">
        <f>+'[1]Podklady QZ'!B125</f>
        <v>646.20969509718043</v>
      </c>
      <c r="C20" s="8">
        <f>+'[1]Podklady QZ'!C125</f>
        <v>514.27275309316406</v>
      </c>
      <c r="D20" s="213">
        <f>+'[1]Podklady QZ'!D125</f>
        <v>427.68185878466801</v>
      </c>
      <c r="E20" s="8">
        <f>+'[1]Podklady QZ'!E125</f>
        <v>311.80981996886197</v>
      </c>
      <c r="F20" s="8">
        <f>+'[1]Podklady QZ'!F125</f>
        <v>281.79644084710861</v>
      </c>
      <c r="G20" s="8">
        <f>+'[1]Podklady QZ'!G125</f>
        <v>163.17064367713394</v>
      </c>
      <c r="H20" s="212">
        <f>+'[1]Podklady QZ'!H125</f>
        <v>144.84121324386379</v>
      </c>
      <c r="I20" s="8">
        <f>+'[1]Podklady QZ'!I125</f>
        <v>148.15199602171722</v>
      </c>
      <c r="J20" s="213">
        <f>+'[1]Podklady QZ'!J125</f>
        <v>193.51955268699379</v>
      </c>
      <c r="K20" s="452">
        <f>+'[1]Podklady QZ'!K125</f>
        <v>0</v>
      </c>
      <c r="L20" s="451">
        <f>+'[1]Podklady QZ'!L125</f>
        <v>0</v>
      </c>
      <c r="M20" s="453">
        <f>+'[1]Podklady QZ'!M125</f>
        <v>0</v>
      </c>
      <c r="N20" s="41">
        <f t="shared" si="4"/>
        <v>2831.4539734206919</v>
      </c>
    </row>
    <row r="21" spans="1:14" x14ac:dyDescent="0.2">
      <c r="N21" s="4" t="s">
        <v>82</v>
      </c>
    </row>
    <row r="22" spans="1:14" x14ac:dyDescent="0.2">
      <c r="A22" s="17" t="s">
        <v>198</v>
      </c>
      <c r="B22" s="52">
        <f>SUM(INDEX(B7:M7,,MONTH('[1]Podklady QZ'!$O$1)):INDEX(B7:M7,,MONTH('[1]Podklady RZ'!$Q$1)))</f>
        <v>476.93496000000016</v>
      </c>
    </row>
    <row r="23" spans="1:14" x14ac:dyDescent="0.2">
      <c r="A23" s="17" t="s">
        <v>110</v>
      </c>
      <c r="B23" s="52">
        <f>SUM(INDEX(B8:M8,,MONTH('[1]Podklady QZ'!$O$1)):INDEX(B8:M8,,MONTH('[1]Podklady RZ'!$Q$1)))</f>
        <v>553.71678900000006</v>
      </c>
    </row>
    <row r="24" spans="1:14" x14ac:dyDescent="0.2">
      <c r="A24" s="17" t="s">
        <v>111</v>
      </c>
      <c r="B24" s="52">
        <f>SUM(INDEX(B9:M9,,MONTH('[1]Podklady QZ'!$O$1)):INDEX(B9:M9,,MONTH('[1]Podklady RZ'!$Q$1)))</f>
        <v>576.81810100000007</v>
      </c>
    </row>
    <row r="25" spans="1:14" x14ac:dyDescent="0.2">
      <c r="A25" s="17" t="s">
        <v>112</v>
      </c>
      <c r="B25" s="52">
        <f>SUM(INDEX(B10:M10,,MONTH('[1]Podklady QZ'!$O$1)):INDEX(B10:M10,,MONTH('[1]Podklady RZ'!$Q$1)))</f>
        <v>377.00439700000004</v>
      </c>
    </row>
    <row r="26" spans="1:14" x14ac:dyDescent="0.2">
      <c r="A26" s="17" t="s">
        <v>197</v>
      </c>
      <c r="B26" s="52">
        <f>SUM(INDEX(B11:M11,,MONTH('[1]Podklady QZ'!$O$1)):INDEX(B11:M11,,MONTH('[1]Podklady RZ'!$Q$1)))</f>
        <v>118.80310299999999</v>
      </c>
    </row>
    <row r="27" spans="1:14" x14ac:dyDescent="0.2">
      <c r="A27" s="17" t="s">
        <v>113</v>
      </c>
      <c r="B27" s="52">
        <f>SUM(INDEX(B12:M12,,MONTH('[1]Podklady QZ'!$O$1)):INDEX(B12:M12,,MONTH('[1]Podklady RZ'!$Q$1)))</f>
        <v>367.64178800000002</v>
      </c>
    </row>
    <row r="28" spans="1:14" x14ac:dyDescent="0.2">
      <c r="A28" s="17" t="s">
        <v>114</v>
      </c>
      <c r="B28" s="52">
        <f>SUM(INDEX(B13:M13,,MONTH('[1]Podklady QZ'!$O$1)):INDEX(B13:M13,,MONTH('[1]Podklady RZ'!$Q$1)))</f>
        <v>227.87184508254126</v>
      </c>
    </row>
    <row r="29" spans="1:14" x14ac:dyDescent="0.2">
      <c r="A29" s="17" t="s">
        <v>115</v>
      </c>
      <c r="B29" s="52">
        <f>SUM(INDEX(B14:M14,,MONTH('[1]Podklady QZ'!$O$1)):INDEX(B14:M14,,MONTH('[1]Podklady RZ'!$Q$1)))</f>
        <v>1464.9148200000004</v>
      </c>
    </row>
    <row r="30" spans="1:14" x14ac:dyDescent="0.2">
      <c r="A30" s="17" t="s">
        <v>116</v>
      </c>
      <c r="B30" s="52">
        <f>SUM(INDEX(B15:M15,,MONTH('[1]Podklady QZ'!$O$1)):INDEX(B15:M15,,MONTH('[1]Podklady RZ'!$Q$1)))</f>
        <v>345.56175199999996</v>
      </c>
    </row>
    <row r="31" spans="1:14" x14ac:dyDescent="0.2">
      <c r="A31" s="17" t="s">
        <v>117</v>
      </c>
      <c r="B31" s="52">
        <f>SUM(INDEX(B16:M16,,MONTH('[1]Podklady QZ'!$O$1)):INDEX(B16:M16,,MONTH('[1]Podklady RZ'!$Q$1)))</f>
        <v>279.74125800000002</v>
      </c>
    </row>
    <row r="32" spans="1:14" x14ac:dyDescent="0.2">
      <c r="A32" s="17" t="s">
        <v>118</v>
      </c>
      <c r="B32" s="52">
        <f>SUM(INDEX(B17:M17,,MONTH('[1]Podklady QZ'!$O$1)):INDEX(B17:M17,,MONTH('[1]Podklady RZ'!$Q$1)))</f>
        <v>363.81796800000001</v>
      </c>
    </row>
    <row r="33" spans="1:2" x14ac:dyDescent="0.2">
      <c r="A33" s="17" t="s">
        <v>119</v>
      </c>
      <c r="B33" s="52">
        <f>SUM(INDEX(B18:M18,,MONTH('[1]Podklady QZ'!$O$1)):INDEX(B18:M18,,MONTH('[1]Podklady RZ'!$Q$1)))</f>
        <v>2503.0300579999998</v>
      </c>
    </row>
    <row r="34" spans="1:2" x14ac:dyDescent="0.2">
      <c r="A34" s="17" t="s">
        <v>120</v>
      </c>
      <c r="B34" s="52">
        <f>SUM(INDEX(B19:M19,,MONTH('[1]Podklady QZ'!$O$1)):INDEX(B19:M19,,MONTH('[1]Podklady RZ'!$Q$1)))</f>
        <v>1678.3596660000003</v>
      </c>
    </row>
    <row r="35" spans="1:2" x14ac:dyDescent="0.2">
      <c r="A35" s="17" t="s">
        <v>121</v>
      </c>
      <c r="B35" s="52">
        <f>SUM(INDEX(B20:M20,,MONTH('[1]Podklady QZ'!$O$1)):INDEX(B20:M20,,MONTH('[1]Podklady RZ'!$Q$1)))</f>
        <v>486.51276195257481</v>
      </c>
    </row>
    <row r="36" spans="1:2" x14ac:dyDescent="0.2">
      <c r="A36" s="279"/>
      <c r="B36" s="279"/>
    </row>
    <row r="37" spans="1:2" x14ac:dyDescent="0.2">
      <c r="A37" s="279"/>
      <c r="B37" s="279"/>
    </row>
    <row r="38" spans="1:2" x14ac:dyDescent="0.2">
      <c r="A38" s="279"/>
      <c r="B38" s="279"/>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S30" sqref="S30"/>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181</v>
      </c>
      <c r="B1" s="45"/>
      <c r="C1" s="45"/>
      <c r="D1" s="45"/>
      <c r="E1" s="45"/>
      <c r="G1" s="45"/>
      <c r="H1" s="45"/>
      <c r="I1" s="45"/>
      <c r="J1" s="45"/>
      <c r="K1" s="45"/>
      <c r="L1" s="45"/>
      <c r="M1" s="45"/>
      <c r="N1" s="45"/>
      <c r="P1" s="111" t="str">
        <f>Obsah!$A$1</f>
        <v>III.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191"/>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182</v>
      </c>
      <c r="B4" s="65">
        <f>SUM(B5:B20)</f>
        <v>476.93495999999993</v>
      </c>
      <c r="C4" s="65">
        <f>SUM(C5:C20)</f>
        <v>553.71678899999995</v>
      </c>
      <c r="D4" s="65">
        <f t="shared" ref="D4:P4" si="0">SUM(D5:D20)</f>
        <v>576.81810099999996</v>
      </c>
      <c r="E4" s="65">
        <f t="shared" si="0"/>
        <v>377.00439700000004</v>
      </c>
      <c r="F4" s="65">
        <f>SUM(F5:F20)</f>
        <v>118.80310299999999</v>
      </c>
      <c r="G4" s="65">
        <f t="shared" si="0"/>
        <v>367.64178800000002</v>
      </c>
      <c r="H4" s="65">
        <f t="shared" si="0"/>
        <v>227.87184508254126</v>
      </c>
      <c r="I4" s="65">
        <f t="shared" si="0"/>
        <v>1464.91482</v>
      </c>
      <c r="J4" s="65">
        <f t="shared" si="0"/>
        <v>345.56175200000001</v>
      </c>
      <c r="K4" s="65">
        <f t="shared" si="0"/>
        <v>279.74125800000002</v>
      </c>
      <c r="L4" s="65">
        <f t="shared" si="0"/>
        <v>363.81796799999995</v>
      </c>
      <c r="M4" s="65">
        <f t="shared" si="0"/>
        <v>2503.0300580000003</v>
      </c>
      <c r="N4" s="65">
        <f t="shared" si="0"/>
        <v>1678.3596660000001</v>
      </c>
      <c r="O4" s="208">
        <f t="shared" si="0"/>
        <v>486.51276195257481</v>
      </c>
      <c r="P4" s="250">
        <f t="shared" si="0"/>
        <v>9820.7292670351162</v>
      </c>
    </row>
    <row r="5" spans="1:16" s="13" customFormat="1" ht="12" customHeight="1" x14ac:dyDescent="0.2">
      <c r="A5" s="36" t="s">
        <v>44</v>
      </c>
      <c r="B5" s="19">
        <f>'[1]Podklady QZ'!B131</f>
        <v>0</v>
      </c>
      <c r="C5" s="19">
        <f>'[1]Podklady QZ'!C131</f>
        <v>165.553471</v>
      </c>
      <c r="D5" s="19">
        <f>'[1]Podklady QZ'!D131</f>
        <v>56.836659999999995</v>
      </c>
      <c r="E5" s="19">
        <f>'[1]Podklady QZ'!E131</f>
        <v>40.675468000000002</v>
      </c>
      <c r="F5" s="19">
        <f>'[1]Podklady QZ'!F131</f>
        <v>33.301400000000001</v>
      </c>
      <c r="G5" s="19">
        <f>'[1]Podklady QZ'!G131</f>
        <v>104.69361000000001</v>
      </c>
      <c r="H5" s="19">
        <f>'[1]Podklady QZ'!H131</f>
        <v>0.26624999999999999</v>
      </c>
      <c r="I5" s="19">
        <f>'[1]Podklady QZ'!I131</f>
        <v>128.91150999999999</v>
      </c>
      <c r="J5" s="19">
        <f>'[1]Podklady QZ'!J131</f>
        <v>15.551919</v>
      </c>
      <c r="K5" s="19">
        <f>'[1]Podklady QZ'!K131</f>
        <v>3.101318</v>
      </c>
      <c r="L5" s="19">
        <f>'[1]Podklady QZ'!L131</f>
        <v>52.125404999999994</v>
      </c>
      <c r="M5" s="19">
        <f>'[1]Podklady QZ'!M131</f>
        <v>62.952581999999992</v>
      </c>
      <c r="N5" s="19">
        <f>'[1]Podklady QZ'!N131</f>
        <v>221.32814999999994</v>
      </c>
      <c r="O5" s="211">
        <f>'[1]Podklady QZ'!O131</f>
        <v>28.070336000000005</v>
      </c>
      <c r="P5" s="39">
        <f>SUM(B5:O5)</f>
        <v>913.36807899999997</v>
      </c>
    </row>
    <row r="6" spans="1:16" s="13" customFormat="1" ht="12" customHeight="1" x14ac:dyDescent="0.2">
      <c r="A6" s="34" t="s">
        <v>43</v>
      </c>
      <c r="B6" s="16">
        <f>'[1]Podklady QZ'!B132</f>
        <v>7.79</v>
      </c>
      <c r="C6" s="16">
        <f>'[1]Podklady QZ'!C132</f>
        <v>10.004795999999999</v>
      </c>
      <c r="D6" s="16">
        <f>'[1]Podklady QZ'!D132</f>
        <v>9.7106239999999993</v>
      </c>
      <c r="E6" s="16">
        <f>'[1]Podklady QZ'!E132</f>
        <v>0.70599999999999996</v>
      </c>
      <c r="F6" s="16">
        <f>'[1]Podklady QZ'!F132</f>
        <v>7.7312069999999995</v>
      </c>
      <c r="G6" s="16">
        <f>'[1]Podklady QZ'!G132</f>
        <v>9.9251699999999978</v>
      </c>
      <c r="H6" s="16">
        <f>'[1]Podklady QZ'!H132</f>
        <v>2.29623</v>
      </c>
      <c r="I6" s="16">
        <f>'[1]Podklady QZ'!I132</f>
        <v>0</v>
      </c>
      <c r="J6" s="16">
        <f>'[1]Podklady QZ'!J132</f>
        <v>7.3817400000000006</v>
      </c>
      <c r="K6" s="16">
        <f>'[1]Podklady QZ'!K132</f>
        <v>7.8276529999999998</v>
      </c>
      <c r="L6" s="16">
        <f>'[1]Podklady QZ'!L132</f>
        <v>6.8131440000000003</v>
      </c>
      <c r="M6" s="16">
        <f>'[1]Podklady QZ'!M132</f>
        <v>6.2342800000000009</v>
      </c>
      <c r="N6" s="16">
        <f>'[1]Podklady QZ'!N132</f>
        <v>5.4962749999999998</v>
      </c>
      <c r="O6" s="211">
        <f>'[1]Podklady QZ'!O132</f>
        <v>1.7880700000000003</v>
      </c>
      <c r="P6" s="39">
        <f t="shared" ref="P6:P20" si="1">SUM(B6:O6)</f>
        <v>83.70518899999999</v>
      </c>
    </row>
    <row r="7" spans="1:16" s="13" customFormat="1" ht="12" customHeight="1" x14ac:dyDescent="0.2">
      <c r="A7" s="34" t="s">
        <v>42</v>
      </c>
      <c r="B7" s="16">
        <f>'[1]Podklady QZ'!B133</f>
        <v>0</v>
      </c>
      <c r="C7" s="16">
        <f>'[1]Podklady QZ'!C133</f>
        <v>0</v>
      </c>
      <c r="D7" s="16">
        <f>'[1]Podklady QZ'!D133</f>
        <v>0</v>
      </c>
      <c r="E7" s="16">
        <f>'[1]Podklady QZ'!E133</f>
        <v>0</v>
      </c>
      <c r="F7" s="16">
        <f>'[1]Podklady QZ'!F133</f>
        <v>0</v>
      </c>
      <c r="G7" s="16">
        <f>'[1]Podklady QZ'!G133</f>
        <v>2.1342399999999997</v>
      </c>
      <c r="H7" s="16">
        <f>'[1]Podklady QZ'!H133</f>
        <v>0</v>
      </c>
      <c r="I7" s="16">
        <f>'[1]Podklady QZ'!I133</f>
        <v>663.66439300000013</v>
      </c>
      <c r="J7" s="16">
        <f>'[1]Podklady QZ'!J133</f>
        <v>146.432829</v>
      </c>
      <c r="K7" s="16">
        <f>'[1]Podklady QZ'!K133</f>
        <v>2.633</v>
      </c>
      <c r="L7" s="16">
        <f>'[1]Podklady QZ'!L133</f>
        <v>0</v>
      </c>
      <c r="M7" s="16">
        <f>'[1]Podklady QZ'!M133</f>
        <v>0</v>
      </c>
      <c r="N7" s="16">
        <f>'[1]Podklady QZ'!N133</f>
        <v>0</v>
      </c>
      <c r="O7" s="211">
        <f>'[1]Podklady QZ'!O133</f>
        <v>0</v>
      </c>
      <c r="P7" s="39">
        <f t="shared" si="1"/>
        <v>814.86446200000012</v>
      </c>
    </row>
    <row r="8" spans="1:16" s="13" customFormat="1" ht="12" customHeight="1" x14ac:dyDescent="0.2">
      <c r="A8" s="34" t="s">
        <v>67</v>
      </c>
      <c r="B8" s="113">
        <f>'[1]Podklady QZ'!B134</f>
        <v>0.96299999999999997</v>
      </c>
      <c r="C8" s="113">
        <f>'[1]Podklady QZ'!C134</f>
        <v>0.174008</v>
      </c>
      <c r="D8" s="113">
        <f>'[1]Podklady QZ'!D134</f>
        <v>1.5660000000000001</v>
      </c>
      <c r="E8" s="113">
        <f>'[1]Podklady QZ'!E134</f>
        <v>2.1673000000000001E-2</v>
      </c>
      <c r="F8" s="113">
        <f>'[1]Podklady QZ'!F134</f>
        <v>2.3E-2</v>
      </c>
      <c r="G8" s="113">
        <f>'[1]Podklady QZ'!G134</f>
        <v>0</v>
      </c>
      <c r="H8" s="113">
        <f>'[1]Podklady QZ'!H134</f>
        <v>0</v>
      </c>
      <c r="I8" s="113">
        <f>'[1]Podklady QZ'!I134</f>
        <v>4.8598000000000002E-2</v>
      </c>
      <c r="J8" s="113">
        <f>'[1]Podklady QZ'!J134</f>
        <v>0</v>
      </c>
      <c r="K8" s="113">
        <f>'[1]Podklady QZ'!K134</f>
        <v>0</v>
      </c>
      <c r="L8" s="113">
        <f>'[1]Podklady QZ'!L134</f>
        <v>0.669408</v>
      </c>
      <c r="M8" s="113">
        <f>'[1]Podklady QZ'!M134</f>
        <v>0</v>
      </c>
      <c r="N8" s="113">
        <f>'[1]Podklady QZ'!N134</f>
        <v>0</v>
      </c>
      <c r="O8" s="211">
        <f>'[1]Podklady QZ'!O134</f>
        <v>0.1845</v>
      </c>
      <c r="P8" s="39">
        <f t="shared" si="1"/>
        <v>3.6501869999999998</v>
      </c>
    </row>
    <row r="9" spans="1:16" s="13" customFormat="1" ht="12" customHeight="1" x14ac:dyDescent="0.2">
      <c r="A9" s="34" t="s">
        <v>68</v>
      </c>
      <c r="B9" s="113">
        <f>'[1]Podklady QZ'!B135</f>
        <v>1.379</v>
      </c>
      <c r="C9" s="113">
        <f>'[1]Podklady QZ'!C135</f>
        <v>1.5400000000000001E-3</v>
      </c>
      <c r="D9" s="113">
        <f>'[1]Podklady QZ'!D135</f>
        <v>5.8000000000000003E-2</v>
      </c>
      <c r="E9" s="113">
        <f>'[1]Podklady QZ'!E135</f>
        <v>1.1658499999999998</v>
      </c>
      <c r="F9" s="113">
        <f>'[1]Podklady QZ'!F135</f>
        <v>0</v>
      </c>
      <c r="G9" s="113">
        <f>'[1]Podklady QZ'!G135</f>
        <v>0</v>
      </c>
      <c r="H9" s="113">
        <f>'[1]Podklady QZ'!H135</f>
        <v>0</v>
      </c>
      <c r="I9" s="113">
        <f>'[1]Podklady QZ'!I135</f>
        <v>0</v>
      </c>
      <c r="J9" s="113">
        <f>'[1]Podklady QZ'!J135</f>
        <v>0</v>
      </c>
      <c r="K9" s="113">
        <f>'[1]Podklady QZ'!K135</f>
        <v>0</v>
      </c>
      <c r="L9" s="113">
        <f>'[1]Podklady QZ'!L135</f>
        <v>0</v>
      </c>
      <c r="M9" s="113">
        <f>'[1]Podklady QZ'!M135</f>
        <v>0</v>
      </c>
      <c r="N9" s="113">
        <f>'[1]Podklady QZ'!N135</f>
        <v>0.33751999999999999</v>
      </c>
      <c r="O9" s="211">
        <f>'[1]Podklady QZ'!O135</f>
        <v>0</v>
      </c>
      <c r="P9" s="39">
        <f t="shared" si="1"/>
        <v>2.94191</v>
      </c>
    </row>
    <row r="10" spans="1:16" s="13" customFormat="1" ht="12" customHeight="1" x14ac:dyDescent="0.2">
      <c r="A10" s="34" t="s">
        <v>69</v>
      </c>
      <c r="B10" s="113">
        <f>'[1]Podklady QZ'!B136</f>
        <v>0</v>
      </c>
      <c r="C10" s="113">
        <f>'[1]Podklady QZ'!C136</f>
        <v>0</v>
      </c>
      <c r="D10" s="113">
        <f>'[1]Podklady QZ'!D136</f>
        <v>3.2000000000000001E-2</v>
      </c>
      <c r="E10" s="113">
        <f>'[1]Podklady QZ'!E136</f>
        <v>6.3084000000000001E-2</v>
      </c>
      <c r="F10" s="113">
        <f>'[1]Podklady QZ'!F136</f>
        <v>6.0700000000000004E-2</v>
      </c>
      <c r="G10" s="113">
        <f>'[1]Podklady QZ'!G136</f>
        <v>0</v>
      </c>
      <c r="H10" s="113">
        <f>'[1]Podklady QZ'!H136</f>
        <v>0</v>
      </c>
      <c r="I10" s="113">
        <f>'[1]Podklady QZ'!I136</f>
        <v>0</v>
      </c>
      <c r="J10" s="113">
        <f>'[1]Podklady QZ'!J136</f>
        <v>0</v>
      </c>
      <c r="K10" s="113">
        <f>'[1]Podklady QZ'!K136</f>
        <v>0</v>
      </c>
      <c r="L10" s="113">
        <f>'[1]Podklady QZ'!L136</f>
        <v>0</v>
      </c>
      <c r="M10" s="113">
        <f>'[1]Podklady QZ'!M136</f>
        <v>0</v>
      </c>
      <c r="N10" s="113">
        <f>'[1]Podklady QZ'!N136</f>
        <v>2.3519999999999999E-2</v>
      </c>
      <c r="O10" s="211">
        <f>'[1]Podklady QZ'!O136</f>
        <v>0</v>
      </c>
      <c r="P10" s="39">
        <f t="shared" si="1"/>
        <v>0.17930400000000002</v>
      </c>
    </row>
    <row r="11" spans="1:16" s="13" customFormat="1" ht="12" customHeight="1" x14ac:dyDescent="0.2">
      <c r="A11" s="34" t="s">
        <v>41</v>
      </c>
      <c r="B11" s="113">
        <f>'[1]Podklady QZ'!B137</f>
        <v>0</v>
      </c>
      <c r="C11" s="113">
        <f>'[1]Podklady QZ'!C137</f>
        <v>291.48869999999994</v>
      </c>
      <c r="D11" s="113">
        <f>'[1]Podklady QZ'!D137</f>
        <v>0.58099999999999996</v>
      </c>
      <c r="E11" s="113">
        <f>'[1]Podklady QZ'!E137</f>
        <v>256.02351500000003</v>
      </c>
      <c r="F11" s="113">
        <f>'[1]Podklady QZ'!F137</f>
        <v>1.752</v>
      </c>
      <c r="G11" s="113">
        <f>'[1]Podklady QZ'!G137</f>
        <v>123.59339</v>
      </c>
      <c r="H11" s="113">
        <f>'[1]Podklady QZ'!H137</f>
        <v>9.7041599999999999</v>
      </c>
      <c r="I11" s="113">
        <f>'[1]Podklady QZ'!I137</f>
        <v>19.771176999999998</v>
      </c>
      <c r="J11" s="113">
        <f>'[1]Podklady QZ'!J137</f>
        <v>47.132305000000002</v>
      </c>
      <c r="K11" s="113">
        <f>'[1]Podklady QZ'!K137</f>
        <v>226.43748899999997</v>
      </c>
      <c r="L11" s="113">
        <f>'[1]Podklady QZ'!L137</f>
        <v>233.98102700000001</v>
      </c>
      <c r="M11" s="113">
        <f>'[1]Podklady QZ'!M137</f>
        <v>1079.9832900000001</v>
      </c>
      <c r="N11" s="113">
        <f>'[1]Podklady QZ'!N137</f>
        <v>1225.5390199999999</v>
      </c>
      <c r="O11" s="211">
        <f>'[1]Podklady QZ'!O137</f>
        <v>350.11301199999997</v>
      </c>
      <c r="P11" s="39">
        <f t="shared" si="1"/>
        <v>3866.100085</v>
      </c>
    </row>
    <row r="12" spans="1:16" s="13" customFormat="1" ht="12" customHeight="1" x14ac:dyDescent="0.2">
      <c r="A12" s="34" t="s">
        <v>80</v>
      </c>
      <c r="B12" s="113">
        <f>'[1]Podklady QZ'!B138</f>
        <v>0</v>
      </c>
      <c r="C12" s="113">
        <f>'[1]Podklady QZ'!C138</f>
        <v>18.056259999999998</v>
      </c>
      <c r="D12" s="113">
        <f>'[1]Podklady QZ'!D138</f>
        <v>0</v>
      </c>
      <c r="E12" s="113">
        <f>'[1]Podklady QZ'!E138</f>
        <v>0</v>
      </c>
      <c r="F12" s="113">
        <f>'[1]Podklady QZ'!F138</f>
        <v>4.4928800000000004</v>
      </c>
      <c r="G12" s="113">
        <f>'[1]Podklady QZ'!G138</f>
        <v>0</v>
      </c>
      <c r="H12" s="113">
        <f>'[1]Podklady QZ'!H138</f>
        <v>0</v>
      </c>
      <c r="I12" s="113">
        <f>'[1]Podklady QZ'!I138</f>
        <v>0</v>
      </c>
      <c r="J12" s="113">
        <f>'[1]Podklady QZ'!J138</f>
        <v>0</v>
      </c>
      <c r="K12" s="113">
        <f>'[1]Podklady QZ'!K138</f>
        <v>0</v>
      </c>
      <c r="L12" s="113">
        <f>'[1]Podklady QZ'!L138</f>
        <v>0</v>
      </c>
      <c r="M12" s="113">
        <f>'[1]Podklady QZ'!M138</f>
        <v>0</v>
      </c>
      <c r="N12" s="113">
        <f>'[1]Podklady QZ'!N138</f>
        <v>0</v>
      </c>
      <c r="O12" s="211">
        <f>'[1]Podklady QZ'!O138</f>
        <v>0</v>
      </c>
      <c r="P12" s="39">
        <f t="shared" si="1"/>
        <v>22.549139999999998</v>
      </c>
    </row>
    <row r="13" spans="1:16" s="13" customFormat="1" ht="12" customHeight="1" x14ac:dyDescent="0.2">
      <c r="A13" s="34" t="s">
        <v>40</v>
      </c>
      <c r="B13" s="113">
        <f>'[1]Podklady QZ'!B139</f>
        <v>0</v>
      </c>
      <c r="C13" s="113">
        <f>'[1]Podklady QZ'!C139</f>
        <v>0</v>
      </c>
      <c r="D13" s="113">
        <f>'[1]Podklady QZ'!D139</f>
        <v>0</v>
      </c>
      <c r="E13" s="113">
        <f>'[1]Podklady QZ'!E139</f>
        <v>0</v>
      </c>
      <c r="F13" s="113">
        <f>'[1]Podklady QZ'!F139</f>
        <v>0</v>
      </c>
      <c r="G13" s="113">
        <f>'[1]Podklady QZ'!G139</f>
        <v>0</v>
      </c>
      <c r="H13" s="113">
        <f>'[1]Podklady QZ'!H139</f>
        <v>0</v>
      </c>
      <c r="I13" s="113">
        <f>'[1]Podklady QZ'!I139</f>
        <v>2.2200000000000002E-3</v>
      </c>
      <c r="J13" s="113">
        <f>'[1]Podklady QZ'!J139</f>
        <v>0</v>
      </c>
      <c r="K13" s="113">
        <f>'[1]Podklady QZ'!K139</f>
        <v>0</v>
      </c>
      <c r="L13" s="113">
        <f>'[1]Podklady QZ'!L139</f>
        <v>0</v>
      </c>
      <c r="M13" s="113">
        <f>'[1]Podklady QZ'!M139</f>
        <v>0</v>
      </c>
      <c r="N13" s="113">
        <f>'[1]Podklady QZ'!N139</f>
        <v>0</v>
      </c>
      <c r="O13" s="211">
        <f>'[1]Podklady QZ'!O139</f>
        <v>0</v>
      </c>
      <c r="P13" s="39">
        <f t="shared" si="1"/>
        <v>2.2200000000000002E-3</v>
      </c>
    </row>
    <row r="14" spans="1:16" s="13" customFormat="1" ht="12" customHeight="1" x14ac:dyDescent="0.2">
      <c r="A14" s="34" t="s">
        <v>39</v>
      </c>
      <c r="B14" s="113">
        <f>'[1]Podklady QZ'!B140</f>
        <v>0</v>
      </c>
      <c r="C14" s="113">
        <f>'[1]Podklady QZ'!C140</f>
        <v>0</v>
      </c>
      <c r="D14" s="113">
        <f>'[1]Podklady QZ'!D140</f>
        <v>5.9163500000000004</v>
      </c>
      <c r="E14" s="113">
        <f>'[1]Podklady QZ'!E140</f>
        <v>0.15165000000000001</v>
      </c>
      <c r="F14" s="113">
        <f>'[1]Podklady QZ'!F140</f>
        <v>6.2667869999999999</v>
      </c>
      <c r="G14" s="113">
        <f>'[1]Podklady QZ'!G140</f>
        <v>0</v>
      </c>
      <c r="H14" s="113">
        <f>'[1]Podklady QZ'!H140</f>
        <v>0.37169999999999997</v>
      </c>
      <c r="I14" s="113">
        <f>'[1]Podklady QZ'!I140</f>
        <v>23.16677</v>
      </c>
      <c r="J14" s="113">
        <f>'[1]Podklady QZ'!J140</f>
        <v>0</v>
      </c>
      <c r="K14" s="113">
        <f>'[1]Podklady QZ'!K140</f>
        <v>3.07</v>
      </c>
      <c r="L14" s="113">
        <f>'[1]Podklady QZ'!L140</f>
        <v>0</v>
      </c>
      <c r="M14" s="113">
        <f>'[1]Podklady QZ'!M140</f>
        <v>48.198</v>
      </c>
      <c r="N14" s="113">
        <f>'[1]Podklady QZ'!N140</f>
        <v>4.3999999999999997E-2</v>
      </c>
      <c r="O14" s="211">
        <f>'[1]Podklady QZ'!O140</f>
        <v>3.2869999999999999</v>
      </c>
      <c r="P14" s="39">
        <f t="shared" si="1"/>
        <v>90.472256999999999</v>
      </c>
    </row>
    <row r="15" spans="1:16" s="13" customFormat="1" ht="12" customHeight="1" x14ac:dyDescent="0.2">
      <c r="A15" s="34" t="s">
        <v>38</v>
      </c>
      <c r="B15" s="113">
        <f>'[1]Podklady QZ'!B141</f>
        <v>0</v>
      </c>
      <c r="C15" s="113">
        <f>'[1]Podklady QZ'!C141</f>
        <v>0</v>
      </c>
      <c r="D15" s="113">
        <f>'[1]Podklady QZ'!D141</f>
        <v>0</v>
      </c>
      <c r="E15" s="113">
        <f>'[1]Podklady QZ'!E141</f>
        <v>0</v>
      </c>
      <c r="F15" s="113">
        <f>'[1]Podklady QZ'!F141</f>
        <v>0</v>
      </c>
      <c r="G15" s="113">
        <f>'[1]Podklady QZ'!G141</f>
        <v>0</v>
      </c>
      <c r="H15" s="113">
        <f>'[1]Podklady QZ'!H141</f>
        <v>0</v>
      </c>
      <c r="I15" s="113">
        <f>'[1]Podklady QZ'!I141</f>
        <v>0</v>
      </c>
      <c r="J15" s="113">
        <f>'[1]Podklady QZ'!J141</f>
        <v>0</v>
      </c>
      <c r="K15" s="113">
        <f>'[1]Podklady QZ'!K141</f>
        <v>0</v>
      </c>
      <c r="L15" s="113">
        <f>'[1]Podklady QZ'!L141</f>
        <v>0</v>
      </c>
      <c r="M15" s="113">
        <f>'[1]Podklady QZ'!M141</f>
        <v>2.4230969999999998</v>
      </c>
      <c r="N15" s="113">
        <f>'[1]Podklady QZ'!N141</f>
        <v>0</v>
      </c>
      <c r="O15" s="211">
        <f>'[1]Podklady QZ'!O141</f>
        <v>3.6999999999999998E-2</v>
      </c>
      <c r="P15" s="39">
        <f t="shared" si="1"/>
        <v>2.4600969999999998</v>
      </c>
    </row>
    <row r="16" spans="1:16" s="13" customFormat="1" ht="12" customHeight="1" x14ac:dyDescent="0.2">
      <c r="A16" s="34" t="s">
        <v>37</v>
      </c>
      <c r="B16" s="113">
        <f>'[1]Podklady QZ'!B142</f>
        <v>155.63300000000001</v>
      </c>
      <c r="C16" s="113">
        <f>'[1]Podklady QZ'!C142</f>
        <v>1.7450000000000001</v>
      </c>
      <c r="D16" s="113">
        <f>'[1]Podklady QZ'!D142</f>
        <v>302.28800000000001</v>
      </c>
      <c r="E16" s="113">
        <f>'[1]Podklady QZ'!E142</f>
        <v>0</v>
      </c>
      <c r="F16" s="113">
        <f>'[1]Podklady QZ'!F142</f>
        <v>0.33600000000000002</v>
      </c>
      <c r="G16" s="113">
        <f>'[1]Podklady QZ'!G142</f>
        <v>0</v>
      </c>
      <c r="H16" s="113">
        <f>'[1]Podklady QZ'!H142</f>
        <v>95.233999999999995</v>
      </c>
      <c r="I16" s="113">
        <f>'[1]Podklady QZ'!I142</f>
        <v>0.59177000000000002</v>
      </c>
      <c r="J16" s="113">
        <f>'[1]Podklady QZ'!J142</f>
        <v>0</v>
      </c>
      <c r="K16" s="113">
        <f>'[1]Podklady QZ'!K142</f>
        <v>0</v>
      </c>
      <c r="L16" s="113">
        <f>'[1]Podklady QZ'!L142</f>
        <v>5.4235730000000002</v>
      </c>
      <c r="M16" s="113">
        <f>'[1]Podklady QZ'!M142</f>
        <v>23.793989081554653</v>
      </c>
      <c r="N16" s="113">
        <f>'[1]Podklady QZ'!N142</f>
        <v>3.3166599999999997</v>
      </c>
      <c r="O16" s="211">
        <f>'[1]Podklady QZ'!O142</f>
        <v>6.98</v>
      </c>
      <c r="P16" s="39">
        <f t="shared" si="1"/>
        <v>595.34199208155474</v>
      </c>
    </row>
    <row r="17" spans="1:19" s="13" customFormat="1" ht="12" customHeight="1" x14ac:dyDescent="0.2">
      <c r="A17" s="34" t="s">
        <v>36</v>
      </c>
      <c r="B17" s="113">
        <f>'[1]Podklady QZ'!B143</f>
        <v>0</v>
      </c>
      <c r="C17" s="113">
        <f>'[1]Podklady QZ'!C143</f>
        <v>0.16731299999999999</v>
      </c>
      <c r="D17" s="113">
        <f>'[1]Podklady QZ'!D143</f>
        <v>0</v>
      </c>
      <c r="E17" s="113">
        <f>'[1]Podklady QZ'!E143</f>
        <v>8.6298500000000011</v>
      </c>
      <c r="F17" s="113">
        <f>'[1]Podklady QZ'!F143</f>
        <v>0</v>
      </c>
      <c r="G17" s="113">
        <f>'[1]Podklady QZ'!G143</f>
        <v>0</v>
      </c>
      <c r="H17" s="113">
        <f>'[1]Podklady QZ'!H143</f>
        <v>0</v>
      </c>
      <c r="I17" s="113">
        <f>'[1]Podklady QZ'!I143</f>
        <v>414.65934100000004</v>
      </c>
      <c r="J17" s="113">
        <f>'[1]Podklady QZ'!J143</f>
        <v>0</v>
      </c>
      <c r="K17" s="113">
        <f>'[1]Podklady QZ'!K143</f>
        <v>0</v>
      </c>
      <c r="L17" s="113">
        <f>'[1]Podklady QZ'!L143</f>
        <v>6.7000000000000004E-2</v>
      </c>
      <c r="M17" s="113">
        <f>'[1]Podklady QZ'!M143</f>
        <v>309.35862100000003</v>
      </c>
      <c r="N17" s="113">
        <f>'[1]Podklady QZ'!N143</f>
        <v>39.64</v>
      </c>
      <c r="O17" s="211">
        <f>'[1]Podklady QZ'!O143</f>
        <v>13.496</v>
      </c>
      <c r="P17" s="39">
        <f t="shared" si="1"/>
        <v>786.01812500000005</v>
      </c>
    </row>
    <row r="18" spans="1:19" s="13" customFormat="1" ht="12" customHeight="1" x14ac:dyDescent="0.2">
      <c r="A18" s="34" t="s">
        <v>3</v>
      </c>
      <c r="B18" s="113">
        <f>'[1]Podklady QZ'!B144</f>
        <v>0</v>
      </c>
      <c r="C18" s="113">
        <f>'[1]Podklady QZ'!C144</f>
        <v>0</v>
      </c>
      <c r="D18" s="113">
        <f>'[1]Podklady QZ'!D144</f>
        <v>0</v>
      </c>
      <c r="E18" s="113">
        <f>'[1]Podklady QZ'!E144</f>
        <v>0</v>
      </c>
      <c r="F18" s="113">
        <f>'[1]Podklady QZ'!F144</f>
        <v>0</v>
      </c>
      <c r="G18" s="113">
        <f>'[1]Podklady QZ'!G144</f>
        <v>0</v>
      </c>
      <c r="H18" s="113">
        <f>'[1]Podklady QZ'!H144</f>
        <v>0</v>
      </c>
      <c r="I18" s="113">
        <f>'[1]Podklady QZ'!I144</f>
        <v>0</v>
      </c>
      <c r="J18" s="113">
        <f>'[1]Podklady QZ'!J144</f>
        <v>0</v>
      </c>
      <c r="K18" s="113">
        <f>'[1]Podklady QZ'!K144</f>
        <v>0</v>
      </c>
      <c r="L18" s="113">
        <f>'[1]Podklady QZ'!L144</f>
        <v>0</v>
      </c>
      <c r="M18" s="113">
        <f>'[1]Podklady QZ'!M144</f>
        <v>0</v>
      </c>
      <c r="N18" s="113">
        <f>'[1]Podklady QZ'!N144</f>
        <v>0</v>
      </c>
      <c r="O18" s="211">
        <f>'[1]Podklady QZ'!O144</f>
        <v>0</v>
      </c>
      <c r="P18" s="39">
        <f t="shared" si="1"/>
        <v>0</v>
      </c>
    </row>
    <row r="19" spans="1:19" s="13" customFormat="1" ht="12" customHeight="1" x14ac:dyDescent="0.2">
      <c r="A19" s="34" t="s">
        <v>35</v>
      </c>
      <c r="B19" s="113">
        <f>'[1]Podklady QZ'!B145</f>
        <v>0.145505</v>
      </c>
      <c r="C19" s="113">
        <f>'[1]Podklady QZ'!C145</f>
        <v>4.4428169999999989</v>
      </c>
      <c r="D19" s="113">
        <f>'[1]Podklady QZ'!D145</f>
        <v>0</v>
      </c>
      <c r="E19" s="113">
        <f>'[1]Podklady QZ'!E145</f>
        <v>0</v>
      </c>
      <c r="F19" s="113">
        <f>'[1]Podklady QZ'!F145</f>
        <v>0</v>
      </c>
      <c r="G19" s="113">
        <f>'[1]Podklady QZ'!G145</f>
        <v>0</v>
      </c>
      <c r="H19" s="113">
        <f>'[1]Podklady QZ'!H145</f>
        <v>0</v>
      </c>
      <c r="I19" s="113">
        <f>'[1]Podklady QZ'!I145</f>
        <v>0.30751899999999999</v>
      </c>
      <c r="J19" s="113">
        <f>'[1]Podklady QZ'!J145</f>
        <v>14.125394</v>
      </c>
      <c r="K19" s="113">
        <f>'[1]Podklady QZ'!K145</f>
        <v>3.1109999999999999E-2</v>
      </c>
      <c r="L19" s="113">
        <f>'[1]Podklady QZ'!L145</f>
        <v>0</v>
      </c>
      <c r="M19" s="113">
        <f>'[1]Podklady QZ'!M145</f>
        <v>2.1303199999999998</v>
      </c>
      <c r="N19" s="113">
        <f>'[1]Podklady QZ'!N145</f>
        <v>0.93346399999999996</v>
      </c>
      <c r="O19" s="211">
        <f>'[1]Podklady QZ'!O145</f>
        <v>0.31809000000000004</v>
      </c>
      <c r="P19" s="39">
        <f t="shared" si="1"/>
        <v>22.434219000000002</v>
      </c>
    </row>
    <row r="20" spans="1:19" s="13" customFormat="1" ht="12" customHeight="1" thickBot="1" x14ac:dyDescent="0.25">
      <c r="A20" s="37" t="s">
        <v>34</v>
      </c>
      <c r="B20" s="114">
        <f>'[1]Podklady QZ'!B146</f>
        <v>311.02445499999993</v>
      </c>
      <c r="C20" s="114">
        <f>'[1]Podklady QZ'!C146</f>
        <v>62.082883999999986</v>
      </c>
      <c r="D20" s="114">
        <f>'[1]Podklady QZ'!D146</f>
        <v>199.82946699999999</v>
      </c>
      <c r="E20" s="114">
        <f>'[1]Podklady QZ'!E146</f>
        <v>69.567307</v>
      </c>
      <c r="F20" s="114">
        <f>'[1]Podklady QZ'!F146</f>
        <v>64.839129</v>
      </c>
      <c r="G20" s="114">
        <f>'[1]Podklady QZ'!G146</f>
        <v>127.295378</v>
      </c>
      <c r="H20" s="114">
        <f>'[1]Podklady QZ'!H146</f>
        <v>119.99950508254126</v>
      </c>
      <c r="I20" s="114">
        <f>'[1]Podklady QZ'!I146</f>
        <v>213.79152200000004</v>
      </c>
      <c r="J20" s="114">
        <f>'[1]Podklady QZ'!J146</f>
        <v>114.93756500000001</v>
      </c>
      <c r="K20" s="114">
        <f>'[1]Podklady QZ'!K146</f>
        <v>36.640688000000011</v>
      </c>
      <c r="L20" s="114">
        <f>'[1]Podklady QZ'!L146</f>
        <v>64.738411000000013</v>
      </c>
      <c r="M20" s="114">
        <f>'[1]Podklady QZ'!M146</f>
        <v>967.95587891844536</v>
      </c>
      <c r="N20" s="114">
        <f>'[1]Podklady QZ'!N146</f>
        <v>181.70105699999996</v>
      </c>
      <c r="O20" s="213">
        <f>'[1]Podklady QZ'!O146</f>
        <v>82.23875395257491</v>
      </c>
      <c r="P20" s="41">
        <f t="shared" si="1"/>
        <v>2616.6420009535614</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workbookViewId="0">
      <selection activeCell="N40" sqref="N40"/>
    </sheetView>
  </sheetViews>
  <sheetFormatPr defaultRowHeight="12" x14ac:dyDescent="0.2"/>
  <cols>
    <col min="1" max="1" width="31.42578125" style="13" customWidth="1"/>
    <col min="2" max="4" width="9.7109375" style="13" customWidth="1"/>
    <col min="5" max="13" width="8.5703125" style="13" customWidth="1"/>
    <col min="14" max="14" width="9.85546875" style="13" customWidth="1"/>
    <col min="15" max="16384" width="9.140625" style="13"/>
  </cols>
  <sheetData>
    <row r="1" spans="1:13" ht="18.75" x14ac:dyDescent="0.3">
      <c r="A1" s="21" t="s">
        <v>290</v>
      </c>
      <c r="B1" s="122"/>
      <c r="C1" s="122"/>
      <c r="D1" s="122"/>
      <c r="M1" s="111" t="str">
        <f>Obsah!$A$1</f>
        <v>III. čtvrtletí 2019</v>
      </c>
    </row>
    <row r="2" spans="1:13" ht="7.5" customHeight="1" x14ac:dyDescent="0.2"/>
    <row r="3" spans="1:13" ht="12" customHeight="1" x14ac:dyDescent="0.2">
      <c r="A3" s="535"/>
      <c r="B3" s="512" t="str">
        <f>'[1]Podklady QZ'!$B$150:$D$150</f>
        <v xml:space="preserve">III. čtvrtletí </v>
      </c>
      <c r="C3" s="512"/>
      <c r="D3" s="512"/>
    </row>
    <row r="4" spans="1:13" x14ac:dyDescent="0.2">
      <c r="A4" s="536"/>
      <c r="B4" s="188" t="str">
        <f>+'[1]Podklady QZ'!B152</f>
        <v>Červenec</v>
      </c>
      <c r="C4" s="188" t="str">
        <f>+'[1]Podklady QZ'!C152</f>
        <v>Srpen</v>
      </c>
      <c r="D4" s="188" t="str">
        <f>+'[1]Podklady QZ'!D152</f>
        <v>Září</v>
      </c>
    </row>
    <row r="5" spans="1:13" s="279" customFormat="1" ht="12.75" customHeight="1" x14ac:dyDescent="0.2">
      <c r="A5" s="533" t="s">
        <v>83</v>
      </c>
      <c r="B5" s="520">
        <f>+B6+C6+D6</f>
        <v>4680964.5470000003</v>
      </c>
      <c r="C5" s="521"/>
      <c r="D5" s="521"/>
    </row>
    <row r="6" spans="1:13" x14ac:dyDescent="0.2">
      <c r="A6" s="534"/>
      <c r="B6" s="207">
        <f>SUM(B7:B14)</f>
        <v>1262772.949</v>
      </c>
      <c r="C6" s="63">
        <f t="shared" ref="C6:D6" si="0">SUM(C7:C14)</f>
        <v>1360503.639</v>
      </c>
      <c r="D6" s="63">
        <f t="shared" si="0"/>
        <v>2057687.9590000003</v>
      </c>
    </row>
    <row r="7" spans="1:13" x14ac:dyDescent="0.2">
      <c r="A7" s="32" t="s">
        <v>70</v>
      </c>
      <c r="B7" s="216">
        <f>'[1]Podklady QZ'!B155</f>
        <v>4695.05</v>
      </c>
      <c r="C7" s="14">
        <f>'[1]Podklady QZ'!C155</f>
        <v>666.52</v>
      </c>
      <c r="D7" s="14">
        <f>'[1]Podklady QZ'!D155</f>
        <v>8632.26</v>
      </c>
      <c r="E7" s="18">
        <f>+SUM(B7:D7)/$B$5</f>
        <v>2.9895184762654429E-3</v>
      </c>
    </row>
    <row r="8" spans="1:13" x14ac:dyDescent="0.2">
      <c r="A8" s="46" t="s">
        <v>71</v>
      </c>
      <c r="B8" s="201">
        <f>'[1]Podklady QZ'!B156</f>
        <v>241821.25900000002</v>
      </c>
      <c r="C8" s="16">
        <f>'[1]Podklady QZ'!C156</f>
        <v>243748.288</v>
      </c>
      <c r="D8" s="6">
        <f>'[1]Podklady QZ'!D156</f>
        <v>313166.84500000003</v>
      </c>
      <c r="E8" s="18">
        <f t="shared" ref="E8:E14" si="1">+SUM(B8:D8)/$B$5</f>
        <v>0.17063500139344251</v>
      </c>
    </row>
    <row r="9" spans="1:13" x14ac:dyDescent="0.2">
      <c r="A9" s="46" t="s">
        <v>72</v>
      </c>
      <c r="B9" s="201">
        <f>'[1]Podklady QZ'!B157</f>
        <v>0</v>
      </c>
      <c r="C9" s="16">
        <f>'[1]Podklady QZ'!C157</f>
        <v>0</v>
      </c>
      <c r="D9" s="6">
        <f>'[1]Podklady QZ'!D157</f>
        <v>2134.2399999999998</v>
      </c>
      <c r="E9" s="18">
        <f t="shared" si="1"/>
        <v>4.5594021885250556E-4</v>
      </c>
    </row>
    <row r="10" spans="1:13" x14ac:dyDescent="0.2">
      <c r="A10" s="46" t="s">
        <v>73</v>
      </c>
      <c r="B10" s="201">
        <f>'[1]Podklady QZ'!B158</f>
        <v>135120.72199999998</v>
      </c>
      <c r="C10" s="16">
        <f>'[1]Podklady QZ'!C158</f>
        <v>144361.44899999999</v>
      </c>
      <c r="D10" s="6">
        <f>'[1]Podklady QZ'!D158</f>
        <v>212591.60399999999</v>
      </c>
      <c r="E10" s="18">
        <f t="shared" si="1"/>
        <v>0.10512230333283913</v>
      </c>
      <c r="F10" s="123"/>
      <c r="G10" s="123"/>
      <c r="H10" s="123"/>
      <c r="I10" s="123"/>
      <c r="J10" s="123"/>
    </row>
    <row r="11" spans="1:13" x14ac:dyDescent="0.2">
      <c r="A11" s="47" t="s">
        <v>74</v>
      </c>
      <c r="B11" s="201">
        <f>'[1]Podklady QZ'!B159</f>
        <v>881135.91799999995</v>
      </c>
      <c r="C11" s="16">
        <f>'[1]Podklady QZ'!C159</f>
        <v>971727.3820000001</v>
      </c>
      <c r="D11" s="6">
        <f>'[1]Podklady QZ'!D159</f>
        <v>1521122.0100000002</v>
      </c>
      <c r="E11" s="18">
        <f t="shared" si="1"/>
        <v>0.72078847770004273</v>
      </c>
      <c r="F11" s="123"/>
      <c r="G11" s="123"/>
      <c r="H11" s="123"/>
      <c r="I11" s="123"/>
      <c r="J11" s="123"/>
    </row>
    <row r="12" spans="1:13" x14ac:dyDescent="0.2">
      <c r="A12" s="47" t="s">
        <v>75</v>
      </c>
      <c r="B12" s="201">
        <f>'[1]Podklady QZ'!B160</f>
        <v>0</v>
      </c>
      <c r="C12" s="16">
        <f>'[1]Podklady QZ'!C160</f>
        <v>0</v>
      </c>
      <c r="D12" s="6">
        <f>'[1]Podklady QZ'!D160</f>
        <v>41</v>
      </c>
      <c r="E12" s="18">
        <f t="shared" si="1"/>
        <v>8.7588785576845764E-6</v>
      </c>
      <c r="F12" s="123"/>
      <c r="G12" s="123"/>
      <c r="H12" s="123"/>
      <c r="I12" s="123"/>
      <c r="J12" s="123"/>
    </row>
    <row r="13" spans="1:13" x14ac:dyDescent="0.2">
      <c r="A13" s="47" t="s">
        <v>76</v>
      </c>
      <c r="B13" s="201">
        <f>'[1]Podklady QZ'!B161</f>
        <v>0</v>
      </c>
      <c r="C13" s="16">
        <f>'[1]Podklady QZ'!C161</f>
        <v>0</v>
      </c>
      <c r="D13" s="6">
        <f>'[1]Podklady QZ'!D161</f>
        <v>0</v>
      </c>
      <c r="E13" s="18">
        <f t="shared" si="1"/>
        <v>0</v>
      </c>
      <c r="F13" s="123"/>
      <c r="G13" s="123"/>
      <c r="H13" s="123"/>
      <c r="I13" s="123"/>
      <c r="J13" s="123"/>
    </row>
    <row r="14" spans="1:13" x14ac:dyDescent="0.2">
      <c r="A14" s="247" t="s">
        <v>77</v>
      </c>
      <c r="B14" s="248">
        <f>'[1]Podklady QZ'!B162</f>
        <v>0</v>
      </c>
      <c r="C14" s="249">
        <f>'[1]Podklady QZ'!C162</f>
        <v>0</v>
      </c>
      <c r="D14" s="249">
        <f>'[1]Podklady QZ'!D162</f>
        <v>0</v>
      </c>
      <c r="E14" s="18">
        <f t="shared" si="1"/>
        <v>0</v>
      </c>
      <c r="F14" s="123"/>
      <c r="G14" s="123"/>
      <c r="H14" s="123"/>
      <c r="I14" s="123"/>
      <c r="J14" s="123"/>
    </row>
    <row r="15" spans="1:13" s="279" customFormat="1" x14ac:dyDescent="0.2">
      <c r="A15" s="478"/>
      <c r="B15" s="14"/>
      <c r="C15" s="14"/>
      <c r="D15" s="4" t="s">
        <v>82</v>
      </c>
      <c r="E15" s="18"/>
      <c r="F15" s="123"/>
      <c r="G15" s="123"/>
      <c r="H15" s="123"/>
      <c r="I15" s="123"/>
      <c r="J15" s="123"/>
    </row>
    <row r="16" spans="1:13" s="279" customFormat="1" x14ac:dyDescent="0.2">
      <c r="A16" s="28"/>
      <c r="B16" s="14"/>
      <c r="C16" s="14"/>
      <c r="D16" s="4"/>
      <c r="E16" s="18"/>
      <c r="F16" s="123"/>
      <c r="G16" s="123"/>
      <c r="H16" s="123"/>
      <c r="I16" s="123"/>
      <c r="J16" s="123"/>
    </row>
    <row r="17" spans="1:16" s="279" customFormat="1" x14ac:dyDescent="0.2">
      <c r="A17" s="28"/>
      <c r="B17" s="14"/>
      <c r="C17" s="14"/>
      <c r="D17" s="4"/>
      <c r="E17" s="18"/>
      <c r="F17" s="123"/>
      <c r="G17" s="123"/>
      <c r="H17" s="123"/>
      <c r="I17" s="123"/>
      <c r="J17" s="123"/>
    </row>
    <row r="18" spans="1:16" s="279" customFormat="1" x14ac:dyDescent="0.2">
      <c r="A18" s="28"/>
      <c r="B18" s="14"/>
      <c r="C18" s="14"/>
      <c r="D18" s="4"/>
      <c r="E18" s="18"/>
      <c r="F18" s="123"/>
      <c r="G18" s="123"/>
      <c r="H18" s="123"/>
      <c r="I18" s="123"/>
      <c r="J18" s="123"/>
    </row>
    <row r="19" spans="1:16" s="279" customFormat="1" x14ac:dyDescent="0.2">
      <c r="A19" s="28"/>
      <c r="B19" s="14"/>
      <c r="C19" s="14"/>
      <c r="D19" s="14"/>
      <c r="E19" s="18"/>
      <c r="F19" s="123"/>
      <c r="G19" s="123"/>
      <c r="H19" s="123"/>
      <c r="I19" s="123"/>
      <c r="J19" s="123"/>
    </row>
    <row r="20" spans="1:16" s="279" customFormat="1" x14ac:dyDescent="0.2">
      <c r="A20" s="535"/>
      <c r="B20" s="512" t="str">
        <f>'[1]Podklady QZ'!$B$150:$D$150</f>
        <v xml:space="preserve">III. čtvrtletí </v>
      </c>
      <c r="C20" s="512"/>
      <c r="D20" s="512"/>
      <c r="E20" s="18"/>
      <c r="F20" s="123"/>
      <c r="G20" s="123"/>
      <c r="H20" s="123"/>
      <c r="I20" s="123"/>
      <c r="J20" s="123"/>
    </row>
    <row r="21" spans="1:16" s="279" customFormat="1" x14ac:dyDescent="0.2">
      <c r="A21" s="536"/>
      <c r="B21" s="188" t="str">
        <f>+B4</f>
        <v>Červenec</v>
      </c>
      <c r="C21" s="188" t="str">
        <f>+C4</f>
        <v>Srpen</v>
      </c>
      <c r="D21" s="188" t="str">
        <f>+D4</f>
        <v>Září</v>
      </c>
      <c r="E21" s="18"/>
      <c r="F21" s="123"/>
      <c r="G21" s="123"/>
      <c r="H21" s="123"/>
      <c r="I21" s="123"/>
      <c r="J21" s="123"/>
    </row>
    <row r="22" spans="1:16" s="279" customFormat="1" ht="12.75" customHeight="1" x14ac:dyDescent="0.2">
      <c r="A22" s="533" t="s">
        <v>85</v>
      </c>
      <c r="B22" s="520">
        <f>+B23+C23+D23</f>
        <v>913368.07899999991</v>
      </c>
      <c r="C22" s="521"/>
      <c r="D22" s="521"/>
      <c r="E22" s="18"/>
      <c r="F22" s="123"/>
      <c r="G22" s="123"/>
      <c r="H22" s="123"/>
      <c r="I22" s="123"/>
      <c r="J22" s="123"/>
    </row>
    <row r="23" spans="1:16" x14ac:dyDescent="0.2">
      <c r="A23" s="534"/>
      <c r="B23" s="207">
        <f t="shared" ref="B23:D23" si="2">SUM(B24:B30)</f>
        <v>261639.80899999998</v>
      </c>
      <c r="C23" s="63">
        <f t="shared" si="2"/>
        <v>290970.88500000001</v>
      </c>
      <c r="D23" s="63">
        <f t="shared" si="2"/>
        <v>360757.38499999995</v>
      </c>
    </row>
    <row r="24" spans="1:16" x14ac:dyDescent="0.2">
      <c r="A24" s="32" t="s">
        <v>20</v>
      </c>
      <c r="B24" s="216">
        <f>+'[1]Podklady QZ'!B171</f>
        <v>12473.271000000001</v>
      </c>
      <c r="C24" s="14">
        <f>+'[1]Podklady QZ'!C171</f>
        <v>10819.338000000002</v>
      </c>
      <c r="D24" s="14">
        <f>+'[1]Podklady QZ'!D171</f>
        <v>25486.112000000001</v>
      </c>
      <c r="E24" s="18">
        <f>+SUM(B24:D24)/$B$22</f>
        <v>5.3405327076248753E-2</v>
      </c>
      <c r="K24" s="123"/>
      <c r="L24" s="123"/>
      <c r="M24" s="123"/>
      <c r="N24" s="123"/>
      <c r="O24" s="123"/>
      <c r="P24" s="123"/>
    </row>
    <row r="25" spans="1:16" x14ac:dyDescent="0.2">
      <c r="A25" s="46" t="s">
        <v>47</v>
      </c>
      <c r="B25" s="201">
        <f>+'[1]Podklady QZ'!B172</f>
        <v>54453.52</v>
      </c>
      <c r="C25" s="6">
        <f>+'[1]Podklady QZ'!C172</f>
        <v>61912.89</v>
      </c>
      <c r="D25" s="6">
        <f>+'[1]Podklady QZ'!D172</f>
        <v>61368.45</v>
      </c>
      <c r="E25" s="18">
        <f t="shared" ref="E25:E30" si="3">+SUM(B25:D25)/$B$22</f>
        <v>0.19459280884284111</v>
      </c>
      <c r="K25" s="123"/>
      <c r="L25" s="123"/>
      <c r="M25" s="123"/>
      <c r="N25" s="123"/>
      <c r="O25" s="123"/>
      <c r="P25" s="123"/>
    </row>
    <row r="26" spans="1:16" x14ac:dyDescent="0.2">
      <c r="A26" s="46" t="s">
        <v>21</v>
      </c>
      <c r="B26" s="201">
        <f>+'[1]Podklady QZ'!B173</f>
        <v>0</v>
      </c>
      <c r="C26" s="6">
        <f>+'[1]Podklady QZ'!C173</f>
        <v>0</v>
      </c>
      <c r="D26" s="6">
        <f>+'[1]Podklady QZ'!D173</f>
        <v>0</v>
      </c>
      <c r="E26" s="18">
        <f t="shared" si="3"/>
        <v>0</v>
      </c>
      <c r="K26" s="123"/>
      <c r="L26" s="123"/>
      <c r="M26" s="123"/>
      <c r="N26" s="123"/>
      <c r="O26" s="123"/>
      <c r="P26" s="123"/>
    </row>
    <row r="27" spans="1:16" x14ac:dyDescent="0.2">
      <c r="A27" s="46" t="s">
        <v>22</v>
      </c>
      <c r="B27" s="201">
        <f>+'[1]Podklady QZ'!B174</f>
        <v>0</v>
      </c>
      <c r="C27" s="6">
        <f>+'[1]Podklady QZ'!C174</f>
        <v>0</v>
      </c>
      <c r="D27" s="6">
        <f>+'[1]Podklady QZ'!D174</f>
        <v>0</v>
      </c>
      <c r="E27" s="18">
        <f t="shared" si="3"/>
        <v>0</v>
      </c>
      <c r="K27" s="123"/>
      <c r="L27" s="123"/>
      <c r="M27" s="123"/>
      <c r="N27" s="123"/>
      <c r="O27" s="123"/>
      <c r="P27" s="123"/>
    </row>
    <row r="28" spans="1:16" x14ac:dyDescent="0.2">
      <c r="A28" s="46" t="s">
        <v>23</v>
      </c>
      <c r="B28" s="201">
        <f>+'[1]Podklady QZ'!B175</f>
        <v>0</v>
      </c>
      <c r="C28" s="6">
        <f>+'[1]Podklady QZ'!C175</f>
        <v>0</v>
      </c>
      <c r="D28" s="6">
        <f>+'[1]Podklady QZ'!D175</f>
        <v>0</v>
      </c>
      <c r="E28" s="18">
        <f t="shared" si="3"/>
        <v>0</v>
      </c>
    </row>
    <row r="29" spans="1:16" x14ac:dyDescent="0.2">
      <c r="A29" s="46" t="s">
        <v>24</v>
      </c>
      <c r="B29" s="201">
        <f>+'[1]Podklady QZ'!B176</f>
        <v>187362.99199999997</v>
      </c>
      <c r="C29" s="6">
        <f>+'[1]Podklady QZ'!C176</f>
        <v>208124.69900000002</v>
      </c>
      <c r="D29" s="6">
        <f>+'[1]Podklady QZ'!D176</f>
        <v>259299.78899999996</v>
      </c>
      <c r="E29" s="18">
        <f t="shared" si="3"/>
        <v>0.71689332598189037</v>
      </c>
    </row>
    <row r="30" spans="1:16" x14ac:dyDescent="0.2">
      <c r="A30" s="247" t="s">
        <v>178</v>
      </c>
      <c r="B30" s="248">
        <f>+'[1]Podklady QZ'!B177</f>
        <v>7350.0259999999998</v>
      </c>
      <c r="C30" s="249">
        <f>+'[1]Podklady QZ'!C177</f>
        <v>10113.957999999999</v>
      </c>
      <c r="D30" s="249">
        <f>+'[1]Podklady QZ'!D177</f>
        <v>14603.034</v>
      </c>
      <c r="E30" s="18">
        <f t="shared" si="3"/>
        <v>3.5108538099019773E-2</v>
      </c>
    </row>
    <row r="31" spans="1:16" s="279" customFormat="1" x14ac:dyDescent="0.2">
      <c r="A31" s="478"/>
      <c r="B31" s="14"/>
      <c r="C31" s="14"/>
      <c r="D31" s="4" t="s">
        <v>82</v>
      </c>
      <c r="E31" s="18"/>
    </row>
    <row r="32" spans="1:16" s="279" customFormat="1" x14ac:dyDescent="0.2">
      <c r="A32" s="28"/>
      <c r="B32" s="14"/>
      <c r="C32" s="14"/>
      <c r="D32" s="14"/>
      <c r="E32" s="18"/>
    </row>
    <row r="33" spans="1:20" s="279" customFormat="1" x14ac:dyDescent="0.2">
      <c r="A33" s="28"/>
      <c r="B33" s="14"/>
      <c r="C33" s="14"/>
      <c r="D33" s="14"/>
      <c r="E33" s="18"/>
    </row>
    <row r="34" spans="1:20" s="279" customFormat="1" x14ac:dyDescent="0.2">
      <c r="A34" s="28"/>
      <c r="B34" s="14"/>
      <c r="C34" s="14"/>
      <c r="D34" s="14"/>
      <c r="E34" s="18"/>
    </row>
    <row r="35" spans="1:20" s="279" customFormat="1" x14ac:dyDescent="0.2">
      <c r="A35" s="535"/>
      <c r="B35" s="512" t="str">
        <f>'[1]Podklady QZ'!$B$150:$D$150</f>
        <v xml:space="preserve">III. čtvrtletí </v>
      </c>
      <c r="C35" s="512"/>
      <c r="D35" s="512"/>
      <c r="E35" s="18"/>
    </row>
    <row r="36" spans="1:20" s="279" customFormat="1" x14ac:dyDescent="0.2">
      <c r="A36" s="536"/>
      <c r="B36" s="188" t="str">
        <f>+B21</f>
        <v>Červenec</v>
      </c>
      <c r="C36" s="188" t="str">
        <f>+C21</f>
        <v>Srpen</v>
      </c>
      <c r="D36" s="188" t="str">
        <f>+D21</f>
        <v>Září</v>
      </c>
      <c r="E36" s="18"/>
    </row>
    <row r="37" spans="1:20" s="279" customFormat="1" ht="12.75" customHeight="1" x14ac:dyDescent="0.2">
      <c r="A37" s="533" t="s">
        <v>84</v>
      </c>
      <c r="B37" s="520">
        <f>+B38+C38+D38</f>
        <v>83705.188999999998</v>
      </c>
      <c r="C37" s="521"/>
      <c r="D37" s="521"/>
      <c r="E37" s="18"/>
    </row>
    <row r="38" spans="1:20" x14ac:dyDescent="0.2">
      <c r="A38" s="534"/>
      <c r="B38" s="207">
        <f t="shared" ref="B38:D38" si="4">SUM(B39:B41)</f>
        <v>26122.696999999996</v>
      </c>
      <c r="C38" s="63">
        <f t="shared" si="4"/>
        <v>25744.942999999999</v>
      </c>
      <c r="D38" s="63">
        <f t="shared" si="4"/>
        <v>31837.548999999999</v>
      </c>
      <c r="E38" s="123"/>
      <c r="F38" s="123"/>
      <c r="G38" s="123"/>
      <c r="H38" s="123"/>
      <c r="I38" s="123"/>
      <c r="J38" s="123"/>
    </row>
    <row r="39" spans="1:20" x14ac:dyDescent="0.2">
      <c r="A39" s="28" t="s">
        <v>30</v>
      </c>
      <c r="B39" s="216">
        <f>'[1]Podklady QZ'!B186</f>
        <v>2713</v>
      </c>
      <c r="C39" s="14">
        <f>'[1]Podklady QZ'!C186</f>
        <v>2594</v>
      </c>
      <c r="D39" s="14">
        <f>'[1]Podklady QZ'!D186</f>
        <v>3425</v>
      </c>
      <c r="E39" s="192">
        <f>+SUM(B39:D39)/$B$37</f>
        <v>0.10431850288277827</v>
      </c>
      <c r="F39" s="123"/>
      <c r="G39" s="123"/>
      <c r="H39" s="123"/>
      <c r="I39" s="123"/>
      <c r="J39" s="123"/>
    </row>
    <row r="40" spans="1:20" x14ac:dyDescent="0.2">
      <c r="A40" s="47" t="s">
        <v>31</v>
      </c>
      <c r="B40" s="201">
        <f>'[1]Podklady QZ'!B187</f>
        <v>85.004000000000005</v>
      </c>
      <c r="C40" s="16">
        <f>'[1]Podklady QZ'!C187</f>
        <v>1.002</v>
      </c>
      <c r="D40" s="6">
        <f>'[1]Podklady QZ'!D187</f>
        <v>10</v>
      </c>
      <c r="E40" s="192">
        <f t="shared" ref="E40:E41" si="5">+SUM(B40:D40)/$B$37</f>
        <v>1.146953983939992E-3</v>
      </c>
      <c r="F40" s="123"/>
      <c r="G40" s="123"/>
      <c r="H40" s="123"/>
      <c r="I40" s="123"/>
      <c r="J40" s="123"/>
    </row>
    <row r="41" spans="1:20" ht="12.75" thickBot="1" x14ac:dyDescent="0.25">
      <c r="A41" s="37" t="s">
        <v>32</v>
      </c>
      <c r="B41" s="217">
        <f>'[1]Podklady QZ'!B188</f>
        <v>23324.692999999996</v>
      </c>
      <c r="C41" s="7">
        <f>'[1]Podklady QZ'!C188</f>
        <v>23149.940999999999</v>
      </c>
      <c r="D41" s="7">
        <f>'[1]Podklady QZ'!D188</f>
        <v>28402.548999999999</v>
      </c>
      <c r="E41" s="192">
        <f t="shared" si="5"/>
        <v>0.89453454313328162</v>
      </c>
      <c r="F41" s="123"/>
      <c r="G41" s="123"/>
      <c r="H41" s="123"/>
      <c r="I41" s="123"/>
      <c r="J41" s="123"/>
    </row>
    <row r="42" spans="1:20" x14ac:dyDescent="0.2">
      <c r="A42" s="53"/>
      <c r="B42" s="5"/>
      <c r="C42" s="5"/>
      <c r="D42" s="4" t="s">
        <v>82</v>
      </c>
      <c r="E42" s="5"/>
      <c r="F42" s="5"/>
      <c r="G42" s="5"/>
      <c r="H42" s="5"/>
      <c r="I42" s="5"/>
      <c r="J42" s="5"/>
      <c r="K42" s="5"/>
      <c r="L42" s="5"/>
      <c r="M42" s="5"/>
      <c r="O42" s="124"/>
      <c r="P42" s="124"/>
      <c r="Q42" s="124"/>
      <c r="R42" s="124"/>
      <c r="S42" s="124"/>
      <c r="T42" s="124"/>
    </row>
    <row r="43" spans="1:20" x14ac:dyDescent="0.2">
      <c r="A43" s="17"/>
      <c r="B43" s="17"/>
      <c r="C43" s="17"/>
      <c r="D43" s="17"/>
      <c r="E43" s="17"/>
      <c r="F43" s="17"/>
      <c r="G43" s="17"/>
      <c r="H43" s="17"/>
      <c r="I43" s="17"/>
      <c r="J43" s="17"/>
    </row>
    <row r="44" spans="1:20" x14ac:dyDescent="0.2">
      <c r="A44" s="17"/>
      <c r="B44" s="17"/>
      <c r="C44" s="17"/>
      <c r="D44" s="17"/>
      <c r="E44" s="17"/>
      <c r="F44" s="17"/>
      <c r="G44" s="17"/>
      <c r="H44" s="17"/>
      <c r="I44" s="17"/>
      <c r="J44" s="17"/>
    </row>
    <row r="45" spans="1:20" x14ac:dyDescent="0.2">
      <c r="A45" s="17"/>
      <c r="B45" s="17"/>
      <c r="C45" s="17"/>
      <c r="D45" s="17"/>
      <c r="E45" s="17"/>
      <c r="F45" s="17"/>
      <c r="G45" s="17"/>
      <c r="H45" s="17"/>
      <c r="I45" s="17"/>
      <c r="J45" s="17"/>
    </row>
    <row r="46" spans="1:20" x14ac:dyDescent="0.2">
      <c r="A46" s="17"/>
      <c r="B46" s="17"/>
      <c r="C46" s="17"/>
      <c r="D46" s="17"/>
      <c r="E46" s="17"/>
      <c r="F46" s="17"/>
      <c r="G46" s="17"/>
      <c r="H46" s="17"/>
      <c r="I46" s="17"/>
      <c r="J46" s="17"/>
    </row>
    <row r="47" spans="1:20" x14ac:dyDescent="0.2">
      <c r="A47" s="17"/>
      <c r="B47" s="17"/>
      <c r="C47" s="17"/>
      <c r="D47" s="17"/>
      <c r="E47" s="17"/>
      <c r="F47" s="17"/>
      <c r="G47" s="17"/>
      <c r="H47" s="17"/>
      <c r="I47" s="17"/>
      <c r="J47" s="17"/>
    </row>
    <row r="48" spans="1:2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23"/>
      <c r="B51" s="123"/>
      <c r="C51" s="123"/>
      <c r="D51" s="123"/>
      <c r="E51" s="123"/>
      <c r="F51" s="123"/>
      <c r="G51" s="123"/>
      <c r="H51" s="123"/>
      <c r="I51" s="123"/>
      <c r="J51" s="123"/>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G13" sqref="G13"/>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227</v>
      </c>
      <c r="M1" s="111" t="str">
        <f>Obsah!$A$1</f>
        <v>III. čtvrtletí 2019</v>
      </c>
    </row>
    <row r="2" spans="1:13" ht="7.5" customHeight="1" x14ac:dyDescent="0.2"/>
    <row r="3" spans="1:13" x14ac:dyDescent="0.2">
      <c r="A3" s="510"/>
      <c r="B3" s="512" t="s">
        <v>48</v>
      </c>
      <c r="C3" s="512"/>
      <c r="D3" s="512"/>
      <c r="E3" s="512" t="s">
        <v>49</v>
      </c>
      <c r="F3" s="512"/>
      <c r="G3" s="512"/>
      <c r="H3" s="512" t="s">
        <v>50</v>
      </c>
      <c r="I3" s="512"/>
      <c r="J3" s="512"/>
      <c r="K3" s="512" t="s">
        <v>51</v>
      </c>
      <c r="L3" s="512"/>
      <c r="M3" s="527"/>
    </row>
    <row r="4" spans="1:13" x14ac:dyDescent="0.2">
      <c r="A4" s="511"/>
      <c r="B4" s="42" t="s">
        <v>8</v>
      </c>
      <c r="C4" s="42" t="s">
        <v>9</v>
      </c>
      <c r="D4" s="42" t="s">
        <v>10</v>
      </c>
      <c r="E4" s="42" t="s">
        <v>11</v>
      </c>
      <c r="F4" s="42" t="s">
        <v>12</v>
      </c>
      <c r="G4" s="42" t="s">
        <v>13</v>
      </c>
      <c r="H4" s="42" t="s">
        <v>14</v>
      </c>
      <c r="I4" s="42" t="s">
        <v>15</v>
      </c>
      <c r="J4" s="42" t="s">
        <v>16</v>
      </c>
      <c r="K4" s="42" t="s">
        <v>17</v>
      </c>
      <c r="L4" s="42" t="s">
        <v>18</v>
      </c>
      <c r="M4" s="48" t="s">
        <v>19</v>
      </c>
    </row>
    <row r="5" spans="1:13" x14ac:dyDescent="0.2">
      <c r="A5" s="533" t="s">
        <v>241</v>
      </c>
      <c r="B5" s="520">
        <f>D6</f>
        <v>41691.40849999999</v>
      </c>
      <c r="C5" s="521"/>
      <c r="D5" s="522"/>
      <c r="E5" s="521">
        <f>G6</f>
        <v>41639.371499999994</v>
      </c>
      <c r="F5" s="521"/>
      <c r="G5" s="521"/>
      <c r="H5" s="520">
        <f>J6</f>
        <v>41508.119499999993</v>
      </c>
      <c r="I5" s="521"/>
      <c r="J5" s="522"/>
      <c r="K5" s="524">
        <f>M6</f>
        <v>0</v>
      </c>
      <c r="L5" s="524"/>
      <c r="M5" s="524"/>
    </row>
    <row r="6" spans="1:13" x14ac:dyDescent="0.2">
      <c r="A6" s="534"/>
      <c r="B6" s="207">
        <f>SUM(B7:B20)</f>
        <v>41716.464499999995</v>
      </c>
      <c r="C6" s="63">
        <f t="shared" ref="C6:M6" si="0">SUM(C7:C20)</f>
        <v>41682.470499999989</v>
      </c>
      <c r="D6" s="208">
        <f t="shared" si="0"/>
        <v>41691.40849999999</v>
      </c>
      <c r="E6" s="63">
        <f t="shared" si="0"/>
        <v>41655.097499999989</v>
      </c>
      <c r="F6" s="63">
        <f t="shared" si="0"/>
        <v>41652.361499999999</v>
      </c>
      <c r="G6" s="63">
        <f t="shared" si="0"/>
        <v>41639.371499999994</v>
      </c>
      <c r="H6" s="207">
        <f t="shared" si="0"/>
        <v>41607.359499999999</v>
      </c>
      <c r="I6" s="63">
        <f t="shared" si="0"/>
        <v>41495.035499999991</v>
      </c>
      <c r="J6" s="208">
        <f t="shared" si="0"/>
        <v>41508.119499999993</v>
      </c>
      <c r="K6" s="436">
        <f t="shared" si="0"/>
        <v>0</v>
      </c>
      <c r="L6" s="436">
        <f t="shared" si="0"/>
        <v>0</v>
      </c>
      <c r="M6" s="436">
        <f t="shared" si="0"/>
        <v>0</v>
      </c>
    </row>
    <row r="7" spans="1:13" x14ac:dyDescent="0.2">
      <c r="A7" s="28" t="s">
        <v>195</v>
      </c>
      <c r="B7" s="216">
        <f>'[1]Podklady QZ'!B196</f>
        <v>2100.8369999999986</v>
      </c>
      <c r="C7" s="14">
        <f>'[1]Podklady QZ'!C196</f>
        <v>2100.8369999999986</v>
      </c>
      <c r="D7" s="231">
        <f>'[1]Podklady QZ'!D196</f>
        <v>2100.8369999999986</v>
      </c>
      <c r="E7" s="14">
        <f>'[1]Podklady QZ'!E196</f>
        <v>2101.6959999999985</v>
      </c>
      <c r="F7" s="14">
        <f>'[1]Podklady QZ'!F196</f>
        <v>2101.6789999999987</v>
      </c>
      <c r="G7" s="14">
        <f>'[1]Podklady QZ'!G196</f>
        <v>2098.4479999999985</v>
      </c>
      <c r="H7" s="216">
        <f>'[1]Podklady QZ'!H196</f>
        <v>2095.7099999999991</v>
      </c>
      <c r="I7" s="14">
        <f>'[1]Podklady QZ'!I196</f>
        <v>2095.7099999999991</v>
      </c>
      <c r="J7" s="231">
        <f>'[1]Podklady QZ'!J196</f>
        <v>2095.7099999999991</v>
      </c>
      <c r="K7" s="52">
        <f>'[1]Podklady QZ'!K196</f>
        <v>0</v>
      </c>
      <c r="L7" s="52">
        <f>'[1]Podklady QZ'!L196</f>
        <v>0</v>
      </c>
      <c r="M7" s="52">
        <f>'[1]Podklady QZ'!M196</f>
        <v>0</v>
      </c>
    </row>
    <row r="8" spans="1:13" x14ac:dyDescent="0.2">
      <c r="A8" s="47" t="s">
        <v>237</v>
      </c>
      <c r="B8" s="230">
        <f>'[1]Podklady QZ'!B197</f>
        <v>2279.9850000000006</v>
      </c>
      <c r="C8" s="229">
        <f>'[1]Podklady QZ'!C197</f>
        <v>2279.9860000000008</v>
      </c>
      <c r="D8" s="232">
        <f>'[1]Podklady QZ'!D197</f>
        <v>2281.0040000000008</v>
      </c>
      <c r="E8" s="482">
        <f>'[1]Podklady QZ'!E197</f>
        <v>2278.737000000001</v>
      </c>
      <c r="F8" s="229">
        <f>'[1]Podklady QZ'!F197</f>
        <v>2271.7390000000009</v>
      </c>
      <c r="G8" s="483">
        <f>'[1]Podklady QZ'!G197</f>
        <v>2271.7990000000009</v>
      </c>
      <c r="H8" s="230">
        <f>'[1]Podklady QZ'!H197</f>
        <v>2271.6000000000008</v>
      </c>
      <c r="I8" s="229">
        <f>'[1]Podklady QZ'!I197</f>
        <v>2271.6000000000008</v>
      </c>
      <c r="J8" s="232">
        <f>'[1]Podklady QZ'!J197</f>
        <v>2272.3560000000007</v>
      </c>
      <c r="K8" s="441">
        <f>'[1]Podklady QZ'!K197</f>
        <v>0</v>
      </c>
      <c r="L8" s="442">
        <f>'[1]Podklady QZ'!L197</f>
        <v>0</v>
      </c>
      <c r="M8" s="443">
        <f>'[1]Podklady QZ'!M197</f>
        <v>0</v>
      </c>
    </row>
    <row r="9" spans="1:13" x14ac:dyDescent="0.2">
      <c r="A9" s="47" t="s">
        <v>238</v>
      </c>
      <c r="B9" s="201">
        <f>'[1]Podklady QZ'!B198</f>
        <v>1908.5519999999995</v>
      </c>
      <c r="C9" s="16">
        <f>'[1]Podklady QZ'!C198</f>
        <v>1903.3189999999993</v>
      </c>
      <c r="D9" s="211">
        <f>'[1]Podklady QZ'!D198</f>
        <v>1903.3189999999993</v>
      </c>
      <c r="E9" s="484">
        <f>'[1]Podklady QZ'!E198</f>
        <v>1918.6239999999991</v>
      </c>
      <c r="F9" s="16">
        <f>'[1]Podklady QZ'!F198</f>
        <v>1919.080999999999</v>
      </c>
      <c r="G9" s="6">
        <f>'[1]Podklady QZ'!G198</f>
        <v>1919.0839999999989</v>
      </c>
      <c r="H9" s="201">
        <f>'[1]Podklady QZ'!H198</f>
        <v>1908.7469999999994</v>
      </c>
      <c r="I9" s="16">
        <f>'[1]Podklady QZ'!I198</f>
        <v>1908.7469999999994</v>
      </c>
      <c r="J9" s="211">
        <f>'[1]Podklady QZ'!J198</f>
        <v>1908.7469999999994</v>
      </c>
      <c r="K9" s="446">
        <f>'[1]Podklady QZ'!K198</f>
        <v>0</v>
      </c>
      <c r="L9" s="447">
        <f>'[1]Podklady QZ'!L198</f>
        <v>0</v>
      </c>
      <c r="M9" s="448">
        <f>'[1]Podklady QZ'!M198</f>
        <v>0</v>
      </c>
    </row>
    <row r="10" spans="1:13" x14ac:dyDescent="0.2">
      <c r="A10" s="47" t="s">
        <v>239</v>
      </c>
      <c r="B10" s="201">
        <f>'[1]Podklady QZ'!B199</f>
        <v>2905.7379999999998</v>
      </c>
      <c r="C10" s="16">
        <f>'[1]Podklady QZ'!C199</f>
        <v>2905.7379999999998</v>
      </c>
      <c r="D10" s="211">
        <f>'[1]Podklady QZ'!D199</f>
        <v>2905.7379999999998</v>
      </c>
      <c r="E10" s="484">
        <f>'[1]Podklady QZ'!E199</f>
        <v>2904.8379999999997</v>
      </c>
      <c r="F10" s="16">
        <f>'[1]Podklady QZ'!F199</f>
        <v>2904.8379999999997</v>
      </c>
      <c r="G10" s="6">
        <f>'[1]Podklady QZ'!G199</f>
        <v>2904.5679999999998</v>
      </c>
      <c r="H10" s="201">
        <f>'[1]Podklady QZ'!H199</f>
        <v>2904.8379999999997</v>
      </c>
      <c r="I10" s="16">
        <f>'[1]Podklady QZ'!I199</f>
        <v>2905.3459999999995</v>
      </c>
      <c r="J10" s="211">
        <f>'[1]Podklady QZ'!J199</f>
        <v>2905.3459999999995</v>
      </c>
      <c r="K10" s="446">
        <f>'[1]Podklady QZ'!K199</f>
        <v>0</v>
      </c>
      <c r="L10" s="447">
        <f>'[1]Podklady QZ'!L199</f>
        <v>0</v>
      </c>
      <c r="M10" s="448">
        <f>'[1]Podklady QZ'!M199</f>
        <v>0</v>
      </c>
    </row>
    <row r="11" spans="1:13" x14ac:dyDescent="0.2">
      <c r="A11" s="47" t="s">
        <v>196</v>
      </c>
      <c r="B11" s="201">
        <f>'[1]Podklady QZ'!B200</f>
        <v>603.94900000000052</v>
      </c>
      <c r="C11" s="16">
        <f>'[1]Podklady QZ'!C200</f>
        <v>604.13900000000058</v>
      </c>
      <c r="D11" s="211">
        <f>'[1]Podklady QZ'!D200</f>
        <v>604.85300000000063</v>
      </c>
      <c r="E11" s="484">
        <f>'[1]Podklady QZ'!E200</f>
        <v>604.99000000000058</v>
      </c>
      <c r="F11" s="16">
        <f>'[1]Podklady QZ'!F200</f>
        <v>605.03200000000061</v>
      </c>
      <c r="G11" s="6">
        <f>'[1]Podklady QZ'!G200</f>
        <v>604.96300000000065</v>
      </c>
      <c r="H11" s="201">
        <f>'[1]Podklady QZ'!H200</f>
        <v>603.14500000000055</v>
      </c>
      <c r="I11" s="16">
        <f>'[1]Podklady QZ'!I200</f>
        <v>605.64500000000055</v>
      </c>
      <c r="J11" s="211">
        <f>'[1]Podklady QZ'!J200</f>
        <v>605.69000000000051</v>
      </c>
      <c r="K11" s="446">
        <f>'[1]Podklady QZ'!K200</f>
        <v>0</v>
      </c>
      <c r="L11" s="447">
        <f>'[1]Podklady QZ'!L200</f>
        <v>0</v>
      </c>
      <c r="M11" s="448">
        <f>'[1]Podklady QZ'!M200</f>
        <v>0</v>
      </c>
    </row>
    <row r="12" spans="1:13" x14ac:dyDescent="0.2">
      <c r="A12" s="47" t="s">
        <v>228</v>
      </c>
      <c r="B12" s="201">
        <f>'[1]Podklady QZ'!B201</f>
        <v>1056.1394999999998</v>
      </c>
      <c r="C12" s="16">
        <f>'[1]Podklady QZ'!C201</f>
        <v>1056.2324999999996</v>
      </c>
      <c r="D12" s="211">
        <f>'[1]Podklady QZ'!D201</f>
        <v>1056.2304999999997</v>
      </c>
      <c r="E12" s="484">
        <f>'[1]Podklady QZ'!E201</f>
        <v>1056.0064999999997</v>
      </c>
      <c r="F12" s="16">
        <f>'[1]Podklady QZ'!F201</f>
        <v>1056.0064999999997</v>
      </c>
      <c r="G12" s="6">
        <f>'[1]Podklady QZ'!G201</f>
        <v>1056.0064999999997</v>
      </c>
      <c r="H12" s="201">
        <f>'[1]Podklady QZ'!H201</f>
        <v>1059.4024999999999</v>
      </c>
      <c r="I12" s="16">
        <f>'[1]Podklady QZ'!I201</f>
        <v>1059.4024999999999</v>
      </c>
      <c r="J12" s="211">
        <f>'[1]Podklady QZ'!J201</f>
        <v>1059.2784999999997</v>
      </c>
      <c r="K12" s="446">
        <f>'[1]Podklady QZ'!K201</f>
        <v>0</v>
      </c>
      <c r="L12" s="447">
        <f>'[1]Podklady QZ'!L201</f>
        <v>0</v>
      </c>
      <c r="M12" s="448">
        <f>'[1]Podklady QZ'!M201</f>
        <v>0</v>
      </c>
    </row>
    <row r="13" spans="1:13" x14ac:dyDescent="0.2">
      <c r="A13" s="47" t="s">
        <v>229</v>
      </c>
      <c r="B13" s="201">
        <f>'[1]Podklady QZ'!B202</f>
        <v>599.87500000000057</v>
      </c>
      <c r="C13" s="16">
        <f>'[1]Podklady QZ'!C202</f>
        <v>599.87500000000057</v>
      </c>
      <c r="D13" s="211">
        <f>'[1]Podklady QZ'!D202</f>
        <v>599.87500000000057</v>
      </c>
      <c r="E13" s="484">
        <f>'[1]Podklady QZ'!E202</f>
        <v>597.12500000000057</v>
      </c>
      <c r="F13" s="16">
        <f>'[1]Podklady QZ'!F202</f>
        <v>594.20700000000056</v>
      </c>
      <c r="G13" s="6">
        <f>'[1]Podklady QZ'!G202</f>
        <v>594.20700000000056</v>
      </c>
      <c r="H13" s="201">
        <f>'[1]Podklady QZ'!H202</f>
        <v>594.24500000000069</v>
      </c>
      <c r="I13" s="16">
        <f>'[1]Podklady QZ'!I202</f>
        <v>594.24200000000064</v>
      </c>
      <c r="J13" s="211">
        <f>'[1]Podklady QZ'!J202</f>
        <v>594.24200000000064</v>
      </c>
      <c r="K13" s="446">
        <f>'[1]Podklady QZ'!K202</f>
        <v>0</v>
      </c>
      <c r="L13" s="447">
        <f>'[1]Podklady QZ'!L202</f>
        <v>0</v>
      </c>
      <c r="M13" s="448">
        <f>'[1]Podklady QZ'!M202</f>
        <v>0</v>
      </c>
    </row>
    <row r="14" spans="1:13" x14ac:dyDescent="0.2">
      <c r="A14" s="47" t="s">
        <v>230</v>
      </c>
      <c r="B14" s="201">
        <f>'[1]Podklady QZ'!B203</f>
        <v>7360.9739999999974</v>
      </c>
      <c r="C14" s="16">
        <f>'[1]Podklady QZ'!C203</f>
        <v>7326.8879999999981</v>
      </c>
      <c r="D14" s="211">
        <f>'[1]Podklady QZ'!D203</f>
        <v>7334.6379999999981</v>
      </c>
      <c r="E14" s="484">
        <f>'[1]Podklady QZ'!E203</f>
        <v>7284.2879999999977</v>
      </c>
      <c r="F14" s="16">
        <f>'[1]Podklady QZ'!F203</f>
        <v>7284.3739999999971</v>
      </c>
      <c r="G14" s="6">
        <f>'[1]Podklady QZ'!G203</f>
        <v>7284.3739999999971</v>
      </c>
      <c r="H14" s="201">
        <f>'[1]Podklady QZ'!H203</f>
        <v>7288.0629999999974</v>
      </c>
      <c r="I14" s="16">
        <f>'[1]Podklady QZ'!I203</f>
        <v>7288.0629999999974</v>
      </c>
      <c r="J14" s="211">
        <f>'[1]Podklady QZ'!J203</f>
        <v>7287.2329999999974</v>
      </c>
      <c r="K14" s="446">
        <f>'[1]Podklady QZ'!K203</f>
        <v>0</v>
      </c>
      <c r="L14" s="447">
        <f>'[1]Podklady QZ'!L203</f>
        <v>0</v>
      </c>
      <c r="M14" s="448">
        <f>'[1]Podklady QZ'!M203</f>
        <v>0</v>
      </c>
    </row>
    <row r="15" spans="1:13" x14ac:dyDescent="0.2">
      <c r="A15" s="47" t="s">
        <v>231</v>
      </c>
      <c r="B15" s="201">
        <f>'[1]Podklady QZ'!B204</f>
        <v>1290.357</v>
      </c>
      <c r="C15" s="16">
        <f>'[1]Podklady QZ'!C204</f>
        <v>1290.357</v>
      </c>
      <c r="D15" s="211">
        <f>'[1]Podklady QZ'!D204</f>
        <v>1290.357</v>
      </c>
      <c r="E15" s="484">
        <f>'[1]Podklady QZ'!E204</f>
        <v>1290.3669999999997</v>
      </c>
      <c r="F15" s="16">
        <f>'[1]Podklady QZ'!F204</f>
        <v>1290.3559999999998</v>
      </c>
      <c r="G15" s="6">
        <f>'[1]Podklady QZ'!G204</f>
        <v>1290.3559999999998</v>
      </c>
      <c r="H15" s="201">
        <f>'[1]Podklady QZ'!H204</f>
        <v>1290.3660000000002</v>
      </c>
      <c r="I15" s="16">
        <f>'[1]Podklady QZ'!I204</f>
        <v>1288.9740000000002</v>
      </c>
      <c r="J15" s="211">
        <f>'[1]Podklady QZ'!J204</f>
        <v>1288.8970000000002</v>
      </c>
      <c r="K15" s="446">
        <f>'[1]Podklady QZ'!K204</f>
        <v>0</v>
      </c>
      <c r="L15" s="447">
        <f>'[1]Podklady QZ'!L204</f>
        <v>0</v>
      </c>
      <c r="M15" s="448">
        <f>'[1]Podklady QZ'!M204</f>
        <v>0</v>
      </c>
    </row>
    <row r="16" spans="1:13" x14ac:dyDescent="0.2">
      <c r="A16" s="47" t="s">
        <v>232</v>
      </c>
      <c r="B16" s="201">
        <f>'[1]Podklady QZ'!B205</f>
        <v>3698.0869999999982</v>
      </c>
      <c r="C16" s="16">
        <f>'[1]Podklady QZ'!C205</f>
        <v>3698.6279999999983</v>
      </c>
      <c r="D16" s="211">
        <f>'[1]Podklady QZ'!D205</f>
        <v>3698.8099999999986</v>
      </c>
      <c r="E16" s="484">
        <f>'[1]Podklady QZ'!E205</f>
        <v>3699.2409999999986</v>
      </c>
      <c r="F16" s="16">
        <f>'[1]Podklady QZ'!F205</f>
        <v>3698.6009999999987</v>
      </c>
      <c r="G16" s="6">
        <f>'[1]Podklady QZ'!G205</f>
        <v>3698.6009999999987</v>
      </c>
      <c r="H16" s="201">
        <f>'[1]Podklady QZ'!H205</f>
        <v>3698.5349999999989</v>
      </c>
      <c r="I16" s="16">
        <f>'[1]Podklady QZ'!I205</f>
        <v>3698.597999999999</v>
      </c>
      <c r="J16" s="211">
        <f>'[1]Podklady QZ'!J205</f>
        <v>3698.7999999999984</v>
      </c>
      <c r="K16" s="446">
        <f>'[1]Podklady QZ'!K205</f>
        <v>0</v>
      </c>
      <c r="L16" s="447">
        <f>'[1]Podklady QZ'!L205</f>
        <v>0</v>
      </c>
      <c r="M16" s="448">
        <f>'[1]Podklady QZ'!M205</f>
        <v>0</v>
      </c>
    </row>
    <row r="17" spans="1:13" x14ac:dyDescent="0.2">
      <c r="A17" s="47" t="s">
        <v>233</v>
      </c>
      <c r="B17" s="201">
        <f>'[1]Podklady QZ'!B206</f>
        <v>1176.4849999999997</v>
      </c>
      <c r="C17" s="16">
        <f>'[1]Podklady QZ'!C206</f>
        <v>1176.4849999999997</v>
      </c>
      <c r="D17" s="211">
        <f>'[1]Podklady QZ'!D206</f>
        <v>1175.7609999999993</v>
      </c>
      <c r="E17" s="484">
        <f>'[1]Podklady QZ'!E206</f>
        <v>1176.8749999999993</v>
      </c>
      <c r="F17" s="16">
        <f>'[1]Podklady QZ'!F206</f>
        <v>1176.8749999999993</v>
      </c>
      <c r="G17" s="6">
        <f>'[1]Podklady QZ'!G206</f>
        <v>1172.9449999999993</v>
      </c>
      <c r="H17" s="201">
        <f>'[1]Podklady QZ'!H206</f>
        <v>1172.8669999999993</v>
      </c>
      <c r="I17" s="16">
        <f>'[1]Podklady QZ'!I206</f>
        <v>1172.8489999999993</v>
      </c>
      <c r="J17" s="211">
        <f>'[1]Podklady QZ'!J206</f>
        <v>1170.5609999999992</v>
      </c>
      <c r="K17" s="446">
        <f>'[1]Podklady QZ'!K206</f>
        <v>0</v>
      </c>
      <c r="L17" s="447">
        <f>'[1]Podklady QZ'!L206</f>
        <v>0</v>
      </c>
      <c r="M17" s="448">
        <f>'[1]Podklady QZ'!M206</f>
        <v>0</v>
      </c>
    </row>
    <row r="18" spans="1:13" x14ac:dyDescent="0.2">
      <c r="A18" s="47" t="s">
        <v>234</v>
      </c>
      <c r="B18" s="201">
        <f>'[1]Podklady QZ'!B207</f>
        <v>4559.8800000000019</v>
      </c>
      <c r="C18" s="16">
        <f>'[1]Podklady QZ'!C207</f>
        <v>4564.3800000000019</v>
      </c>
      <c r="D18" s="211">
        <f>'[1]Podklady QZ'!D207</f>
        <v>4564.3800000000019</v>
      </c>
      <c r="E18" s="484">
        <f>'[1]Podklady QZ'!E207</f>
        <v>4570.8320000000012</v>
      </c>
      <c r="F18" s="16">
        <f>'[1]Podklady QZ'!F207</f>
        <v>4576.6250000000009</v>
      </c>
      <c r="G18" s="6">
        <f>'[1]Podklady QZ'!G207</f>
        <v>4573.1830000000018</v>
      </c>
      <c r="H18" s="201">
        <f>'[1]Podklady QZ'!H207</f>
        <v>4505.2720000000018</v>
      </c>
      <c r="I18" s="16">
        <f>'[1]Podklady QZ'!I207</f>
        <v>4391.648000000002</v>
      </c>
      <c r="J18" s="211">
        <f>'[1]Podklady QZ'!J207</f>
        <v>4407.0480000000016</v>
      </c>
      <c r="K18" s="446">
        <f>'[1]Podklady QZ'!K207</f>
        <v>0</v>
      </c>
      <c r="L18" s="447">
        <f>'[1]Podklady QZ'!L207</f>
        <v>0</v>
      </c>
      <c r="M18" s="448">
        <f>'[1]Podklady QZ'!M207</f>
        <v>0</v>
      </c>
    </row>
    <row r="19" spans="1:13" x14ac:dyDescent="0.2">
      <c r="A19" s="47" t="s">
        <v>235</v>
      </c>
      <c r="B19" s="201">
        <f>'[1]Podklady QZ'!B208</f>
        <v>10743.907999999998</v>
      </c>
      <c r="C19" s="16">
        <f>'[1]Podklady QZ'!C208</f>
        <v>10743.907999999998</v>
      </c>
      <c r="D19" s="211">
        <f>'[1]Podklady QZ'!D208</f>
        <v>10743.907999999998</v>
      </c>
      <c r="E19" s="484">
        <f>'[1]Podklady QZ'!E208</f>
        <v>10739.651999999998</v>
      </c>
      <c r="F19" s="16">
        <f>'[1]Podklady QZ'!F208</f>
        <v>10739.651999999998</v>
      </c>
      <c r="G19" s="6">
        <f>'[1]Podklady QZ'!G208</f>
        <v>10737.540999999997</v>
      </c>
      <c r="H19" s="201">
        <f>'[1]Podklady QZ'!H208</f>
        <v>10781.357999999997</v>
      </c>
      <c r="I19" s="16">
        <f>'[1]Podklady QZ'!I208</f>
        <v>10781.057999999997</v>
      </c>
      <c r="J19" s="211">
        <f>'[1]Podklady QZ'!J208</f>
        <v>10781.057999999997</v>
      </c>
      <c r="K19" s="446">
        <f>'[1]Podklady QZ'!K208</f>
        <v>0</v>
      </c>
      <c r="L19" s="447">
        <f>'[1]Podklady QZ'!L208</f>
        <v>0</v>
      </c>
      <c r="M19" s="448">
        <f>'[1]Podklady QZ'!M208</f>
        <v>0</v>
      </c>
    </row>
    <row r="20" spans="1:13" ht="12.75" thickBot="1" x14ac:dyDescent="0.25">
      <c r="A20" s="27" t="s">
        <v>236</v>
      </c>
      <c r="B20" s="212">
        <f>'[1]Podklady QZ'!B209</f>
        <v>1431.6979999999999</v>
      </c>
      <c r="C20" s="8">
        <f>'[1]Podklady QZ'!C209</f>
        <v>1431.6979999999999</v>
      </c>
      <c r="D20" s="213">
        <f>'[1]Podklady QZ'!D209</f>
        <v>1431.6979999999999</v>
      </c>
      <c r="E20" s="8">
        <f>'[1]Podklady QZ'!E209</f>
        <v>1431.8259999999998</v>
      </c>
      <c r="F20" s="8">
        <f>'[1]Podklady QZ'!F209</f>
        <v>1433.2959999999998</v>
      </c>
      <c r="G20" s="8">
        <f>'[1]Podklady QZ'!G209</f>
        <v>1433.2959999999998</v>
      </c>
      <c r="H20" s="212">
        <f>'[1]Podklady QZ'!H209</f>
        <v>1433.2109999999996</v>
      </c>
      <c r="I20" s="8">
        <f>'[1]Podklady QZ'!I209</f>
        <v>1433.1529999999996</v>
      </c>
      <c r="J20" s="213">
        <f>'[1]Podklady QZ'!J209</f>
        <v>1433.1529999999996</v>
      </c>
      <c r="K20" s="451">
        <f>'[1]Podklady QZ'!K209</f>
        <v>0</v>
      </c>
      <c r="L20" s="451">
        <f>'[1]Podklady QZ'!L209</f>
        <v>0</v>
      </c>
      <c r="M20" s="451">
        <f>'[1]Podklady QZ'!M209</f>
        <v>0</v>
      </c>
    </row>
    <row r="21" spans="1:13" x14ac:dyDescent="0.2">
      <c r="A21" s="279"/>
      <c r="B21" s="279"/>
      <c r="C21" s="279"/>
      <c r="D21" s="279"/>
      <c r="E21" s="279"/>
      <c r="F21" s="279"/>
      <c r="G21" s="279"/>
      <c r="H21" s="279"/>
      <c r="M21" s="4" t="s">
        <v>82</v>
      </c>
    </row>
    <row r="22" spans="1:13" x14ac:dyDescent="0.2">
      <c r="A22" s="279"/>
      <c r="B22" s="279"/>
      <c r="C22" s="279"/>
      <c r="D22" s="279"/>
      <c r="E22" s="279"/>
      <c r="F22" s="279"/>
      <c r="G22" s="279"/>
      <c r="H22" s="279"/>
    </row>
    <row r="23" spans="1:13" x14ac:dyDescent="0.2">
      <c r="A23" s="17" t="s">
        <v>95</v>
      </c>
      <c r="B23" s="17">
        <f>INDEX(B7:M7,,MONTH('[1]Podklady QZ'!$Q$1))</f>
        <v>2095.7099999999991</v>
      </c>
      <c r="C23" s="279"/>
      <c r="D23" s="279"/>
      <c r="E23" s="279"/>
      <c r="F23" s="279"/>
      <c r="G23" s="279"/>
      <c r="H23" s="279"/>
    </row>
    <row r="24" spans="1:13" x14ac:dyDescent="0.2">
      <c r="A24" s="17" t="s">
        <v>86</v>
      </c>
      <c r="B24" s="17">
        <f>INDEX(B8:M8,,MONTH('[1]Podklady QZ'!$Q$1))</f>
        <v>2272.3560000000007</v>
      </c>
      <c r="C24" s="279"/>
      <c r="D24" s="279"/>
      <c r="E24" s="279"/>
      <c r="F24" s="279"/>
      <c r="G24" s="279"/>
      <c r="H24" s="279"/>
    </row>
    <row r="25" spans="1:13" x14ac:dyDescent="0.2">
      <c r="A25" s="17" t="s">
        <v>87</v>
      </c>
      <c r="B25" s="17">
        <f>INDEX(B9:M9,,MONTH('[1]Podklady QZ'!$Q$1))</f>
        <v>1908.7469999999994</v>
      </c>
      <c r="C25" s="279"/>
      <c r="D25" s="279"/>
      <c r="E25" s="279"/>
      <c r="F25" s="279"/>
      <c r="G25" s="279"/>
      <c r="H25" s="279"/>
    </row>
    <row r="26" spans="1:13" x14ac:dyDescent="0.2">
      <c r="A26" s="17" t="s">
        <v>88</v>
      </c>
      <c r="B26" s="17">
        <f>INDEX(B10:M10,,MONTH('[1]Podklady QZ'!$Q$1))</f>
        <v>2905.3459999999995</v>
      </c>
      <c r="C26" s="279"/>
      <c r="D26" s="279"/>
      <c r="E26" s="279"/>
      <c r="F26" s="279"/>
      <c r="G26" s="279"/>
      <c r="H26" s="279"/>
    </row>
    <row r="27" spans="1:13" x14ac:dyDescent="0.2">
      <c r="A27" s="17" t="s">
        <v>98</v>
      </c>
      <c r="B27" s="17">
        <f>INDEX(B11:M11,,MONTH('[1]Podklady QZ'!$Q$1))</f>
        <v>605.69000000000051</v>
      </c>
      <c r="C27" s="279"/>
      <c r="D27" s="279"/>
      <c r="E27" s="279"/>
      <c r="F27" s="279"/>
      <c r="G27" s="279"/>
      <c r="H27" s="279"/>
    </row>
    <row r="28" spans="1:13" x14ac:dyDescent="0.2">
      <c r="A28" s="17" t="s">
        <v>89</v>
      </c>
      <c r="B28" s="17">
        <f>INDEX(B12:M12,,MONTH('[1]Podklady QZ'!$Q$1))</f>
        <v>1059.2784999999997</v>
      </c>
      <c r="C28" s="279"/>
      <c r="D28" s="279"/>
      <c r="E28" s="279"/>
      <c r="F28" s="279"/>
      <c r="G28" s="279"/>
      <c r="H28" s="279"/>
    </row>
    <row r="29" spans="1:13" x14ac:dyDescent="0.2">
      <c r="A29" s="17" t="s">
        <v>90</v>
      </c>
      <c r="B29" s="17">
        <f>INDEX(B13:M13,,MONTH('[1]Podklady QZ'!$Q$1))</f>
        <v>594.24200000000064</v>
      </c>
      <c r="C29" s="279"/>
      <c r="D29" s="279"/>
      <c r="E29" s="279"/>
      <c r="F29" s="279"/>
      <c r="G29" s="279"/>
      <c r="H29" s="279"/>
    </row>
    <row r="30" spans="1:13" x14ac:dyDescent="0.2">
      <c r="A30" s="17" t="s">
        <v>91</v>
      </c>
      <c r="B30" s="17">
        <f>INDEX(B14:M14,,MONTH('[1]Podklady QZ'!$Q$1))</f>
        <v>7287.2329999999974</v>
      </c>
      <c r="C30" s="279"/>
      <c r="D30" s="279"/>
      <c r="E30" s="279"/>
      <c r="F30" s="279"/>
      <c r="G30" s="279"/>
      <c r="H30" s="279"/>
    </row>
    <row r="31" spans="1:13" x14ac:dyDescent="0.2">
      <c r="A31" s="17" t="s">
        <v>92</v>
      </c>
      <c r="B31" s="17">
        <f>INDEX(B15:M15,,MONTH('[1]Podklady QZ'!$Q$1))</f>
        <v>1288.8970000000002</v>
      </c>
      <c r="C31" s="279"/>
      <c r="D31" s="279"/>
      <c r="E31" s="279"/>
      <c r="F31" s="279"/>
      <c r="G31" s="279"/>
      <c r="H31" s="279"/>
    </row>
    <row r="32" spans="1:13" x14ac:dyDescent="0.2">
      <c r="A32" s="17" t="s">
        <v>93</v>
      </c>
      <c r="B32" s="17">
        <f>INDEX(B16:M16,,MONTH('[1]Podklady QZ'!$Q$1))</f>
        <v>3698.7999999999984</v>
      </c>
      <c r="C32" s="279"/>
      <c r="D32" s="279"/>
      <c r="E32" s="279"/>
      <c r="F32" s="279"/>
      <c r="G32" s="279"/>
      <c r="H32" s="279"/>
    </row>
    <row r="33" spans="1:8" x14ac:dyDescent="0.2">
      <c r="A33" s="17" t="s">
        <v>94</v>
      </c>
      <c r="B33" s="17">
        <f>INDEX(B17:M17,,MONTH('[1]Podklady QZ'!$Q$1))</f>
        <v>1170.5609999999992</v>
      </c>
      <c r="C33" s="279"/>
      <c r="D33" s="279"/>
      <c r="E33" s="279"/>
      <c r="F33" s="279"/>
      <c r="G33" s="279"/>
      <c r="H33" s="279"/>
    </row>
    <row r="34" spans="1:8" x14ac:dyDescent="0.2">
      <c r="A34" s="17" t="s">
        <v>96</v>
      </c>
      <c r="B34" s="17">
        <f>INDEX(B18:M18,,MONTH('[1]Podklady QZ'!$Q$1))</f>
        <v>4407.0480000000016</v>
      </c>
      <c r="C34" s="279"/>
      <c r="D34" s="279"/>
      <c r="E34" s="279"/>
      <c r="F34" s="279"/>
      <c r="G34" s="279"/>
      <c r="H34" s="279"/>
    </row>
    <row r="35" spans="1:8" x14ac:dyDescent="0.2">
      <c r="A35" s="17" t="s">
        <v>97</v>
      </c>
      <c r="B35" s="17">
        <f>INDEX(B19:M19,,MONTH('[1]Podklady QZ'!$Q$1))</f>
        <v>10781.057999999997</v>
      </c>
      <c r="C35" s="279"/>
      <c r="D35" s="279"/>
      <c r="E35" s="279"/>
      <c r="F35" s="279"/>
      <c r="G35" s="279"/>
      <c r="H35" s="279"/>
    </row>
    <row r="36" spans="1:8" x14ac:dyDescent="0.2">
      <c r="A36" s="17" t="s">
        <v>99</v>
      </c>
      <c r="B36" s="17">
        <f>INDEX(B20:M20,,MONTH('[1]Podklady QZ'!$Q$1))</f>
        <v>1433.1529999999996</v>
      </c>
      <c r="C36" s="279"/>
      <c r="D36" s="279"/>
      <c r="E36" s="279"/>
      <c r="F36" s="279"/>
      <c r="G36" s="279"/>
      <c r="H36" s="279"/>
    </row>
    <row r="37" spans="1:8" x14ac:dyDescent="0.2">
      <c r="A37" s="279"/>
      <c r="B37" s="279"/>
      <c r="C37" s="279"/>
      <c r="D37" s="279"/>
      <c r="E37" s="279"/>
      <c r="F37" s="279"/>
      <c r="G37" s="279"/>
      <c r="H37" s="279"/>
    </row>
    <row r="38" spans="1:8" x14ac:dyDescent="0.2">
      <c r="A38" s="279"/>
      <c r="B38" s="279"/>
      <c r="C38" s="279"/>
      <c r="D38" s="279"/>
      <c r="E38" s="279"/>
      <c r="F38" s="279"/>
      <c r="G38" s="279"/>
      <c r="H38" s="279"/>
    </row>
    <row r="39" spans="1:8" x14ac:dyDescent="0.2">
      <c r="A39" s="279"/>
      <c r="B39" s="279"/>
      <c r="C39" s="279"/>
      <c r="D39" s="279"/>
      <c r="E39" s="279"/>
      <c r="F39" s="279"/>
      <c r="G39" s="279"/>
      <c r="H39" s="279"/>
    </row>
    <row r="40" spans="1:8" x14ac:dyDescent="0.2">
      <c r="A40" s="279"/>
      <c r="B40" s="279"/>
      <c r="C40" s="279"/>
      <c r="D40" s="279"/>
      <c r="E40" s="279"/>
      <c r="F40" s="279"/>
      <c r="G40" s="279"/>
      <c r="H40" s="279"/>
    </row>
    <row r="41" spans="1:8" x14ac:dyDescent="0.2">
      <c r="A41" s="279"/>
      <c r="B41" s="279"/>
      <c r="C41" s="279"/>
      <c r="D41" s="279"/>
      <c r="E41" s="279"/>
      <c r="F41" s="279"/>
      <c r="G41" s="279"/>
      <c r="H41" s="279"/>
    </row>
    <row r="42" spans="1:8" x14ac:dyDescent="0.2">
      <c r="A42" s="279"/>
      <c r="B42" s="279"/>
      <c r="C42" s="279"/>
      <c r="D42" s="279"/>
      <c r="E42" s="279"/>
      <c r="F42" s="279"/>
      <c r="G42" s="279"/>
      <c r="H42" s="279"/>
    </row>
    <row r="43" spans="1:8" x14ac:dyDescent="0.2">
      <c r="A43" s="279"/>
      <c r="B43" s="279"/>
      <c r="C43" s="279"/>
      <c r="D43" s="279"/>
      <c r="E43" s="279"/>
      <c r="F43" s="279"/>
      <c r="G43" s="279"/>
      <c r="H43" s="279"/>
    </row>
    <row r="44" spans="1:8" x14ac:dyDescent="0.2">
      <c r="A44" s="279"/>
      <c r="B44" s="279"/>
      <c r="C44" s="279"/>
      <c r="D44" s="279"/>
      <c r="E44" s="279"/>
      <c r="F44" s="279"/>
      <c r="G44" s="279"/>
      <c r="H44" s="279"/>
    </row>
    <row r="45" spans="1:8" x14ac:dyDescent="0.2">
      <c r="A45" s="279"/>
      <c r="B45" s="279"/>
      <c r="C45" s="279"/>
      <c r="D45" s="279"/>
      <c r="E45" s="279"/>
      <c r="F45" s="279"/>
      <c r="G45" s="279"/>
      <c r="H45" s="279"/>
    </row>
    <row r="46" spans="1:8" x14ac:dyDescent="0.2">
      <c r="A46" s="279"/>
      <c r="B46" s="279"/>
      <c r="C46" s="279"/>
      <c r="D46" s="279"/>
      <c r="E46" s="279"/>
      <c r="F46" s="279"/>
      <c r="G46" s="279"/>
      <c r="H46" s="279"/>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H5" sqref="H5:J14"/>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183</v>
      </c>
      <c r="N1" s="111" t="str">
        <f>Obsah!$A$1</f>
        <v>III. čtvrtletí 2019</v>
      </c>
    </row>
    <row r="2" spans="1:17" ht="7.5" customHeight="1" x14ac:dyDescent="0.2"/>
    <row r="3" spans="1:17" x14ac:dyDescent="0.2">
      <c r="A3" s="510"/>
      <c r="B3" s="512" t="s">
        <v>48</v>
      </c>
      <c r="C3" s="512"/>
      <c r="D3" s="512"/>
      <c r="E3" s="512" t="s">
        <v>49</v>
      </c>
      <c r="F3" s="512"/>
      <c r="G3" s="512"/>
      <c r="H3" s="512" t="s">
        <v>50</v>
      </c>
      <c r="I3" s="512"/>
      <c r="J3" s="512"/>
      <c r="K3" s="512" t="s">
        <v>51</v>
      </c>
      <c r="L3" s="512"/>
      <c r="M3" s="527"/>
      <c r="N3" s="526" t="s">
        <v>7</v>
      </c>
    </row>
    <row r="4" spans="1:17" x14ac:dyDescent="0.2">
      <c r="A4" s="511"/>
      <c r="B4" s="188" t="s">
        <v>8</v>
      </c>
      <c r="C4" s="188" t="s">
        <v>9</v>
      </c>
      <c r="D4" s="188" t="s">
        <v>10</v>
      </c>
      <c r="E4" s="188" t="s">
        <v>11</v>
      </c>
      <c r="F4" s="188" t="s">
        <v>12</v>
      </c>
      <c r="G4" s="188" t="s">
        <v>13</v>
      </c>
      <c r="H4" s="188" t="s">
        <v>14</v>
      </c>
      <c r="I4" s="188" t="s">
        <v>15</v>
      </c>
      <c r="J4" s="188" t="s">
        <v>16</v>
      </c>
      <c r="K4" s="188" t="s">
        <v>17</v>
      </c>
      <c r="L4" s="188" t="s">
        <v>18</v>
      </c>
      <c r="M4" s="59" t="s">
        <v>19</v>
      </c>
      <c r="N4" s="527"/>
    </row>
    <row r="5" spans="1:17" x14ac:dyDescent="0.2">
      <c r="A5" s="518" t="s">
        <v>240</v>
      </c>
      <c r="B5" s="520">
        <f>SUM(B6:D6)</f>
        <v>31193.114546646</v>
      </c>
      <c r="C5" s="521"/>
      <c r="D5" s="522"/>
      <c r="E5" s="521">
        <f t="shared" ref="E5" si="0">SUM(E6:G6)</f>
        <v>13751.308910000002</v>
      </c>
      <c r="F5" s="521"/>
      <c r="G5" s="521"/>
      <c r="H5" s="520">
        <f t="shared" ref="H5" si="1">SUM(H6:J6)</f>
        <v>8520.735620999998</v>
      </c>
      <c r="I5" s="521"/>
      <c r="J5" s="522"/>
      <c r="K5" s="523">
        <f t="shared" ref="K5" si="2">SUM(K6:M6)</f>
        <v>0</v>
      </c>
      <c r="L5" s="524"/>
      <c r="M5" s="525"/>
      <c r="N5" s="517">
        <f>SUM(B6:M6)</f>
        <v>53465.159077646</v>
      </c>
    </row>
    <row r="6" spans="1:17" x14ac:dyDescent="0.2">
      <c r="A6" s="519"/>
      <c r="B6" s="207">
        <f t="shared" ref="B6:M6" si="3">SUM(B7:B14)</f>
        <v>12839.822890926562</v>
      </c>
      <c r="C6" s="63">
        <f t="shared" si="3"/>
        <v>9955.6477107100272</v>
      </c>
      <c r="D6" s="208">
        <f t="shared" si="3"/>
        <v>8397.6439450094094</v>
      </c>
      <c r="E6" s="63">
        <f t="shared" si="3"/>
        <v>5909.1547420000024</v>
      </c>
      <c r="F6" s="63">
        <f t="shared" si="3"/>
        <v>5268.5672590000004</v>
      </c>
      <c r="G6" s="63">
        <f t="shared" si="3"/>
        <v>2573.5869089999997</v>
      </c>
      <c r="H6" s="207">
        <f t="shared" si="3"/>
        <v>2525.6327429999997</v>
      </c>
      <c r="I6" s="63">
        <f t="shared" si="3"/>
        <v>2520.0631419999991</v>
      </c>
      <c r="J6" s="208">
        <f t="shared" si="3"/>
        <v>3475.0397359999993</v>
      </c>
      <c r="K6" s="437">
        <f t="shared" si="3"/>
        <v>0</v>
      </c>
      <c r="L6" s="436">
        <f t="shared" si="3"/>
        <v>0</v>
      </c>
      <c r="M6" s="438">
        <f t="shared" si="3"/>
        <v>0</v>
      </c>
      <c r="N6" s="502"/>
    </row>
    <row r="7" spans="1:17" x14ac:dyDescent="0.2">
      <c r="A7" s="28" t="s">
        <v>29</v>
      </c>
      <c r="B7" s="209">
        <f>'[1]Podklady QZ'!B217</f>
        <v>2954.4647399265577</v>
      </c>
      <c r="C7" s="35">
        <f>'[1]Podklady QZ'!C217</f>
        <v>2406.9390184386139</v>
      </c>
      <c r="D7" s="210">
        <f>'[1]Podklady QZ'!D217</f>
        <v>2160.7212075033776</v>
      </c>
      <c r="E7" s="35">
        <f>'[1]Podklady QZ'!E217</f>
        <v>1689.6876520000005</v>
      </c>
      <c r="F7" s="35">
        <f>'[1]Podklady QZ'!F217</f>
        <v>1687.5797809999999</v>
      </c>
      <c r="G7" s="35">
        <f>'[1]Podklady QZ'!G217</f>
        <v>1202.5934509999997</v>
      </c>
      <c r="H7" s="209">
        <f>'[1]Podklady QZ'!H217</f>
        <v>1219.8167969999997</v>
      </c>
      <c r="I7" s="35">
        <f>'[1]Podklady QZ'!I217</f>
        <v>1201.2279699999997</v>
      </c>
      <c r="J7" s="210">
        <f>'[1]Podklady QZ'!J217</f>
        <v>1328.9760129999993</v>
      </c>
      <c r="K7" s="457">
        <f>'[1]Podklady QZ'!K217</f>
        <v>0</v>
      </c>
      <c r="L7" s="456">
        <f>'[1]Podklady QZ'!L217</f>
        <v>0</v>
      </c>
      <c r="M7" s="458">
        <f>'[1]Podklady QZ'!M217</f>
        <v>0</v>
      </c>
      <c r="N7" s="39">
        <f t="shared" ref="N7:N12" si="4">SUM(B7:M7)</f>
        <v>15852.006629868549</v>
      </c>
      <c r="P7" s="236"/>
      <c r="Q7" s="236"/>
    </row>
    <row r="8" spans="1:17" x14ac:dyDescent="0.2">
      <c r="A8" s="47" t="s">
        <v>0</v>
      </c>
      <c r="B8" s="201">
        <f>'[1]Podklady QZ'!B218</f>
        <v>249.03847800000005</v>
      </c>
      <c r="C8" s="16">
        <f>'[1]Podklady QZ'!C218</f>
        <v>192.87106199999997</v>
      </c>
      <c r="D8" s="211">
        <f>'[1]Podklady QZ'!D218</f>
        <v>171.26123899999993</v>
      </c>
      <c r="E8" s="484">
        <f>'[1]Podklady QZ'!E218</f>
        <v>128.23261200000002</v>
      </c>
      <c r="F8" s="16">
        <f>'[1]Podklady QZ'!F218</f>
        <v>99.643970999999993</v>
      </c>
      <c r="G8" s="6">
        <f>'[1]Podklady QZ'!G218</f>
        <v>57.324324999999988</v>
      </c>
      <c r="H8" s="201">
        <f>'[1]Podklady QZ'!H218</f>
        <v>55.256727999999988</v>
      </c>
      <c r="I8" s="16">
        <f>'[1]Podklady QZ'!I218</f>
        <v>73.183330999999995</v>
      </c>
      <c r="J8" s="211">
        <f>'[1]Podklady QZ'!J218</f>
        <v>86.814515</v>
      </c>
      <c r="K8" s="449">
        <f>'[1]Podklady QZ'!K218</f>
        <v>0</v>
      </c>
      <c r="L8" s="447">
        <f>'[1]Podklady QZ'!L218</f>
        <v>0</v>
      </c>
      <c r="M8" s="450">
        <f>'[1]Podklady QZ'!M218</f>
        <v>0</v>
      </c>
      <c r="N8" s="40">
        <f t="shared" si="4"/>
        <v>1113.6262609999999</v>
      </c>
      <c r="P8" s="236"/>
      <c r="Q8" s="236"/>
    </row>
    <row r="9" spans="1:17" x14ac:dyDescent="0.2">
      <c r="A9" s="47" t="s">
        <v>1</v>
      </c>
      <c r="B9" s="201">
        <f>'[1]Podklady QZ'!B219</f>
        <v>129.944526</v>
      </c>
      <c r="C9" s="16">
        <f>'[1]Podklady QZ'!C219</f>
        <v>99.983983999999978</v>
      </c>
      <c r="D9" s="211">
        <f>'[1]Podklady QZ'!D219</f>
        <v>80.364863999999983</v>
      </c>
      <c r="E9" s="484">
        <f>'[1]Podklady QZ'!E219</f>
        <v>48.900811000000019</v>
      </c>
      <c r="F9" s="16">
        <f>'[1]Podklady QZ'!F219</f>
        <v>34.690085000000003</v>
      </c>
      <c r="G9" s="6">
        <f>'[1]Podklady QZ'!G219</f>
        <v>6.6403269999999992</v>
      </c>
      <c r="H9" s="201">
        <f>'[1]Podklady QZ'!H219</f>
        <v>5.6165470000000015</v>
      </c>
      <c r="I9" s="16">
        <f>'[1]Podklady QZ'!I219</f>
        <v>5.8855700000000004</v>
      </c>
      <c r="J9" s="211">
        <f>'[1]Podklady QZ'!J219</f>
        <v>11.161899999999997</v>
      </c>
      <c r="K9" s="449">
        <f>'[1]Podklady QZ'!K219</f>
        <v>0</v>
      </c>
      <c r="L9" s="447">
        <f>'[1]Podklady QZ'!L219</f>
        <v>0</v>
      </c>
      <c r="M9" s="450">
        <f>'[1]Podklady QZ'!M219</f>
        <v>0</v>
      </c>
      <c r="N9" s="40">
        <f t="shared" si="4"/>
        <v>423.18861400000003</v>
      </c>
      <c r="P9" s="236"/>
      <c r="Q9" s="236"/>
    </row>
    <row r="10" spans="1:17" x14ac:dyDescent="0.2">
      <c r="A10" s="47" t="s">
        <v>2</v>
      </c>
      <c r="B10" s="201">
        <f>'[1]Podklady QZ'!B220</f>
        <v>64.085399000000024</v>
      </c>
      <c r="C10" s="16">
        <f>'[1]Podklady QZ'!C220</f>
        <v>45.260406000000003</v>
      </c>
      <c r="D10" s="211">
        <f>'[1]Podklady QZ'!D220</f>
        <v>34.153209999999994</v>
      </c>
      <c r="E10" s="484">
        <f>'[1]Podklady QZ'!E220</f>
        <v>31.584772000000008</v>
      </c>
      <c r="F10" s="16">
        <f>'[1]Podklady QZ'!F220</f>
        <v>29.268980000000003</v>
      </c>
      <c r="G10" s="6">
        <f>'[1]Podklady QZ'!G220</f>
        <v>10.143165000000002</v>
      </c>
      <c r="H10" s="201">
        <f>'[1]Podklady QZ'!H220</f>
        <v>15.340069</v>
      </c>
      <c r="I10" s="16">
        <f>'[1]Podklady QZ'!I220</f>
        <v>19.027313999999993</v>
      </c>
      <c r="J10" s="211">
        <f>'[1]Podklady QZ'!J220</f>
        <v>18.524794000000007</v>
      </c>
      <c r="K10" s="449">
        <f>'[1]Podklady QZ'!K220</f>
        <v>0</v>
      </c>
      <c r="L10" s="447">
        <f>'[1]Podklady QZ'!L220</f>
        <v>0</v>
      </c>
      <c r="M10" s="450">
        <f>'[1]Podklady QZ'!M220</f>
        <v>0</v>
      </c>
      <c r="N10" s="40">
        <f t="shared" si="4"/>
        <v>267.38810900000004</v>
      </c>
      <c r="P10" s="236"/>
      <c r="Q10" s="236"/>
    </row>
    <row r="11" spans="1:17" x14ac:dyDescent="0.2">
      <c r="A11" s="47" t="s">
        <v>6</v>
      </c>
      <c r="B11" s="201">
        <f>'[1]Podklady QZ'!B221</f>
        <v>39.39667</v>
      </c>
      <c r="C11" s="16">
        <f>'[1]Podklady QZ'!C221</f>
        <v>36.807198000000007</v>
      </c>
      <c r="D11" s="211">
        <f>'[1]Podklady QZ'!D221</f>
        <v>37.741084000000008</v>
      </c>
      <c r="E11" s="484">
        <f>'[1]Podklady QZ'!E221</f>
        <v>27.656100000000006</v>
      </c>
      <c r="F11" s="16">
        <f>'[1]Podklady QZ'!F221</f>
        <v>20.081982999999997</v>
      </c>
      <c r="G11" s="6">
        <f>'[1]Podklady QZ'!G221</f>
        <v>8.9835759999999993</v>
      </c>
      <c r="H11" s="201">
        <f>'[1]Podklady QZ'!H221</f>
        <v>9.698302</v>
      </c>
      <c r="I11" s="16">
        <f>'[1]Podklady QZ'!I221</f>
        <v>9.3196109999999983</v>
      </c>
      <c r="J11" s="211">
        <f>'[1]Podklady QZ'!J221</f>
        <v>15.312768999999996</v>
      </c>
      <c r="K11" s="449">
        <f>'[1]Podklady QZ'!K221</f>
        <v>0</v>
      </c>
      <c r="L11" s="447">
        <f>'[1]Podklady QZ'!L221</f>
        <v>0</v>
      </c>
      <c r="M11" s="450">
        <f>'[1]Podklady QZ'!M221</f>
        <v>0</v>
      </c>
      <c r="N11" s="40">
        <f t="shared" si="4"/>
        <v>204.99729300000004</v>
      </c>
      <c r="P11" s="236"/>
      <c r="Q11" s="236"/>
    </row>
    <row r="12" spans="1:17" x14ac:dyDescent="0.2">
      <c r="A12" s="47" t="s">
        <v>28</v>
      </c>
      <c r="B12" s="201">
        <f>'[1]Podklady QZ'!B222</f>
        <v>5808.3713010000047</v>
      </c>
      <c r="C12" s="16">
        <f>'[1]Podklady QZ'!C222</f>
        <v>4410.5726409999988</v>
      </c>
      <c r="D12" s="211">
        <f>'[1]Podklady QZ'!D222</f>
        <v>3672.3238020000013</v>
      </c>
      <c r="E12" s="484">
        <f>'[1]Podklady QZ'!E222</f>
        <v>2500.8278840000021</v>
      </c>
      <c r="F12" s="16">
        <f>'[1]Podklady QZ'!F222</f>
        <v>2183.8312080000005</v>
      </c>
      <c r="G12" s="6">
        <f>'[1]Podklady QZ'!G222</f>
        <v>869.99387199999978</v>
      </c>
      <c r="H12" s="201">
        <f>'[1]Podklady QZ'!H222</f>
        <v>830.72914400000013</v>
      </c>
      <c r="I12" s="16">
        <f>'[1]Podklady QZ'!I222</f>
        <v>827.89831400000003</v>
      </c>
      <c r="J12" s="211">
        <f>'[1]Podklady QZ'!J222</f>
        <v>1351.7447980000002</v>
      </c>
      <c r="K12" s="449">
        <f>'[1]Podklady QZ'!K222</f>
        <v>0</v>
      </c>
      <c r="L12" s="447">
        <f>'[1]Podklady QZ'!L222</f>
        <v>0</v>
      </c>
      <c r="M12" s="450">
        <f>'[1]Podklady QZ'!M222</f>
        <v>0</v>
      </c>
      <c r="N12" s="40">
        <f t="shared" si="4"/>
        <v>22456.292964000007</v>
      </c>
      <c r="P12" s="236"/>
      <c r="Q12" s="236"/>
    </row>
    <row r="13" spans="1:17" x14ac:dyDescent="0.2">
      <c r="A13" s="47" t="s">
        <v>5</v>
      </c>
      <c r="B13" s="201">
        <f>'[1]Podklady QZ'!B223</f>
        <v>3258.0942410000007</v>
      </c>
      <c r="C13" s="16">
        <f>'[1]Podklady QZ'!C223</f>
        <v>2506.5458062714133</v>
      </c>
      <c r="D13" s="211">
        <f>'[1]Podklady QZ'!D223</f>
        <v>2036.8717215060299</v>
      </c>
      <c r="E13" s="484">
        <f>'[1]Podklady QZ'!E223</f>
        <v>1353.7496879999999</v>
      </c>
      <c r="F13" s="16">
        <f>'[1]Podklady QZ'!F223</f>
        <v>1106.6316509999997</v>
      </c>
      <c r="G13" s="6">
        <f>'[1]Podklady QZ'!G223</f>
        <v>387.50980900000019</v>
      </c>
      <c r="H13" s="201">
        <f>'[1]Podklady QZ'!H223</f>
        <v>359.22141499999998</v>
      </c>
      <c r="I13" s="16">
        <f>'[1]Podklady QZ'!I223</f>
        <v>352.70188199999978</v>
      </c>
      <c r="J13" s="211">
        <f>'[1]Podklady QZ'!J223</f>
        <v>605.23938799999974</v>
      </c>
      <c r="K13" s="449">
        <f>'[1]Podklady QZ'!K223</f>
        <v>0</v>
      </c>
      <c r="L13" s="447">
        <f>'[1]Podklady QZ'!L223</f>
        <v>0</v>
      </c>
      <c r="M13" s="450">
        <f>'[1]Podklady QZ'!M223</f>
        <v>0</v>
      </c>
      <c r="N13" s="40">
        <f t="shared" ref="N13:N14" si="5">SUM(B13:M13)</f>
        <v>11966.565601777444</v>
      </c>
      <c r="P13" s="236"/>
      <c r="Q13" s="236"/>
    </row>
    <row r="14" spans="1:17" ht="12.75" thickBot="1" x14ac:dyDescent="0.25">
      <c r="A14" s="37" t="s">
        <v>3</v>
      </c>
      <c r="B14" s="217">
        <f>'[1]Podklady QZ'!B224</f>
        <v>336.42753599999998</v>
      </c>
      <c r="C14" s="7">
        <f>'[1]Podklady QZ'!C224</f>
        <v>256.66759500000001</v>
      </c>
      <c r="D14" s="228">
        <f>'[1]Podklady QZ'!D224</f>
        <v>204.20681699999994</v>
      </c>
      <c r="E14" s="7">
        <f>'[1]Podklady QZ'!E224</f>
        <v>128.51522299999999</v>
      </c>
      <c r="F14" s="7">
        <f>'[1]Podklady QZ'!F224</f>
        <v>106.8396</v>
      </c>
      <c r="G14" s="7">
        <f>'[1]Podklady QZ'!G224</f>
        <v>30.398384</v>
      </c>
      <c r="H14" s="217">
        <f>'[1]Podklady QZ'!H224</f>
        <v>29.953741000000001</v>
      </c>
      <c r="I14" s="7">
        <f>'[1]Podklady QZ'!I224</f>
        <v>30.819149999999986</v>
      </c>
      <c r="J14" s="228">
        <f>'[1]Podklady QZ'!J224</f>
        <v>57.265559000000003</v>
      </c>
      <c r="K14" s="460">
        <f>'[1]Podklady QZ'!K224</f>
        <v>0</v>
      </c>
      <c r="L14" s="459">
        <f>'[1]Podklady QZ'!L224</f>
        <v>0</v>
      </c>
      <c r="M14" s="461">
        <f>'[1]Podklady QZ'!M224</f>
        <v>0</v>
      </c>
      <c r="N14" s="41">
        <f t="shared" si="5"/>
        <v>1181.093605</v>
      </c>
      <c r="P14" s="236"/>
      <c r="Q14" s="236"/>
    </row>
    <row r="15" spans="1:17" x14ac:dyDescent="0.2">
      <c r="A15" s="233" t="s">
        <v>256</v>
      </c>
      <c r="N15" s="4" t="s">
        <v>82</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L33" sqref="L33"/>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185</v>
      </c>
      <c r="B1" s="9"/>
      <c r="J1" s="111" t="str">
        <f>Obsah!$A$1</f>
        <v>III. čtvrtletí 2019</v>
      </c>
    </row>
    <row r="2" spans="1:10" ht="7.5" customHeight="1" x14ac:dyDescent="0.2">
      <c r="A2" s="9"/>
      <c r="B2" s="537"/>
      <c r="C2" s="537"/>
      <c r="D2" s="537"/>
      <c r="E2" s="537"/>
      <c r="F2" s="537"/>
      <c r="G2" s="537"/>
      <c r="H2" s="537"/>
      <c r="I2" s="537"/>
      <c r="J2" s="537"/>
    </row>
    <row r="3" spans="1:10" ht="24" x14ac:dyDescent="0.2">
      <c r="A3" s="234"/>
      <c r="B3" s="23" t="s">
        <v>29</v>
      </c>
      <c r="C3" s="23" t="s">
        <v>0</v>
      </c>
      <c r="D3" s="23" t="s">
        <v>1</v>
      </c>
      <c r="E3" s="23" t="s">
        <v>2</v>
      </c>
      <c r="F3" s="23" t="s">
        <v>6</v>
      </c>
      <c r="G3" s="23" t="s">
        <v>28</v>
      </c>
      <c r="H3" s="23" t="s">
        <v>5</v>
      </c>
      <c r="I3" s="23" t="s">
        <v>3</v>
      </c>
      <c r="J3" s="23" t="s">
        <v>4</v>
      </c>
    </row>
    <row r="4" spans="1:10" ht="12" customHeight="1" x14ac:dyDescent="0.2">
      <c r="A4" s="76" t="s">
        <v>242</v>
      </c>
      <c r="B4" s="66">
        <f>SUM(B5:B18)</f>
        <v>3750.0207800000003</v>
      </c>
      <c r="C4" s="66">
        <f t="shared" ref="C4:I4" si="0">SUM(C5:C18)</f>
        <v>215.25457399999996</v>
      </c>
      <c r="D4" s="66">
        <f t="shared" si="0"/>
        <v>22.664017000000001</v>
      </c>
      <c r="E4" s="66">
        <f t="shared" si="0"/>
        <v>52.892176999999997</v>
      </c>
      <c r="F4" s="66">
        <f t="shared" si="0"/>
        <v>34.330682000000003</v>
      </c>
      <c r="G4" s="66">
        <f t="shared" si="0"/>
        <v>3010.3722560000006</v>
      </c>
      <c r="H4" s="66">
        <f t="shared" si="0"/>
        <v>1317.162685</v>
      </c>
      <c r="I4" s="66">
        <f t="shared" si="0"/>
        <v>118.03845000000001</v>
      </c>
      <c r="J4" s="66">
        <f t="shared" ref="J4" si="1">SUM(B4:I4)</f>
        <v>8520.7356209999998</v>
      </c>
    </row>
    <row r="5" spans="1:10" x14ac:dyDescent="0.2">
      <c r="A5" s="28" t="s">
        <v>198</v>
      </c>
      <c r="B5" s="10">
        <f>'[1]Podklady QZ'!B231</f>
        <v>23.447527000000001</v>
      </c>
      <c r="C5" s="10">
        <f>'[1]Podklady QZ'!C231</f>
        <v>1.2904230000000001</v>
      </c>
      <c r="D5" s="10">
        <f>'[1]Podklady QZ'!D231</f>
        <v>8.6217370000000013</v>
      </c>
      <c r="E5" s="10">
        <f>'[1]Podklady QZ'!E231</f>
        <v>1.9483170000000001</v>
      </c>
      <c r="F5" s="10">
        <f>'[1]Podklady QZ'!F231</f>
        <v>0.20413499999999998</v>
      </c>
      <c r="G5" s="10">
        <f>'[1]Podklady QZ'!G231</f>
        <v>610.29549600000007</v>
      </c>
      <c r="H5" s="10">
        <f>'[1]Podklady QZ'!H231</f>
        <v>264.20246499999996</v>
      </c>
      <c r="I5" s="10">
        <f>'[1]Podklady QZ'!I231</f>
        <v>8.3307659999999988</v>
      </c>
      <c r="J5" s="14">
        <f t="shared" ref="J5:J18" si="2">SUM(B5:I5)</f>
        <v>918.34086600000012</v>
      </c>
    </row>
    <row r="6" spans="1:10" x14ac:dyDescent="0.2">
      <c r="A6" s="29" t="s">
        <v>110</v>
      </c>
      <c r="B6" s="11">
        <f>'[1]Podklady QZ'!B232</f>
        <v>161.755706</v>
      </c>
      <c r="C6" s="11">
        <f>'[1]Podklady QZ'!C232</f>
        <v>5.0533100000000006</v>
      </c>
      <c r="D6" s="11">
        <f>'[1]Podklady QZ'!D232</f>
        <v>0.96001499999999984</v>
      </c>
      <c r="E6" s="11">
        <f>'[1]Podklady QZ'!E232</f>
        <v>0.49643799999999999</v>
      </c>
      <c r="F6" s="11">
        <f>'[1]Podklady QZ'!F232</f>
        <v>2.86632</v>
      </c>
      <c r="G6" s="11">
        <f>'[1]Podklady QZ'!G232</f>
        <v>185.29885000000004</v>
      </c>
      <c r="H6" s="11">
        <f>'[1]Podklady QZ'!H232</f>
        <v>158.063402</v>
      </c>
      <c r="I6" s="11">
        <f>'[1]Podklady QZ'!I232</f>
        <v>10.530137</v>
      </c>
      <c r="J6" s="6">
        <f t="shared" si="2"/>
        <v>525.02417800000001</v>
      </c>
    </row>
    <row r="7" spans="1:10" x14ac:dyDescent="0.2">
      <c r="A7" s="29" t="s">
        <v>111</v>
      </c>
      <c r="B7" s="11">
        <f>'[1]Podklady QZ'!B233</f>
        <v>35.202726000000006</v>
      </c>
      <c r="C7" s="11">
        <f>'[1]Podklady QZ'!C233</f>
        <v>0.47599999999999998</v>
      </c>
      <c r="D7" s="11">
        <f>'[1]Podklady QZ'!D233</f>
        <v>8.9999999999999993E-3</v>
      </c>
      <c r="E7" s="11">
        <f>'[1]Podklady QZ'!E233</f>
        <v>0.104</v>
      </c>
      <c r="F7" s="11">
        <f>'[1]Podklady QZ'!F233</f>
        <v>3.220996</v>
      </c>
      <c r="G7" s="11">
        <f>'[1]Podklady QZ'!G233</f>
        <v>252.15642200000002</v>
      </c>
      <c r="H7" s="11">
        <f>'[1]Podklady QZ'!H233</f>
        <v>49.548694999999995</v>
      </c>
      <c r="I7" s="11">
        <f>'[1]Podklady QZ'!I233</f>
        <v>41.41017200000001</v>
      </c>
      <c r="J7" s="6">
        <f t="shared" si="2"/>
        <v>382.12801100000001</v>
      </c>
    </row>
    <row r="8" spans="1:10" x14ac:dyDescent="0.2">
      <c r="A8" s="29" t="s">
        <v>112</v>
      </c>
      <c r="B8" s="11">
        <f>'[1]Podklady QZ'!B234</f>
        <v>18.083788999999999</v>
      </c>
      <c r="C8" s="11">
        <f>'[1]Podklady QZ'!C234</f>
        <v>29.708909999999999</v>
      </c>
      <c r="D8" s="11">
        <f>'[1]Podklady QZ'!D234</f>
        <v>1.4096619999999997</v>
      </c>
      <c r="E8" s="11">
        <f>'[1]Podklady QZ'!E234</f>
        <v>1.2918799999999999</v>
      </c>
      <c r="F8" s="11">
        <f>'[1]Podklady QZ'!F234</f>
        <v>0.67686999999999997</v>
      </c>
      <c r="G8" s="11">
        <f>'[1]Podklady QZ'!G234</f>
        <v>161.38300300000006</v>
      </c>
      <c r="H8" s="11">
        <f>'[1]Podklady QZ'!H234</f>
        <v>67.846339999999998</v>
      </c>
      <c r="I8" s="11">
        <f>'[1]Podklady QZ'!I234</f>
        <v>14.480639999999999</v>
      </c>
      <c r="J8" s="6">
        <f t="shared" si="2"/>
        <v>294.88109400000008</v>
      </c>
    </row>
    <row r="9" spans="1:10" x14ac:dyDescent="0.2">
      <c r="A9" s="29" t="s">
        <v>197</v>
      </c>
      <c r="B9" s="11">
        <f>'[1]Podklady QZ'!B235</f>
        <v>3.4130819999999997</v>
      </c>
      <c r="C9" s="11">
        <f>'[1]Podklady QZ'!C235</f>
        <v>4.4928800000000004</v>
      </c>
      <c r="D9" s="11">
        <f>'[1]Podklady QZ'!D235</f>
        <v>0.10525</v>
      </c>
      <c r="E9" s="11">
        <f>'[1]Podklady QZ'!E235</f>
        <v>0.10552600000000001</v>
      </c>
      <c r="F9" s="11">
        <f>'[1]Podklady QZ'!F235</f>
        <v>1.2254079999999998</v>
      </c>
      <c r="G9" s="11">
        <f>'[1]Podklady QZ'!G235</f>
        <v>70.715210999999982</v>
      </c>
      <c r="H9" s="11">
        <f>'[1]Podklady QZ'!H235</f>
        <v>17.816523</v>
      </c>
      <c r="I9" s="11">
        <f>'[1]Podklady QZ'!I235</f>
        <v>8.0000000000000004E-4</v>
      </c>
      <c r="J9" s="6">
        <f t="shared" si="2"/>
        <v>97.874679999999984</v>
      </c>
    </row>
    <row r="10" spans="1:10" x14ac:dyDescent="0.2">
      <c r="A10" s="29" t="s">
        <v>113</v>
      </c>
      <c r="B10" s="11">
        <f>'[1]Podklady QZ'!B236</f>
        <v>142.48248700000002</v>
      </c>
      <c r="C10" s="11">
        <f>'[1]Podklady QZ'!C236</f>
        <v>0.80152000000000001</v>
      </c>
      <c r="D10" s="11">
        <f>'[1]Podklady QZ'!D236</f>
        <v>0.58572000000000002</v>
      </c>
      <c r="E10" s="11">
        <f>'[1]Podklady QZ'!E236</f>
        <v>0.25862999999999997</v>
      </c>
      <c r="F10" s="11">
        <f>'[1]Podklady QZ'!F236</f>
        <v>7.5899999999999995E-3</v>
      </c>
      <c r="G10" s="11">
        <f>'[1]Podklady QZ'!G236</f>
        <v>152.10160400000001</v>
      </c>
      <c r="H10" s="11">
        <f>'[1]Podklady QZ'!H236</f>
        <v>60.226935999999995</v>
      </c>
      <c r="I10" s="11">
        <f>'[1]Podklady QZ'!I236</f>
        <v>0.86088999999999982</v>
      </c>
      <c r="J10" s="6">
        <f t="shared" si="2"/>
        <v>357.32537700000006</v>
      </c>
    </row>
    <row r="11" spans="1:10" x14ac:dyDescent="0.2">
      <c r="A11" s="29" t="s">
        <v>114</v>
      </c>
      <c r="B11" s="11">
        <f>'[1]Podklady QZ'!B237</f>
        <v>15.088449000000001</v>
      </c>
      <c r="C11" s="11">
        <f>'[1]Podklady QZ'!C237</f>
        <v>0.20399999999999999</v>
      </c>
      <c r="D11" s="11">
        <f>'[1]Podklady QZ'!D237</f>
        <v>6.2E-2</v>
      </c>
      <c r="E11" s="11">
        <f>'[1]Podklady QZ'!E237</f>
        <v>4.1000000000000002E-2</v>
      </c>
      <c r="F11" s="11">
        <f>'[1]Podklady QZ'!F237</f>
        <v>2.29623</v>
      </c>
      <c r="G11" s="11">
        <f>'[1]Podklady QZ'!G237</f>
        <v>100.24410499999996</v>
      </c>
      <c r="H11" s="11">
        <f>'[1]Podklady QZ'!H237</f>
        <v>35.920248999999991</v>
      </c>
      <c r="I11" s="11">
        <f>'[1]Podklady QZ'!I237</f>
        <v>5.0986019999999996</v>
      </c>
      <c r="J11" s="6">
        <f t="shared" si="2"/>
        <v>158.95463499999994</v>
      </c>
    </row>
    <row r="12" spans="1:10" x14ac:dyDescent="0.2">
      <c r="A12" s="29" t="s">
        <v>115</v>
      </c>
      <c r="B12" s="11">
        <f>'[1]Podklady QZ'!B238</f>
        <v>799.27615700000001</v>
      </c>
      <c r="C12" s="11">
        <f>'[1]Podklady QZ'!C238</f>
        <v>96.149060999999989</v>
      </c>
      <c r="D12" s="11">
        <f>'[1]Podklady QZ'!D238</f>
        <v>1.5986829999999999</v>
      </c>
      <c r="E12" s="11">
        <f>'[1]Podklady QZ'!E238</f>
        <v>7.6490430000000007</v>
      </c>
      <c r="F12" s="11">
        <f>'[1]Podklady QZ'!F238</f>
        <v>0</v>
      </c>
      <c r="G12" s="11">
        <f>'[1]Podklady QZ'!G238</f>
        <v>429.36170499999992</v>
      </c>
      <c r="H12" s="11">
        <f>'[1]Podklady QZ'!H238</f>
        <v>196.48424300000005</v>
      </c>
      <c r="I12" s="11">
        <f>'[1]Podklady QZ'!I238</f>
        <v>6.1994949999999998</v>
      </c>
      <c r="J12" s="6">
        <f t="shared" si="2"/>
        <v>1536.7183870000001</v>
      </c>
    </row>
    <row r="13" spans="1:10" x14ac:dyDescent="0.2">
      <c r="A13" s="29" t="s">
        <v>116</v>
      </c>
      <c r="B13" s="11">
        <f>'[1]Podklady QZ'!B239</f>
        <v>62.196246999999993</v>
      </c>
      <c r="C13" s="11">
        <f>'[1]Podklady QZ'!C239</f>
        <v>0</v>
      </c>
      <c r="D13" s="11">
        <f>'[1]Podklady QZ'!D239</f>
        <v>1.8100000000000002E-2</v>
      </c>
      <c r="E13" s="11">
        <f>'[1]Podklady QZ'!E239</f>
        <v>0.23434200000000002</v>
      </c>
      <c r="F13" s="11">
        <f>'[1]Podklady QZ'!F239</f>
        <v>0.80106200000000005</v>
      </c>
      <c r="G13" s="11">
        <f>'[1]Podklady QZ'!G239</f>
        <v>131.43160100000003</v>
      </c>
      <c r="H13" s="11">
        <f>'[1]Podklady QZ'!H239</f>
        <v>93.65591400000001</v>
      </c>
      <c r="I13" s="11">
        <f>'[1]Podklady QZ'!I239</f>
        <v>1.3312010000000001</v>
      </c>
      <c r="J13" s="6">
        <f t="shared" si="2"/>
        <v>289.66846700000002</v>
      </c>
    </row>
    <row r="14" spans="1:10" x14ac:dyDescent="0.2">
      <c r="A14" s="29" t="s">
        <v>117</v>
      </c>
      <c r="B14" s="11">
        <f>'[1]Podklady QZ'!B240</f>
        <v>28.036242999999999</v>
      </c>
      <c r="C14" s="11">
        <f>'[1]Podklady QZ'!C240</f>
        <v>0.33529999999999993</v>
      </c>
      <c r="D14" s="11">
        <f>'[1]Podklady QZ'!D240</f>
        <v>2.1129000000000002</v>
      </c>
      <c r="E14" s="11">
        <f>'[1]Podklady QZ'!E240</f>
        <v>1.3120270000000001</v>
      </c>
      <c r="F14" s="11">
        <f>'[1]Podklady QZ'!F240</f>
        <v>5.58195</v>
      </c>
      <c r="G14" s="11">
        <f>'[1]Podklady QZ'!G240</f>
        <v>92.928605000000019</v>
      </c>
      <c r="H14" s="11">
        <f>'[1]Podklady QZ'!H240</f>
        <v>43.913308000000008</v>
      </c>
      <c r="I14" s="11">
        <f>'[1]Podklady QZ'!I240</f>
        <v>10.340515000000002</v>
      </c>
      <c r="J14" s="6">
        <f t="shared" si="2"/>
        <v>184.56084800000002</v>
      </c>
    </row>
    <row r="15" spans="1:10" x14ac:dyDescent="0.2">
      <c r="A15" s="29" t="s">
        <v>118</v>
      </c>
      <c r="B15" s="11">
        <f>'[1]Podklady QZ'!B241</f>
        <v>24.761257999999998</v>
      </c>
      <c r="C15" s="11">
        <f>'[1]Podklady QZ'!C241</f>
        <v>4.4870000000000001</v>
      </c>
      <c r="D15" s="11">
        <f>'[1]Podklady QZ'!D241</f>
        <v>0.27926000000000001</v>
      </c>
      <c r="E15" s="11">
        <f>'[1]Podklady QZ'!E241</f>
        <v>0.18861</v>
      </c>
      <c r="F15" s="11">
        <f>'[1]Podklady QZ'!F241</f>
        <v>2.6788999999999996</v>
      </c>
      <c r="G15" s="11">
        <f>'[1]Podklady QZ'!G241</f>
        <v>153.60429000000002</v>
      </c>
      <c r="H15" s="11">
        <f>'[1]Podklady QZ'!H241</f>
        <v>70.590527000000037</v>
      </c>
      <c r="I15" s="11">
        <f>'[1]Podklady QZ'!I241</f>
        <v>3.7299199999999999</v>
      </c>
      <c r="J15" s="6">
        <f t="shared" si="2"/>
        <v>260.31976500000007</v>
      </c>
    </row>
    <row r="16" spans="1:10" x14ac:dyDescent="0.2">
      <c r="A16" s="29" t="s">
        <v>119</v>
      </c>
      <c r="B16" s="11">
        <f>'[1]Podklady QZ'!B242</f>
        <v>1267.7816269999998</v>
      </c>
      <c r="C16" s="11">
        <f>'[1]Podklady QZ'!C242</f>
        <v>25.641249999999999</v>
      </c>
      <c r="D16" s="11">
        <f>'[1]Podklady QZ'!D242</f>
        <v>1.2833600000000001</v>
      </c>
      <c r="E16" s="11">
        <f>'[1]Podklady QZ'!E242</f>
        <v>38.493430000000004</v>
      </c>
      <c r="F16" s="11">
        <f>'[1]Podklady QZ'!F242</f>
        <v>3.3626109999999998</v>
      </c>
      <c r="G16" s="11">
        <f>'[1]Podklady QZ'!G242</f>
        <v>223.729941</v>
      </c>
      <c r="H16" s="11">
        <f>'[1]Podklady QZ'!H242</f>
        <v>72.751507000000004</v>
      </c>
      <c r="I16" s="11">
        <f>'[1]Podklady QZ'!I242</f>
        <v>3.2229670000000001</v>
      </c>
      <c r="J16" s="6">
        <f t="shared" si="2"/>
        <v>1636.2666929999996</v>
      </c>
    </row>
    <row r="17" spans="1:10" x14ac:dyDescent="0.2">
      <c r="A17" s="29" t="s">
        <v>120</v>
      </c>
      <c r="B17" s="11">
        <f>'[1]Podklady QZ'!B243</f>
        <v>859.90645900000015</v>
      </c>
      <c r="C17" s="11">
        <f>'[1]Podklady QZ'!C243</f>
        <v>40.048109999999994</v>
      </c>
      <c r="D17" s="11">
        <f>'[1]Podklady QZ'!D243</f>
        <v>4.9465500000000002</v>
      </c>
      <c r="E17" s="11">
        <f>'[1]Podklady QZ'!E243</f>
        <v>0.252475</v>
      </c>
      <c r="F17" s="11">
        <f>'[1]Podklady QZ'!F243</f>
        <v>9.616340000000001</v>
      </c>
      <c r="G17" s="11">
        <f>'[1]Podklady QZ'!G243</f>
        <v>345.727621</v>
      </c>
      <c r="H17" s="11">
        <f>'[1]Podklady QZ'!H243</f>
        <v>149.65334100000004</v>
      </c>
      <c r="I17" s="11">
        <f>'[1]Podklady QZ'!I243</f>
        <v>12.320158000000003</v>
      </c>
      <c r="J17" s="6">
        <f t="shared" si="2"/>
        <v>1422.4710540000001</v>
      </c>
    </row>
    <row r="18" spans="1:10" ht="12.75" thickBot="1" x14ac:dyDescent="0.25">
      <c r="A18" s="37" t="s">
        <v>121</v>
      </c>
      <c r="B18" s="12">
        <f>'[1]Podklady QZ'!B244</f>
        <v>308.589023</v>
      </c>
      <c r="C18" s="12">
        <f>'[1]Podklady QZ'!C244</f>
        <v>6.5668100000000003</v>
      </c>
      <c r="D18" s="12">
        <f>'[1]Podklady QZ'!D244</f>
        <v>0.67177999999999993</v>
      </c>
      <c r="E18" s="12">
        <f>'[1]Podklady QZ'!E244</f>
        <v>0.51645900000000011</v>
      </c>
      <c r="F18" s="12">
        <f>'[1]Podklady QZ'!F244</f>
        <v>1.79227</v>
      </c>
      <c r="G18" s="12">
        <f>'[1]Podklady QZ'!G244</f>
        <v>101.39380199999999</v>
      </c>
      <c r="H18" s="12">
        <f>'[1]Podklady QZ'!H244</f>
        <v>36.489234999999987</v>
      </c>
      <c r="I18" s="12">
        <f>'[1]Podklady QZ'!I244</f>
        <v>0.18218699999999999</v>
      </c>
      <c r="J18" s="7">
        <f t="shared" si="2"/>
        <v>456.20156599999996</v>
      </c>
    </row>
    <row r="19" spans="1:10" x14ac:dyDescent="0.2">
      <c r="A19" s="233" t="s">
        <v>256</v>
      </c>
      <c r="J19" s="4" t="s">
        <v>82</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A12" sqref="A12"/>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18.140625" style="123" bestFit="1" customWidth="1"/>
    <col min="16" max="20" width="9.140625" style="123" customWidth="1"/>
    <col min="21" max="16384" width="9.140625" style="123"/>
  </cols>
  <sheetData>
    <row r="1" spans="1:15" ht="18.75" x14ac:dyDescent="0.3">
      <c r="A1" s="164" t="s">
        <v>217</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13"/>
      <c r="B4" s="245"/>
      <c r="C4" s="245"/>
      <c r="D4" s="245"/>
      <c r="E4" s="245"/>
      <c r="F4" s="184"/>
      <c r="J4" s="184"/>
      <c r="K4" s="238"/>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298" t="s">
        <v>278</v>
      </c>
      <c r="C6" s="298" t="s">
        <v>52</v>
      </c>
      <c r="D6" s="298" t="s">
        <v>278</v>
      </c>
      <c r="E6" s="298" t="s">
        <v>52</v>
      </c>
      <c r="F6" s="298" t="s">
        <v>278</v>
      </c>
      <c r="G6" s="299" t="s">
        <v>52</v>
      </c>
      <c r="H6" s="298" t="s">
        <v>278</v>
      </c>
      <c r="I6" s="299" t="s">
        <v>52</v>
      </c>
      <c r="J6" s="184"/>
      <c r="O6" s="184"/>
    </row>
    <row r="7" spans="1:15" x14ac:dyDescent="0.2">
      <c r="A7" s="243" t="s">
        <v>245</v>
      </c>
      <c r="B7" s="307">
        <f>'[1]Podklady QZ'!B252</f>
        <v>2095.7099999999991</v>
      </c>
      <c r="C7" s="304">
        <f>'[1]Podklady QZ'!C252</f>
        <v>5.0368733444860862E-2</v>
      </c>
      <c r="D7" s="305">
        <f>'[1]Podklady QZ'!D252</f>
        <v>2095.7099999999991</v>
      </c>
      <c r="E7" s="304">
        <f>'[1]Podklady QZ'!E252</f>
        <v>5.0505077890582825E-2</v>
      </c>
      <c r="F7" s="305">
        <f>'[1]Podklady QZ'!F252</f>
        <v>2095.7099999999991</v>
      </c>
      <c r="G7" s="304">
        <f>'[1]Podklady QZ'!G252</f>
        <v>5.048915791041797E-2</v>
      </c>
      <c r="H7" s="305">
        <f>'[1]Podklady QZ'!H252</f>
        <v>2095.7099999999991</v>
      </c>
      <c r="I7" s="304">
        <f>'[1]Podklady QZ'!I252</f>
        <v>5.048915791041797E-2</v>
      </c>
      <c r="J7" s="187"/>
      <c r="O7" s="92"/>
    </row>
    <row r="8" spans="1:15" x14ac:dyDescent="0.2">
      <c r="A8" s="240" t="s">
        <v>279</v>
      </c>
      <c r="B8" s="307">
        <f>'[1]Podklady QZ'!B253</f>
        <v>279566.52099999995</v>
      </c>
      <c r="C8" s="304">
        <f>'[1]Podklady QZ'!C253</f>
        <v>3.7427097413824585E-2</v>
      </c>
      <c r="D8" s="305">
        <f>'[1]Podklady QZ'!D253</f>
        <v>214876.01599999997</v>
      </c>
      <c r="E8" s="304">
        <f>'[1]Podklady QZ'!E253</f>
        <v>2.7447197521911965E-2</v>
      </c>
      <c r="F8" s="305">
        <f>'[1]Podklady QZ'!F253</f>
        <v>226210.67800000001</v>
      </c>
      <c r="G8" s="304">
        <f>'[1]Podklady QZ'!G253</f>
        <v>2.4039721756132244E-2</v>
      </c>
      <c r="H8" s="305">
        <f>'[1]Podklady QZ'!H253</f>
        <v>720653.21499999985</v>
      </c>
      <c r="I8" s="304">
        <f>'[1]Podklady QZ'!I253</f>
        <v>2.9166555124534619E-2</v>
      </c>
      <c r="J8" s="187"/>
      <c r="O8" s="92"/>
    </row>
    <row r="9" spans="1:15" x14ac:dyDescent="0.2">
      <c r="A9" s="241" t="s">
        <v>280</v>
      </c>
      <c r="B9" s="306">
        <f>'[1]Podklady QZ'!B254</f>
        <v>193223.22099999996</v>
      </c>
      <c r="C9" s="303">
        <f>'[1]Podklady QZ'!C254</f>
        <v>6.6027017560496643E-2</v>
      </c>
      <c r="D9" s="300">
        <f>'[1]Podklady QZ'!D254</f>
        <v>134083.13400000002</v>
      </c>
      <c r="E9" s="303">
        <f>'[1]Podklady QZ'!E254</f>
        <v>4.5786433386116418E-2</v>
      </c>
      <c r="F9" s="300">
        <f>'[1]Podklady QZ'!F254</f>
        <v>149628.60500000001</v>
      </c>
      <c r="G9" s="303">
        <f>'[1]Podklady QZ'!G254</f>
        <v>3.7729209034210717E-2</v>
      </c>
      <c r="H9" s="300">
        <f>'[1]Podklady QZ'!H254</f>
        <v>476934.95999999996</v>
      </c>
      <c r="I9" s="303">
        <f>'[1]Podklady QZ'!I254</f>
        <v>4.8564108329603402E-2</v>
      </c>
      <c r="J9" s="176"/>
      <c r="K9" s="178"/>
      <c r="L9" s="178" t="str">
        <f>+B5</f>
        <v>Červenec</v>
      </c>
      <c r="M9" s="178" t="str">
        <f>+D5</f>
        <v>Srpen</v>
      </c>
      <c r="N9" s="178" t="str">
        <f>+F5</f>
        <v>Září</v>
      </c>
      <c r="O9" s="179"/>
    </row>
    <row r="10" spans="1:15" x14ac:dyDescent="0.2">
      <c r="A10" s="57" t="s">
        <v>44</v>
      </c>
      <c r="B10" s="308">
        <f>'[1]Podklady QZ'!B255</f>
        <v>0</v>
      </c>
      <c r="C10" s="73">
        <f>'[1]Podklady QZ'!C255</f>
        <v>0</v>
      </c>
      <c r="D10" s="296">
        <f>'[1]Podklady QZ'!D255</f>
        <v>0</v>
      </c>
      <c r="E10" s="301">
        <f>'[1]Podklady QZ'!E255</f>
        <v>0</v>
      </c>
      <c r="F10" s="296">
        <f>'[1]Podklady QZ'!F255</f>
        <v>0</v>
      </c>
      <c r="G10" s="301">
        <f>'[1]Podklady QZ'!G255</f>
        <v>0</v>
      </c>
      <c r="H10" s="296">
        <f>'[1]Podklady QZ'!H255</f>
        <v>0</v>
      </c>
      <c r="I10" s="301">
        <f>'[1]Podklady QZ'!I255</f>
        <v>0</v>
      </c>
      <c r="J10" s="176"/>
      <c r="K10" s="178" t="str">
        <f>+A10</f>
        <v>Biomasa</v>
      </c>
      <c r="L10" s="168">
        <f>+B10</f>
        <v>0</v>
      </c>
      <c r="M10" s="168">
        <f>+D10</f>
        <v>0</v>
      </c>
      <c r="N10" s="168">
        <f>+F10</f>
        <v>0</v>
      </c>
      <c r="O10" s="246"/>
    </row>
    <row r="11" spans="1:15" x14ac:dyDescent="0.2">
      <c r="A11" s="57" t="s">
        <v>43</v>
      </c>
      <c r="B11" s="308">
        <f>'[1]Podklady QZ'!B256</f>
        <v>2361</v>
      </c>
      <c r="C11" s="462">
        <f>'[1]Podklady QZ'!C256</f>
        <v>9.0381173123127392E-2</v>
      </c>
      <c r="D11" s="314">
        <f>'[1]Podklady QZ'!D256</f>
        <v>2321</v>
      </c>
      <c r="E11" s="313">
        <f>'[1]Podklady QZ'!E256</f>
        <v>9.0153627452195184E-2</v>
      </c>
      <c r="F11" s="314">
        <f>'[1]Podklady QZ'!F256</f>
        <v>3108</v>
      </c>
      <c r="G11" s="301">
        <f>'[1]Podklady QZ'!G256</f>
        <v>9.7620580026433576E-2</v>
      </c>
      <c r="H11" s="314">
        <f>'[1]Podklady QZ'!H256</f>
        <v>7790</v>
      </c>
      <c r="I11" s="301">
        <f>'[1]Podklady QZ'!I256</f>
        <v>9.3064720276779977E-2</v>
      </c>
      <c r="J11" s="176"/>
      <c r="K11" s="178" t="str">
        <f t="shared" ref="K11:L26" si="0">+A11</f>
        <v>Bioplyn</v>
      </c>
      <c r="L11" s="168">
        <f t="shared" si="0"/>
        <v>2361</v>
      </c>
      <c r="M11" s="168">
        <f t="shared" ref="M11:M25" si="1">+D11</f>
        <v>2321</v>
      </c>
      <c r="N11" s="168">
        <f t="shared" ref="N11:N25" si="2">+F11</f>
        <v>3108</v>
      </c>
      <c r="O11" s="246"/>
    </row>
    <row r="12" spans="1:15" x14ac:dyDescent="0.2">
      <c r="A12" s="57" t="s">
        <v>42</v>
      </c>
      <c r="B12" s="308">
        <f>'[1]Podklady QZ'!B257</f>
        <v>0</v>
      </c>
      <c r="C12" s="462">
        <f>'[1]Podklady QZ'!C257</f>
        <v>0</v>
      </c>
      <c r="D12" s="314">
        <f>'[1]Podklady QZ'!D257</f>
        <v>0</v>
      </c>
      <c r="E12" s="313">
        <f>'[1]Podklady QZ'!E257</f>
        <v>0</v>
      </c>
      <c r="F12" s="314">
        <f>'[1]Podklady QZ'!F257</f>
        <v>0</v>
      </c>
      <c r="G12" s="301">
        <f>'[1]Podklady QZ'!G257</f>
        <v>0</v>
      </c>
      <c r="H12" s="314">
        <f>'[1]Podklady QZ'!H257</f>
        <v>0</v>
      </c>
      <c r="I12" s="301">
        <f>'[1]Podklady QZ'!I257</f>
        <v>0</v>
      </c>
      <c r="J12" s="176"/>
      <c r="K12" s="178" t="str">
        <f t="shared" si="0"/>
        <v>Černé uhlí</v>
      </c>
      <c r="L12" s="168">
        <f t="shared" si="0"/>
        <v>0</v>
      </c>
      <c r="M12" s="168">
        <f t="shared" si="1"/>
        <v>0</v>
      </c>
      <c r="N12" s="168">
        <f t="shared" si="2"/>
        <v>0</v>
      </c>
      <c r="O12" s="246"/>
    </row>
    <row r="13" spans="1:15" x14ac:dyDescent="0.2">
      <c r="A13" s="57" t="s">
        <v>67</v>
      </c>
      <c r="B13" s="308">
        <f>'[1]Podklady QZ'!B258</f>
        <v>232</v>
      </c>
      <c r="C13" s="462">
        <f>'[1]Podklady QZ'!C258</f>
        <v>0.28612515015403894</v>
      </c>
      <c r="D13" s="314">
        <f>'[1]Podklady QZ'!D258</f>
        <v>730</v>
      </c>
      <c r="E13" s="313">
        <f>'[1]Podklady QZ'!E258</f>
        <v>0.38554491756732778</v>
      </c>
      <c r="F13" s="314">
        <f>'[1]Podklady QZ'!F258</f>
        <v>1</v>
      </c>
      <c r="G13" s="301">
        <f>'[1]Podklady QZ'!G258</f>
        <v>1.0571617954413068E-3</v>
      </c>
      <c r="H13" s="314">
        <f>'[1]Podklady QZ'!H258</f>
        <v>963</v>
      </c>
      <c r="I13" s="301">
        <f>'[1]Podklady QZ'!I258</f>
        <v>0.26382210007322909</v>
      </c>
      <c r="J13" s="176"/>
      <c r="K13" s="178" t="str">
        <f t="shared" si="0"/>
        <v>Elektrická energie</v>
      </c>
      <c r="L13" s="168">
        <f t="shared" si="0"/>
        <v>232</v>
      </c>
      <c r="M13" s="168">
        <f t="shared" si="1"/>
        <v>730</v>
      </c>
      <c r="N13" s="168">
        <f t="shared" si="2"/>
        <v>1</v>
      </c>
      <c r="O13" s="246"/>
    </row>
    <row r="14" spans="1:15" x14ac:dyDescent="0.2">
      <c r="A14" s="57" t="s">
        <v>68</v>
      </c>
      <c r="B14" s="308">
        <f>'[1]Podklady QZ'!B259</f>
        <v>672</v>
      </c>
      <c r="C14" s="462">
        <f>'[1]Podklady QZ'!C259</f>
        <v>0.58094801725553935</v>
      </c>
      <c r="D14" s="314">
        <f>'[1]Podklady QZ'!D259</f>
        <v>181</v>
      </c>
      <c r="E14" s="313">
        <f>'[1]Podklady QZ'!E259</f>
        <v>0.26591446662846902</v>
      </c>
      <c r="F14" s="314">
        <f>'[1]Podklady QZ'!F259</f>
        <v>526</v>
      </c>
      <c r="G14" s="301">
        <f>'[1]Podklady QZ'!G259</f>
        <v>0.47622927814143834</v>
      </c>
      <c r="H14" s="314">
        <f>'[1]Podklady QZ'!H259</f>
        <v>1379</v>
      </c>
      <c r="I14" s="301">
        <f>'[1]Podklady QZ'!I259</f>
        <v>0.46874309547198928</v>
      </c>
      <c r="J14" s="176"/>
      <c r="K14" s="178" t="str">
        <f t="shared" si="0"/>
        <v>Energie prostředí (tepelné čerpadlo)</v>
      </c>
      <c r="L14" s="168">
        <f t="shared" si="0"/>
        <v>672</v>
      </c>
      <c r="M14" s="168">
        <f t="shared" si="1"/>
        <v>181</v>
      </c>
      <c r="N14" s="168">
        <f t="shared" si="2"/>
        <v>526</v>
      </c>
      <c r="O14" s="246"/>
    </row>
    <row r="15" spans="1:15" x14ac:dyDescent="0.2">
      <c r="A15" s="57" t="s">
        <v>69</v>
      </c>
      <c r="B15" s="308">
        <f>'[1]Podklady QZ'!B260</f>
        <v>0</v>
      </c>
      <c r="C15" s="462">
        <f>'[1]Podklady QZ'!C260</f>
        <v>0</v>
      </c>
      <c r="D15" s="314">
        <f>'[1]Podklady QZ'!D260</f>
        <v>0</v>
      </c>
      <c r="E15" s="313">
        <f>'[1]Podklady QZ'!E260</f>
        <v>0</v>
      </c>
      <c r="F15" s="314">
        <f>'[1]Podklady QZ'!F260</f>
        <v>0</v>
      </c>
      <c r="G15" s="301">
        <f>'[1]Podklady QZ'!G260</f>
        <v>0</v>
      </c>
      <c r="H15" s="314">
        <f>'[1]Podklady QZ'!H260</f>
        <v>0</v>
      </c>
      <c r="I15" s="301">
        <f>'[1]Podklady QZ'!I260</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QZ'!B261</f>
        <v>0</v>
      </c>
      <c r="C16" s="462">
        <f>'[1]Podklady QZ'!C261</f>
        <v>0</v>
      </c>
      <c r="D16" s="314">
        <f>'[1]Podklady QZ'!D261</f>
        <v>0</v>
      </c>
      <c r="E16" s="313">
        <f>'[1]Podklady QZ'!E261</f>
        <v>0</v>
      </c>
      <c r="F16" s="314">
        <f>'[1]Podklady QZ'!F261</f>
        <v>0</v>
      </c>
      <c r="G16" s="301">
        <f>'[1]Podklady QZ'!G261</f>
        <v>0</v>
      </c>
      <c r="H16" s="314">
        <f>'[1]Podklady QZ'!H261</f>
        <v>0</v>
      </c>
      <c r="I16" s="301">
        <f>'[1]Podklady QZ'!I261</f>
        <v>0</v>
      </c>
      <c r="J16" s="176"/>
      <c r="K16" s="178" t="str">
        <f t="shared" si="0"/>
        <v>Hnědé uhlí</v>
      </c>
      <c r="L16" s="168">
        <f t="shared" si="0"/>
        <v>0</v>
      </c>
      <c r="M16" s="168">
        <f t="shared" si="1"/>
        <v>0</v>
      </c>
      <c r="N16" s="168">
        <f t="shared" si="2"/>
        <v>0</v>
      </c>
      <c r="O16" s="246"/>
    </row>
    <row r="17" spans="1:18" x14ac:dyDescent="0.2">
      <c r="A17" s="57" t="s">
        <v>80</v>
      </c>
      <c r="B17" s="308">
        <f>'[1]Podklady QZ'!B262</f>
        <v>0</v>
      </c>
      <c r="C17" s="462">
        <f>'[1]Podklady QZ'!C262</f>
        <v>0</v>
      </c>
      <c r="D17" s="314">
        <f>'[1]Podklady QZ'!D262</f>
        <v>0</v>
      </c>
      <c r="E17" s="313">
        <f>'[1]Podklady QZ'!E262</f>
        <v>0</v>
      </c>
      <c r="F17" s="314">
        <f>'[1]Podklady QZ'!F262</f>
        <v>0</v>
      </c>
      <c r="G17" s="301">
        <f>'[1]Podklady QZ'!G262</f>
        <v>0</v>
      </c>
      <c r="H17" s="314">
        <f>'[1]Podklady QZ'!H262</f>
        <v>0</v>
      </c>
      <c r="I17" s="301">
        <f>'[1]Podklady QZ'!I262</f>
        <v>0</v>
      </c>
      <c r="J17" s="176"/>
      <c r="K17" s="178" t="str">
        <f t="shared" si="0"/>
        <v>Jaderné palivo</v>
      </c>
      <c r="L17" s="168">
        <f t="shared" si="0"/>
        <v>0</v>
      </c>
      <c r="M17" s="168">
        <f t="shared" si="1"/>
        <v>0</v>
      </c>
      <c r="N17" s="168">
        <f t="shared" si="2"/>
        <v>0</v>
      </c>
      <c r="O17" s="246"/>
    </row>
    <row r="18" spans="1:18" x14ac:dyDescent="0.2">
      <c r="A18" s="57" t="s">
        <v>40</v>
      </c>
      <c r="B18" s="308">
        <f>'[1]Podklady QZ'!B263</f>
        <v>0</v>
      </c>
      <c r="C18" s="462">
        <f>'[1]Podklady QZ'!C263</f>
        <v>0</v>
      </c>
      <c r="D18" s="314">
        <f>'[1]Podklady QZ'!D263</f>
        <v>0</v>
      </c>
      <c r="E18" s="313">
        <f>'[1]Podklady QZ'!E263</f>
        <v>0</v>
      </c>
      <c r="F18" s="314">
        <f>'[1]Podklady QZ'!F263</f>
        <v>0</v>
      </c>
      <c r="G18" s="301">
        <f>'[1]Podklady QZ'!G263</f>
        <v>0</v>
      </c>
      <c r="H18" s="314">
        <f>'[1]Podklady QZ'!H263</f>
        <v>0</v>
      </c>
      <c r="I18" s="301">
        <f>'[1]Podklady QZ'!I263</f>
        <v>0</v>
      </c>
      <c r="J18" s="176"/>
      <c r="K18" s="178" t="str">
        <f t="shared" si="0"/>
        <v>Koks</v>
      </c>
      <c r="L18" s="168">
        <f t="shared" si="0"/>
        <v>0</v>
      </c>
      <c r="M18" s="168">
        <f t="shared" si="1"/>
        <v>0</v>
      </c>
      <c r="N18" s="168">
        <f t="shared" si="2"/>
        <v>0</v>
      </c>
      <c r="O18" s="246"/>
    </row>
    <row r="19" spans="1:18" x14ac:dyDescent="0.2">
      <c r="A19" s="57" t="s">
        <v>39</v>
      </c>
      <c r="B19" s="308">
        <f>'[1]Podklady QZ'!B264</f>
        <v>0</v>
      </c>
      <c r="C19" s="462">
        <f>'[1]Podklady QZ'!C264</f>
        <v>0</v>
      </c>
      <c r="D19" s="314">
        <f>'[1]Podklady QZ'!D264</f>
        <v>0</v>
      </c>
      <c r="E19" s="313">
        <f>'[1]Podklady QZ'!E264</f>
        <v>0</v>
      </c>
      <c r="F19" s="314">
        <f>'[1]Podklady QZ'!F264</f>
        <v>0</v>
      </c>
      <c r="G19" s="301">
        <f>'[1]Podklady QZ'!G264</f>
        <v>0</v>
      </c>
      <c r="H19" s="314">
        <f>'[1]Podklady QZ'!H264</f>
        <v>0</v>
      </c>
      <c r="I19" s="301">
        <f>'[1]Podklady QZ'!I264</f>
        <v>0</v>
      </c>
      <c r="J19" s="176"/>
      <c r="K19" s="178" t="str">
        <f t="shared" si="0"/>
        <v>Odpadní teplo</v>
      </c>
      <c r="L19" s="168">
        <f t="shared" si="0"/>
        <v>0</v>
      </c>
      <c r="M19" s="168">
        <f t="shared" si="1"/>
        <v>0</v>
      </c>
      <c r="N19" s="168">
        <f t="shared" si="2"/>
        <v>0</v>
      </c>
      <c r="O19" s="246"/>
    </row>
    <row r="20" spans="1:18" x14ac:dyDescent="0.2">
      <c r="A20" s="57" t="s">
        <v>38</v>
      </c>
      <c r="B20" s="308">
        <f>'[1]Podklady QZ'!B265</f>
        <v>0</v>
      </c>
      <c r="C20" s="462">
        <f>'[1]Podklady QZ'!C265</f>
        <v>0</v>
      </c>
      <c r="D20" s="314">
        <f>'[1]Podklady QZ'!D265</f>
        <v>0</v>
      </c>
      <c r="E20" s="313">
        <f>'[1]Podklady QZ'!E265</f>
        <v>0</v>
      </c>
      <c r="F20" s="314">
        <f>'[1]Podklady QZ'!F265</f>
        <v>0</v>
      </c>
      <c r="G20" s="301">
        <f>'[1]Podklady QZ'!G265</f>
        <v>0</v>
      </c>
      <c r="H20" s="314">
        <f>'[1]Podklady QZ'!H265</f>
        <v>0</v>
      </c>
      <c r="I20" s="301">
        <f>'[1]Podklady QZ'!I265</f>
        <v>0</v>
      </c>
      <c r="J20" s="176"/>
      <c r="K20" s="178" t="str">
        <f t="shared" si="0"/>
        <v>Ostatní kapalná paliva</v>
      </c>
      <c r="L20" s="168">
        <f t="shared" si="0"/>
        <v>0</v>
      </c>
      <c r="M20" s="168">
        <f t="shared" si="1"/>
        <v>0</v>
      </c>
      <c r="N20" s="168">
        <f t="shared" si="2"/>
        <v>0</v>
      </c>
      <c r="O20" s="246"/>
    </row>
    <row r="21" spans="1:18" x14ac:dyDescent="0.2">
      <c r="A21" s="57" t="s">
        <v>37</v>
      </c>
      <c r="B21" s="308">
        <f>'[1]Podklady QZ'!B266</f>
        <v>65263</v>
      </c>
      <c r="C21" s="462">
        <f>'[1]Podklady QZ'!C266</f>
        <v>0.31945088991616644</v>
      </c>
      <c r="D21" s="314">
        <f>'[1]Podklady QZ'!D266</f>
        <v>59356</v>
      </c>
      <c r="E21" s="313">
        <f>'[1]Podklady QZ'!E266</f>
        <v>0.2925860914462361</v>
      </c>
      <c r="F21" s="314">
        <f>'[1]Podklady QZ'!F266</f>
        <v>31014</v>
      </c>
      <c r="G21" s="301">
        <f>'[1]Podklady QZ'!G266</f>
        <v>0.1648122472366727</v>
      </c>
      <c r="H21" s="314">
        <f>'[1]Podklady QZ'!H266</f>
        <v>155633</v>
      </c>
      <c r="I21" s="301">
        <f>'[1]Podklady QZ'!I266</f>
        <v>0.26141781038465728</v>
      </c>
      <c r="J21" s="176"/>
      <c r="K21" s="178" t="str">
        <f t="shared" si="0"/>
        <v>Ostatní pevná paliva</v>
      </c>
      <c r="L21" s="168">
        <f t="shared" si="0"/>
        <v>65263</v>
      </c>
      <c r="M21" s="168">
        <f t="shared" si="1"/>
        <v>59356</v>
      </c>
      <c r="N21" s="168">
        <f t="shared" si="2"/>
        <v>31014</v>
      </c>
      <c r="O21" s="246"/>
    </row>
    <row r="22" spans="1:18" x14ac:dyDescent="0.2">
      <c r="A22" s="57" t="s">
        <v>36</v>
      </c>
      <c r="B22" s="308">
        <f>'[1]Podklady QZ'!B267</f>
        <v>0</v>
      </c>
      <c r="C22" s="462">
        <f>'[1]Podklady QZ'!C267</f>
        <v>0</v>
      </c>
      <c r="D22" s="314">
        <f>'[1]Podklady QZ'!D267</f>
        <v>0</v>
      </c>
      <c r="E22" s="313">
        <f>'[1]Podklady QZ'!E267</f>
        <v>0</v>
      </c>
      <c r="F22" s="314">
        <f>'[1]Podklady QZ'!F267</f>
        <v>0</v>
      </c>
      <c r="G22" s="301">
        <f>'[1]Podklady QZ'!G267</f>
        <v>0</v>
      </c>
      <c r="H22" s="314">
        <f>'[1]Podklady QZ'!H267</f>
        <v>0</v>
      </c>
      <c r="I22" s="301">
        <f>'[1]Podklady QZ'!I267</f>
        <v>0</v>
      </c>
      <c r="J22" s="176"/>
      <c r="K22" s="178" t="str">
        <f t="shared" si="0"/>
        <v>Ostatní plyny</v>
      </c>
      <c r="L22" s="168">
        <f t="shared" si="0"/>
        <v>0</v>
      </c>
      <c r="M22" s="168">
        <f t="shared" si="1"/>
        <v>0</v>
      </c>
      <c r="N22" s="168">
        <f t="shared" si="2"/>
        <v>0</v>
      </c>
      <c r="O22" s="246"/>
    </row>
    <row r="23" spans="1:18" x14ac:dyDescent="0.2">
      <c r="A23" s="57" t="s">
        <v>3</v>
      </c>
      <c r="B23" s="308">
        <f>'[1]Podklady QZ'!B268</f>
        <v>0</v>
      </c>
      <c r="C23" s="462">
        <f>'[1]Podklady QZ'!C268</f>
        <v>0</v>
      </c>
      <c r="D23" s="314">
        <f>'[1]Podklady QZ'!D268</f>
        <v>0</v>
      </c>
      <c r="E23" s="313">
        <f>'[1]Podklady QZ'!E268</f>
        <v>0</v>
      </c>
      <c r="F23" s="314">
        <f>'[1]Podklady QZ'!F268</f>
        <v>0</v>
      </c>
      <c r="G23" s="301">
        <f>'[1]Podklady QZ'!G268</f>
        <v>0</v>
      </c>
      <c r="H23" s="314">
        <f>'[1]Podklady QZ'!H268</f>
        <v>0</v>
      </c>
      <c r="I23" s="301">
        <f>'[1]Podklady QZ'!I268</f>
        <v>0</v>
      </c>
      <c r="J23" s="176"/>
      <c r="K23" s="178" t="str">
        <f t="shared" si="0"/>
        <v>Ostatní</v>
      </c>
      <c r="L23" s="168">
        <f t="shared" si="0"/>
        <v>0</v>
      </c>
      <c r="M23" s="168">
        <f t="shared" si="1"/>
        <v>0</v>
      </c>
      <c r="N23" s="168">
        <f t="shared" si="2"/>
        <v>0</v>
      </c>
      <c r="O23" s="246"/>
    </row>
    <row r="24" spans="1:18" x14ac:dyDescent="0.2">
      <c r="A24" s="57" t="s">
        <v>35</v>
      </c>
      <c r="B24" s="308">
        <f>'[1]Podklady QZ'!B269</f>
        <v>92.843000000000004</v>
      </c>
      <c r="C24" s="462">
        <f>'[1]Podklady QZ'!C269</f>
        <v>1.7151736233885669E-2</v>
      </c>
      <c r="D24" s="314">
        <f>'[1]Podklady QZ'!D269</f>
        <v>26.111000000000001</v>
      </c>
      <c r="E24" s="313">
        <f>'[1]Podklady QZ'!E269</f>
        <v>3.9855633800129587E-3</v>
      </c>
      <c r="F24" s="314">
        <f>'[1]Podklady QZ'!F269</f>
        <v>26.550999999999998</v>
      </c>
      <c r="G24" s="301">
        <f>'[1]Podklady QZ'!G269</f>
        <v>2.5359639633513041E-3</v>
      </c>
      <c r="H24" s="314">
        <f>'[1]Podklady QZ'!H269</f>
        <v>145.505</v>
      </c>
      <c r="I24" s="301">
        <f>'[1]Podklady QZ'!I269</f>
        <v>6.4858509226463383E-3</v>
      </c>
      <c r="J24" s="176"/>
      <c r="K24" s="178" t="str">
        <f t="shared" si="0"/>
        <v>Topné oleje</v>
      </c>
      <c r="L24" s="168">
        <f t="shared" si="0"/>
        <v>92.843000000000004</v>
      </c>
      <c r="M24" s="168">
        <f t="shared" si="1"/>
        <v>26.111000000000001</v>
      </c>
      <c r="N24" s="168">
        <f t="shared" si="2"/>
        <v>26.550999999999998</v>
      </c>
    </row>
    <row r="25" spans="1:18" x14ac:dyDescent="0.2">
      <c r="A25" s="218" t="s">
        <v>34</v>
      </c>
      <c r="B25" s="310">
        <f>'[1]Podklady QZ'!B270</f>
        <v>124602.37799999997</v>
      </c>
      <c r="C25" s="463">
        <f>'[1]Podklady QZ'!C270</f>
        <v>0.14332634439372727</v>
      </c>
      <c r="D25" s="312">
        <f>'[1]Podklady QZ'!D270</f>
        <v>71469.023000000016</v>
      </c>
      <c r="E25" s="311">
        <f>'[1]Podklady QZ'!E270</f>
        <v>9.6373168550038371E-2</v>
      </c>
      <c r="F25" s="312">
        <f>'[1]Podklady QZ'!F270</f>
        <v>114953.054</v>
      </c>
      <c r="G25" s="311">
        <f>'[1]Podklady QZ'!G270</f>
        <v>0.1143021741170011</v>
      </c>
      <c r="H25" s="312">
        <f>'[1]Podklady QZ'!H270</f>
        <v>311024.45499999996</v>
      </c>
      <c r="I25" s="311">
        <f>'[1]Podklady QZ'!I270</f>
        <v>0.11886396950238355</v>
      </c>
      <c r="J25" s="176"/>
      <c r="K25" s="178" t="str">
        <f t="shared" si="0"/>
        <v>Zemní plyn</v>
      </c>
      <c r="L25" s="168">
        <f t="shared" si="0"/>
        <v>124602.37799999997</v>
      </c>
      <c r="M25" s="168">
        <f t="shared" si="1"/>
        <v>71469.023000000016</v>
      </c>
      <c r="N25" s="168">
        <f t="shared" si="2"/>
        <v>114953.054</v>
      </c>
      <c r="O25" s="246"/>
    </row>
    <row r="26" spans="1:18" x14ac:dyDescent="0.2">
      <c r="A26" s="468" t="s">
        <v>291</v>
      </c>
      <c r="B26" s="469">
        <f>'[1]Podklady QZ'!B271</f>
        <v>161025</v>
      </c>
      <c r="C26" s="470"/>
      <c r="D26" s="471">
        <f>'[1]Podklady QZ'!D271</f>
        <v>234648</v>
      </c>
      <c r="E26" s="470"/>
      <c r="F26" s="471">
        <f>'[1]Podklady QZ'!F271</f>
        <v>406293</v>
      </c>
      <c r="G26" s="470"/>
      <c r="H26" s="471">
        <f>'[1]Podklady QZ'!H271</f>
        <v>801966</v>
      </c>
      <c r="I26" s="470"/>
      <c r="J26" s="176"/>
      <c r="K26" s="178" t="str">
        <f t="shared" si="0"/>
        <v>Dodávka tepla ze Středočeského kraje [GJ]</v>
      </c>
      <c r="L26" s="168"/>
      <c r="M26" s="168"/>
      <c r="N26" s="168"/>
      <c r="O26" s="173"/>
      <c r="P26" s="466"/>
      <c r="Q26" s="466"/>
      <c r="R26" s="466"/>
    </row>
    <row r="27" spans="1:18" ht="13.5" customHeight="1" x14ac:dyDescent="0.2">
      <c r="A27" s="468" t="s">
        <v>281</v>
      </c>
      <c r="B27" s="469">
        <f>'[1]Podklady QZ'!B272</f>
        <v>245994.448</v>
      </c>
      <c r="C27" s="470">
        <f>'[1]Podklady QZ'!C272</f>
        <v>9.7399136387423715E-2</v>
      </c>
      <c r="D27" s="471">
        <f>'[1]Podklady QZ'!D272</f>
        <v>251882.97500000003</v>
      </c>
      <c r="E27" s="470">
        <f>'[1]Podklady QZ'!E272</f>
        <v>9.9951057099346333E-2</v>
      </c>
      <c r="F27" s="471">
        <f>'[1]Podklady QZ'!F272</f>
        <v>420463.44299999997</v>
      </c>
      <c r="G27" s="470">
        <f>'[1]Podklady QZ'!G272</f>
        <v>0.12099529068521708</v>
      </c>
      <c r="H27" s="471">
        <f>'[1]Podklady QZ'!H272</f>
        <v>918340.86600000004</v>
      </c>
      <c r="I27" s="470">
        <f>'[1]Podklady QZ'!I272</f>
        <v>0.10777718108477388</v>
      </c>
      <c r="J27" s="17"/>
      <c r="K27" s="178"/>
      <c r="L27" s="178" t="str">
        <f>+L9</f>
        <v>Červenec</v>
      </c>
      <c r="M27" s="178" t="str">
        <f t="shared" ref="M27:N27" si="3">+M9</f>
        <v>Srpen</v>
      </c>
      <c r="N27" s="178" t="str">
        <f t="shared" si="3"/>
        <v>Září</v>
      </c>
      <c r="O27" s="127"/>
      <c r="P27" s="464"/>
      <c r="Q27" s="464"/>
      <c r="R27" s="464"/>
    </row>
    <row r="28" spans="1:18" ht="12.75" customHeight="1" x14ac:dyDescent="0.2">
      <c r="A28" s="57" t="s">
        <v>29</v>
      </c>
      <c r="B28" s="308">
        <f>'[1]Podklady QZ'!B273</f>
        <v>7081.4570000000003</v>
      </c>
      <c r="C28" s="301">
        <f>'[1]Podklady QZ'!C273</f>
        <v>5.8053447184987419E-3</v>
      </c>
      <c r="D28" s="296">
        <f>'[1]Podklady QZ'!D273</f>
        <v>6893.6260000000002</v>
      </c>
      <c r="E28" s="301">
        <f>'[1]Podklady QZ'!E273</f>
        <v>5.7388157553474239E-3</v>
      </c>
      <c r="F28" s="296">
        <f>'[1]Podklady QZ'!F273</f>
        <v>9472.4439999999995</v>
      </c>
      <c r="G28" s="301">
        <f>'[1]Podklady QZ'!G273</f>
        <v>7.1276260123138918E-3</v>
      </c>
      <c r="H28" s="296">
        <f>'[1]Podklady QZ'!H273</f>
        <v>23447.527000000002</v>
      </c>
      <c r="I28" s="301">
        <f>'[1]Podklady QZ'!I273</f>
        <v>6.2526392187085451E-3</v>
      </c>
      <c r="J28" s="176"/>
      <c r="K28" s="178" t="str">
        <f>+A28</f>
        <v>Průmysl</v>
      </c>
      <c r="L28" s="168">
        <f t="shared" ref="L28:L35" si="4">+B28</f>
        <v>7081.4570000000003</v>
      </c>
      <c r="M28" s="168">
        <f t="shared" ref="M28:M35" si="5">+D28</f>
        <v>6893.6260000000002</v>
      </c>
      <c r="N28" s="168">
        <f t="shared" ref="N28:N35" si="6">+F28</f>
        <v>9472.4439999999995</v>
      </c>
      <c r="O28" s="127"/>
      <c r="P28" s="464"/>
      <c r="Q28" s="464"/>
      <c r="R28" s="464"/>
    </row>
    <row r="29" spans="1:18" ht="12.75" customHeight="1" x14ac:dyDescent="0.2">
      <c r="A29" s="57" t="s">
        <v>0</v>
      </c>
      <c r="B29" s="308">
        <f>'[1]Podklady QZ'!B274</f>
        <v>289.46100000000001</v>
      </c>
      <c r="C29" s="313">
        <f>'[1]Podklady QZ'!C274</f>
        <v>5.2384752133713026E-3</v>
      </c>
      <c r="D29" s="314">
        <f>'[1]Podklady QZ'!D274</f>
        <v>298.10199999999998</v>
      </c>
      <c r="E29" s="313">
        <f>'[1]Podklady QZ'!E274</f>
        <v>4.0733592735755627E-3</v>
      </c>
      <c r="F29" s="314">
        <f>'[1]Podklady QZ'!F274</f>
        <v>702.86</v>
      </c>
      <c r="G29" s="301">
        <f>'[1]Podklady QZ'!G274</f>
        <v>8.0961115776549564E-3</v>
      </c>
      <c r="H29" s="314">
        <f>'[1]Podklady QZ'!H274</f>
        <v>1290.423</v>
      </c>
      <c r="I29" s="301">
        <f>'[1]Podklady QZ'!I274</f>
        <v>5.9948691264511758E-3</v>
      </c>
      <c r="J29" s="176"/>
      <c r="K29" s="178" t="str">
        <f t="shared" ref="K29:K35" si="7">+A29</f>
        <v>Energetika</v>
      </c>
      <c r="L29" s="168">
        <f t="shared" si="4"/>
        <v>289.46100000000001</v>
      </c>
      <c r="M29" s="168">
        <f t="shared" si="5"/>
        <v>298.10199999999998</v>
      </c>
      <c r="N29" s="168">
        <f t="shared" si="6"/>
        <v>702.86</v>
      </c>
      <c r="O29" s="127"/>
      <c r="P29" s="465"/>
      <c r="Q29" s="465"/>
      <c r="R29" s="465"/>
    </row>
    <row r="30" spans="1:18" ht="12.75" customHeight="1" x14ac:dyDescent="0.2">
      <c r="A30" s="57" t="s">
        <v>1</v>
      </c>
      <c r="B30" s="308">
        <f>'[1]Podklady QZ'!B275</f>
        <v>1955.02</v>
      </c>
      <c r="C30" s="313">
        <f>'[1]Podklady QZ'!C275</f>
        <v>0.34808219356127518</v>
      </c>
      <c r="D30" s="314">
        <f>'[1]Podklady QZ'!D275</f>
        <v>2260.2379999999998</v>
      </c>
      <c r="E30" s="313">
        <f>'[1]Podklady QZ'!E275</f>
        <v>0.38403043375577889</v>
      </c>
      <c r="F30" s="314">
        <f>'[1]Podklady QZ'!F275</f>
        <v>4406.4790000000003</v>
      </c>
      <c r="G30" s="301">
        <f>'[1]Podklady QZ'!G275</f>
        <v>0.39477857712396647</v>
      </c>
      <c r="H30" s="314">
        <f>'[1]Podklady QZ'!H275</f>
        <v>8621.737000000001</v>
      </c>
      <c r="I30" s="301">
        <f>'[1]Podklady QZ'!I275</f>
        <v>0.38041521942028195</v>
      </c>
      <c r="J30" s="176"/>
      <c r="K30" s="178" t="str">
        <f t="shared" si="7"/>
        <v>Doprava</v>
      </c>
      <c r="L30" s="168">
        <f t="shared" si="4"/>
        <v>1955.02</v>
      </c>
      <c r="M30" s="168">
        <f t="shared" si="5"/>
        <v>2260.2379999999998</v>
      </c>
      <c r="N30" s="168">
        <f t="shared" si="6"/>
        <v>4406.4790000000003</v>
      </c>
      <c r="O30" s="127"/>
      <c r="P30" s="246"/>
      <c r="Q30" s="246"/>
      <c r="R30" s="246"/>
    </row>
    <row r="31" spans="1:18" ht="12.75" customHeight="1" x14ac:dyDescent="0.2">
      <c r="A31" s="57" t="s">
        <v>2</v>
      </c>
      <c r="B31" s="308">
        <f>'[1]Podklady QZ'!B276</f>
        <v>448.97199999999998</v>
      </c>
      <c r="C31" s="313">
        <f>'[1]Podklady QZ'!C276</f>
        <v>2.9267925717935166E-2</v>
      </c>
      <c r="D31" s="314">
        <f>'[1]Podklady QZ'!D276</f>
        <v>449.49200000000002</v>
      </c>
      <c r="E31" s="313">
        <f>'[1]Podklady QZ'!E276</f>
        <v>2.3623513019231206E-2</v>
      </c>
      <c r="F31" s="314">
        <f>'[1]Podklady QZ'!F276</f>
        <v>1049.8530000000001</v>
      </c>
      <c r="G31" s="301">
        <f>'[1]Podklady QZ'!G276</f>
        <v>5.6672856928935332E-2</v>
      </c>
      <c r="H31" s="314">
        <f>'[1]Podklady QZ'!H276</f>
        <v>1948.317</v>
      </c>
      <c r="I31" s="301">
        <f>'[1]Podklady QZ'!I276</f>
        <v>3.6835636392882828E-2</v>
      </c>
      <c r="J31" s="176"/>
      <c r="K31" s="178" t="str">
        <f t="shared" si="7"/>
        <v>Stavebnictví</v>
      </c>
      <c r="L31" s="168">
        <f t="shared" si="4"/>
        <v>448.97199999999998</v>
      </c>
      <c r="M31" s="168">
        <f t="shared" si="5"/>
        <v>449.49200000000002</v>
      </c>
      <c r="N31" s="168">
        <f t="shared" si="6"/>
        <v>1049.8530000000001</v>
      </c>
    </row>
    <row r="32" spans="1:18" x14ac:dyDescent="0.2">
      <c r="A32" s="57" t="s">
        <v>6</v>
      </c>
      <c r="B32" s="308">
        <f>'[1]Podklady QZ'!B277</f>
        <v>51</v>
      </c>
      <c r="C32" s="313">
        <f>'[1]Podklady QZ'!C277</f>
        <v>5.2586524940139009E-3</v>
      </c>
      <c r="D32" s="314">
        <f>'[1]Podklady QZ'!D277</f>
        <v>49</v>
      </c>
      <c r="E32" s="313">
        <f>'[1]Podklady QZ'!E277</f>
        <v>5.2577301777939024E-3</v>
      </c>
      <c r="F32" s="314">
        <f>'[1]Podklady QZ'!F277</f>
        <v>104.13500000000001</v>
      </c>
      <c r="G32" s="301">
        <f>'[1]Podklady QZ'!G277</f>
        <v>6.8005335938914795E-3</v>
      </c>
      <c r="H32" s="314">
        <f>'[1]Podklady QZ'!H277</f>
        <v>204.13499999999999</v>
      </c>
      <c r="I32" s="301">
        <f>'[1]Podklady QZ'!I277</f>
        <v>5.9461387921160439E-3</v>
      </c>
      <c r="J32" s="176"/>
      <c r="K32" s="178" t="str">
        <f t="shared" si="7"/>
        <v>Zemědělství a lesnictví</v>
      </c>
      <c r="L32" s="168">
        <f t="shared" si="4"/>
        <v>51</v>
      </c>
      <c r="M32" s="168">
        <f t="shared" si="5"/>
        <v>49</v>
      </c>
      <c r="N32" s="168">
        <f t="shared" si="6"/>
        <v>104.13500000000001</v>
      </c>
    </row>
    <row r="33" spans="1:14" x14ac:dyDescent="0.2">
      <c r="A33" s="57" t="s">
        <v>28</v>
      </c>
      <c r="B33" s="308">
        <f>'[1]Podklady QZ'!B278</f>
        <v>166213.06100000002</v>
      </c>
      <c r="C33" s="313">
        <f>'[1]Podklady QZ'!C278</f>
        <v>0.20008093155330542</v>
      </c>
      <c r="D33" s="314">
        <f>'[1]Podklady QZ'!D278</f>
        <v>171376.07800000001</v>
      </c>
      <c r="E33" s="313">
        <f>'[1]Podklady QZ'!E278</f>
        <v>0.20700136128070434</v>
      </c>
      <c r="F33" s="314">
        <f>'[1]Podklady QZ'!F278</f>
        <v>272706.35699999996</v>
      </c>
      <c r="G33" s="301">
        <f>'[1]Podklady QZ'!G278</f>
        <v>0.20174396631929919</v>
      </c>
      <c r="H33" s="314">
        <f>'[1]Podklady QZ'!H278</f>
        <v>610295.49600000004</v>
      </c>
      <c r="I33" s="301">
        <f>'[1]Podklady QZ'!I278</f>
        <v>0.2027309063799716</v>
      </c>
      <c r="J33" s="176"/>
      <c r="K33" s="178" t="str">
        <f t="shared" si="7"/>
        <v>Domácnosti</v>
      </c>
      <c r="L33" s="168">
        <f t="shared" si="4"/>
        <v>166213.06100000002</v>
      </c>
      <c r="M33" s="168">
        <f t="shared" si="5"/>
        <v>171376.07800000001</v>
      </c>
      <c r="N33" s="168">
        <f t="shared" si="6"/>
        <v>272706.35699999996</v>
      </c>
    </row>
    <row r="34" spans="1:14" x14ac:dyDescent="0.2">
      <c r="A34" s="57" t="s">
        <v>5</v>
      </c>
      <c r="B34" s="308">
        <f>'[1]Podklady QZ'!B279</f>
        <v>67882.175000000003</v>
      </c>
      <c r="C34" s="313">
        <f>'[1]Podklady QZ'!C279</f>
        <v>0.18897029009253249</v>
      </c>
      <c r="D34" s="314">
        <f>'[1]Podklady QZ'!D279</f>
        <v>68470.31700000001</v>
      </c>
      <c r="E34" s="313">
        <f>'[1]Podklady QZ'!E279</f>
        <v>0.1941308524120664</v>
      </c>
      <c r="F34" s="314">
        <f>'[1]Podklady QZ'!F279</f>
        <v>127849.97300000001</v>
      </c>
      <c r="G34" s="301">
        <f>'[1]Podklady QZ'!G279</f>
        <v>0.21123868593958739</v>
      </c>
      <c r="H34" s="314">
        <f>'[1]Podklady QZ'!H279</f>
        <v>264202.46500000003</v>
      </c>
      <c r="I34" s="301">
        <f>'[1]Podklady QZ'!I279</f>
        <v>0.2005845352352964</v>
      </c>
      <c r="J34" s="176"/>
      <c r="K34" s="178" t="str">
        <f t="shared" si="7"/>
        <v>Obchod, služby, školství, zdravotnictví</v>
      </c>
      <c r="L34" s="168">
        <f t="shared" si="4"/>
        <v>67882.175000000003</v>
      </c>
      <c r="M34" s="168">
        <f t="shared" si="5"/>
        <v>68470.31700000001</v>
      </c>
      <c r="N34" s="168">
        <f t="shared" si="6"/>
        <v>127849.97300000001</v>
      </c>
    </row>
    <row r="35" spans="1:14" ht="12.75" thickBot="1" x14ac:dyDescent="0.25">
      <c r="A35" s="58" t="s">
        <v>3</v>
      </c>
      <c r="B35" s="309">
        <f>'[1]Podklady QZ'!B280</f>
        <v>2073.3019999999997</v>
      </c>
      <c r="C35" s="302">
        <f>'[1]Podklady QZ'!C280</f>
        <v>6.9216796659889654E-2</v>
      </c>
      <c r="D35" s="297">
        <f>'[1]Podklady QZ'!D280</f>
        <v>2086.1220000000003</v>
      </c>
      <c r="E35" s="302">
        <f>'[1]Podklady QZ'!E280</f>
        <v>6.7689147818807499E-2</v>
      </c>
      <c r="F35" s="297">
        <f>'[1]Podklady QZ'!F280</f>
        <v>4171.3420000000006</v>
      </c>
      <c r="G35" s="302">
        <f>'[1]Podklady QZ'!G280</f>
        <v>7.2842072492473195E-2</v>
      </c>
      <c r="H35" s="297">
        <f>'[1]Podklady QZ'!H280</f>
        <v>8330.7659999999996</v>
      </c>
      <c r="I35" s="302">
        <f>'[1]Podklady QZ'!I280</f>
        <v>7.0576714621379738E-2</v>
      </c>
      <c r="J35" s="176"/>
      <c r="K35" s="178" t="str">
        <f t="shared" si="7"/>
        <v>Ostatní</v>
      </c>
      <c r="L35" s="168">
        <f t="shared" si="4"/>
        <v>2073.3019999999997</v>
      </c>
      <c r="M35" s="168">
        <f t="shared" si="5"/>
        <v>2086.1220000000003</v>
      </c>
      <c r="N35" s="168">
        <f t="shared" si="6"/>
        <v>4171.3420000000006</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QZ'!L248</f>
        <v>5.048915791041797E-2</v>
      </c>
    </row>
    <row r="41" spans="1:14" x14ac:dyDescent="0.2">
      <c r="B41" s="226"/>
      <c r="C41" s="226"/>
      <c r="D41" s="226"/>
      <c r="L41" s="184" t="s">
        <v>66</v>
      </c>
      <c r="M41" s="219">
        <f>+'[1]Podklady QZ'!L249</f>
        <v>2.9166555124534619E-2</v>
      </c>
    </row>
    <row r="42" spans="1:14" x14ac:dyDescent="0.2">
      <c r="B42" s="127"/>
      <c r="C42" s="127"/>
      <c r="D42" s="127"/>
      <c r="L42" s="184" t="s">
        <v>182</v>
      </c>
      <c r="M42" s="219">
        <f>+'[1]Podklady QZ'!L250</f>
        <v>4.8564108329603402E-2</v>
      </c>
    </row>
  </sheetData>
  <mergeCells count="4">
    <mergeCell ref="D5:E5"/>
    <mergeCell ref="H5:I5"/>
    <mergeCell ref="B5:C5"/>
    <mergeCell ref="F5:G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7:N27"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27" sqref="P27"/>
    </sheetView>
  </sheetViews>
  <sheetFormatPr defaultRowHeight="12" x14ac:dyDescent="0.2"/>
  <cols>
    <col min="1" max="1" width="43" style="123" customWidth="1"/>
    <col min="2" max="9" width="11.42578125" style="123" customWidth="1"/>
    <col min="10" max="12" width="8" style="123" customWidth="1"/>
    <col min="13" max="13" width="8.42578125" style="123" customWidth="1"/>
    <col min="14" max="14" width="7.85546875" style="123" customWidth="1"/>
    <col min="15" max="15" width="12.5703125" style="123" bestFit="1" customWidth="1"/>
    <col min="16" max="20" width="9.140625" style="123" customWidth="1"/>
    <col min="21" max="16384" width="9.140625" style="123"/>
  </cols>
  <sheetData>
    <row r="1" spans="1:15" ht="18.75" x14ac:dyDescent="0.3">
      <c r="A1" s="164" t="s">
        <v>218</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298" t="s">
        <v>278</v>
      </c>
      <c r="C6" s="298" t="s">
        <v>52</v>
      </c>
      <c r="D6" s="298" t="s">
        <v>278</v>
      </c>
      <c r="E6" s="298" t="s">
        <v>52</v>
      </c>
      <c r="F6" s="298" t="s">
        <v>278</v>
      </c>
      <c r="G6" s="299" t="s">
        <v>52</v>
      </c>
      <c r="H6" s="298" t="s">
        <v>278</v>
      </c>
      <c r="I6" s="299" t="s">
        <v>52</v>
      </c>
      <c r="J6" s="184"/>
      <c r="O6" s="184"/>
    </row>
    <row r="7" spans="1:15" x14ac:dyDescent="0.2">
      <c r="A7" s="243" t="s">
        <v>245</v>
      </c>
      <c r="B7" s="307">
        <f>+'[1]Podklady QZ'!B288</f>
        <v>2271.6000000000008</v>
      </c>
      <c r="C7" s="304">
        <f>+'[1]Podklady QZ'!C288</f>
        <v>5.4596110575101525E-2</v>
      </c>
      <c r="D7" s="305">
        <f>+'[1]Podklady QZ'!D288</f>
        <v>2271.6000000000008</v>
      </c>
      <c r="E7" s="304">
        <f>+'[1]Podklady QZ'!E288</f>
        <v>5.4743898218860457E-2</v>
      </c>
      <c r="F7" s="305">
        <f>+'[1]Podklady QZ'!F288</f>
        <v>2272.3560000000007</v>
      </c>
      <c r="G7" s="304">
        <f>+'[1]Podklady QZ'!G288</f>
        <v>5.4744855401122207E-2</v>
      </c>
      <c r="H7" s="305">
        <f>+'[1]Podklady QZ'!H288</f>
        <v>2272.3560000000007</v>
      </c>
      <c r="I7" s="304">
        <f>+'[1]Podklady QZ'!I288</f>
        <v>5.4744855401122207E-2</v>
      </c>
      <c r="J7" s="187"/>
      <c r="O7" s="92"/>
    </row>
    <row r="8" spans="1:15" x14ac:dyDescent="0.2">
      <c r="A8" s="240" t="s">
        <v>279</v>
      </c>
      <c r="B8" s="307">
        <f>+'[1]Podklady QZ'!B289</f>
        <v>309083.13500000013</v>
      </c>
      <c r="C8" s="304">
        <f>+'[1]Podklady QZ'!C289</f>
        <v>4.1378647776696059E-2</v>
      </c>
      <c r="D8" s="305">
        <f>+'[1]Podklady QZ'!D289</f>
        <v>295865.05699999991</v>
      </c>
      <c r="E8" s="304">
        <f>+'[1]Podklady QZ'!E289</f>
        <v>3.7792336299230067E-2</v>
      </c>
      <c r="F8" s="305">
        <f>+'[1]Podklady QZ'!F289</f>
        <v>381091.06500000024</v>
      </c>
      <c r="G8" s="304">
        <f>+'[1]Podklady QZ'!G289</f>
        <v>4.0499074788804233E-2</v>
      </c>
      <c r="H8" s="305">
        <f>+'[1]Podklady QZ'!H289</f>
        <v>986039.25700000022</v>
      </c>
      <c r="I8" s="304">
        <f>+'[1]Podklady QZ'!I289</f>
        <v>3.9907361468228063E-2</v>
      </c>
      <c r="J8" s="187"/>
      <c r="O8" s="92"/>
    </row>
    <row r="9" spans="1:15" x14ac:dyDescent="0.2">
      <c r="A9" s="241" t="s">
        <v>280</v>
      </c>
      <c r="B9" s="306">
        <f>+'[1]Podklady QZ'!B290</f>
        <v>169713.64800000002</v>
      </c>
      <c r="C9" s="303">
        <f>+'[1]Podklady QZ'!C290</f>
        <v>5.7993474897884818E-2</v>
      </c>
      <c r="D9" s="300">
        <f>+'[1]Podklady QZ'!D290</f>
        <v>158647.80299999996</v>
      </c>
      <c r="E9" s="303">
        <f>+'[1]Podklady QZ'!E290</f>
        <v>5.4174726136049428E-2</v>
      </c>
      <c r="F9" s="300">
        <f>+'[1]Podklady QZ'!F290</f>
        <v>225355.33799999999</v>
      </c>
      <c r="G9" s="303">
        <f>+'[1]Podklady QZ'!G290</f>
        <v>5.6823885074496344E-2</v>
      </c>
      <c r="H9" s="300">
        <f>+'[1]Podklady QZ'!H290</f>
        <v>553716.78899999999</v>
      </c>
      <c r="I9" s="303">
        <f>+'[1]Podklady QZ'!I290</f>
        <v>5.6382451235942418E-2</v>
      </c>
      <c r="J9" s="176"/>
      <c r="K9" s="178"/>
      <c r="L9" s="178" t="str">
        <f>+B5</f>
        <v>Červenec</v>
      </c>
      <c r="M9" s="178" t="str">
        <f>+D5</f>
        <v>Srpen</v>
      </c>
      <c r="N9" s="178" t="str">
        <f>+F5</f>
        <v>Září</v>
      </c>
      <c r="O9" s="179"/>
    </row>
    <row r="10" spans="1:15" x14ac:dyDescent="0.2">
      <c r="A10" s="57" t="s">
        <v>44</v>
      </c>
      <c r="B10" s="308">
        <f>+'[1]Podklady QZ'!B291</f>
        <v>54509.638999999996</v>
      </c>
      <c r="C10" s="73">
        <f>+'[1]Podklady QZ'!C291</f>
        <v>0.20833847574013481</v>
      </c>
      <c r="D10" s="363">
        <f>+'[1]Podklady QZ'!D291</f>
        <v>46617.192999999999</v>
      </c>
      <c r="E10" s="368">
        <f>+'[1]Podklady QZ'!E291</f>
        <v>0.1602125690341836</v>
      </c>
      <c r="F10" s="363">
        <f>+'[1]Podklady QZ'!F291</f>
        <v>64426.639000000003</v>
      </c>
      <c r="G10" s="368">
        <f>+'[1]Podklady QZ'!G291</f>
        <v>0.1785871659980017</v>
      </c>
      <c r="H10" s="363">
        <f>+'[1]Podklady QZ'!H291</f>
        <v>165553.47099999999</v>
      </c>
      <c r="I10" s="368">
        <f>+'[1]Podklady QZ'!I291</f>
        <v>0.18125602898368862</v>
      </c>
      <c r="J10" s="176"/>
      <c r="K10" s="178" t="str">
        <f>+A10</f>
        <v>Biomasa</v>
      </c>
      <c r="L10" s="168">
        <f>+B10</f>
        <v>54509.638999999996</v>
      </c>
      <c r="M10" s="168">
        <f>+D10</f>
        <v>46617.192999999999</v>
      </c>
      <c r="N10" s="168">
        <f>+F10</f>
        <v>64426.639000000003</v>
      </c>
      <c r="O10" s="246"/>
    </row>
    <row r="11" spans="1:15" x14ac:dyDescent="0.2">
      <c r="A11" s="57" t="s">
        <v>43</v>
      </c>
      <c r="B11" s="308">
        <f>+'[1]Podklady QZ'!B292</f>
        <v>3107.0909999999999</v>
      </c>
      <c r="C11" s="462">
        <f>+'[1]Podklady QZ'!C292</f>
        <v>0.11894219804333378</v>
      </c>
      <c r="D11" s="381">
        <f>+'[1]Podklady QZ'!D292</f>
        <v>3016.5070000000001</v>
      </c>
      <c r="E11" s="380">
        <f>+'[1]Podklady QZ'!E292</f>
        <v>0.1171689135221624</v>
      </c>
      <c r="F11" s="381">
        <f>+'[1]Podklady QZ'!F292</f>
        <v>3881.1980000000003</v>
      </c>
      <c r="G11" s="368">
        <f>+'[1]Podklady QZ'!G292</f>
        <v>0.12190630629261066</v>
      </c>
      <c r="H11" s="381">
        <f>+'[1]Podklady QZ'!H292</f>
        <v>10004.796</v>
      </c>
      <c r="I11" s="368">
        <f>+'[1]Podklady QZ'!I292</f>
        <v>0.11952420297384432</v>
      </c>
      <c r="J11" s="176"/>
      <c r="K11" s="178" t="str">
        <f t="shared" ref="K11:L25" si="0">+A11</f>
        <v>Bioplyn</v>
      </c>
      <c r="L11" s="168">
        <f t="shared" si="0"/>
        <v>3107.0909999999999</v>
      </c>
      <c r="M11" s="168">
        <f t="shared" ref="M11:M25" si="1">+D11</f>
        <v>3016.5070000000001</v>
      </c>
      <c r="N11" s="168">
        <f t="shared" ref="N11:N25" si="2">+F11</f>
        <v>3881.1980000000003</v>
      </c>
      <c r="O11" s="246"/>
    </row>
    <row r="12" spans="1:15" x14ac:dyDescent="0.2">
      <c r="A12" s="57" t="s">
        <v>42</v>
      </c>
      <c r="B12" s="308">
        <f>+'[1]Podklady QZ'!B293</f>
        <v>0</v>
      </c>
      <c r="C12" s="462">
        <f>+'[1]Podklady QZ'!C293</f>
        <v>0</v>
      </c>
      <c r="D12" s="381">
        <f>+'[1]Podklady QZ'!D293</f>
        <v>0</v>
      </c>
      <c r="E12" s="380">
        <f>+'[1]Podklady QZ'!E293</f>
        <v>0</v>
      </c>
      <c r="F12" s="381">
        <f>+'[1]Podklady QZ'!F293</f>
        <v>0</v>
      </c>
      <c r="G12" s="368">
        <f>+'[1]Podklady QZ'!G293</f>
        <v>0</v>
      </c>
      <c r="H12" s="381">
        <f>+'[1]Podklady QZ'!H293</f>
        <v>0</v>
      </c>
      <c r="I12" s="368">
        <f>+'[1]Podklady QZ'!I293</f>
        <v>0</v>
      </c>
      <c r="J12" s="176"/>
      <c r="K12" s="178" t="str">
        <f t="shared" si="0"/>
        <v>Černé uhlí</v>
      </c>
      <c r="L12" s="168">
        <f t="shared" si="0"/>
        <v>0</v>
      </c>
      <c r="M12" s="168">
        <f t="shared" si="1"/>
        <v>0</v>
      </c>
      <c r="N12" s="168">
        <f t="shared" si="2"/>
        <v>0</v>
      </c>
      <c r="O12" s="246"/>
    </row>
    <row r="13" spans="1:15" x14ac:dyDescent="0.2">
      <c r="A13" s="57" t="s">
        <v>67</v>
      </c>
      <c r="B13" s="308">
        <f>+'[1]Podklady QZ'!B294</f>
        <v>58.51</v>
      </c>
      <c r="C13" s="462">
        <f>+'[1]Podklady QZ'!C294</f>
        <v>7.2160269549624206E-2</v>
      </c>
      <c r="D13" s="381">
        <f>+'[1]Podklady QZ'!D294</f>
        <v>36.08</v>
      </c>
      <c r="E13" s="380">
        <f>+'[1]Podklady QZ'!E294</f>
        <v>1.9055425514834499E-2</v>
      </c>
      <c r="F13" s="381">
        <f>+'[1]Podklady QZ'!F294</f>
        <v>79.417999999999992</v>
      </c>
      <c r="G13" s="368">
        <f>+'[1]Podklady QZ'!G294</f>
        <v>8.3957675470357693E-2</v>
      </c>
      <c r="H13" s="381">
        <f>+'[1]Podklady QZ'!H294</f>
        <v>174.00799999999998</v>
      </c>
      <c r="I13" s="368">
        <f>+'[1]Podklady QZ'!I294</f>
        <v>4.7670982335973465E-2</v>
      </c>
      <c r="J13" s="176"/>
      <c r="K13" s="178" t="str">
        <f t="shared" si="0"/>
        <v>Elektrická energie</v>
      </c>
      <c r="L13" s="168">
        <f t="shared" si="0"/>
        <v>58.51</v>
      </c>
      <c r="M13" s="168">
        <f t="shared" si="1"/>
        <v>36.08</v>
      </c>
      <c r="N13" s="168">
        <f t="shared" si="2"/>
        <v>79.417999999999992</v>
      </c>
      <c r="O13" s="246"/>
    </row>
    <row r="14" spans="1:15" x14ac:dyDescent="0.2">
      <c r="A14" s="57" t="s">
        <v>68</v>
      </c>
      <c r="B14" s="308">
        <f>+'[1]Podklady QZ'!B295</f>
        <v>0.42</v>
      </c>
      <c r="C14" s="462">
        <f>+'[1]Podklady QZ'!C295</f>
        <v>3.6309251078471208E-4</v>
      </c>
      <c r="D14" s="381">
        <f>+'[1]Podklady QZ'!D295</f>
        <v>0.38</v>
      </c>
      <c r="E14" s="380">
        <f>+'[1]Podklady QZ'!E295</f>
        <v>5.582734658498244E-4</v>
      </c>
      <c r="F14" s="381">
        <f>+'[1]Podklady QZ'!F295</f>
        <v>0.74</v>
      </c>
      <c r="G14" s="368">
        <f>+'[1]Podklady QZ'!G295</f>
        <v>6.6998035327882951E-4</v>
      </c>
      <c r="H14" s="381">
        <f>+'[1]Podklady QZ'!H295</f>
        <v>1.54</v>
      </c>
      <c r="I14" s="368">
        <f>+'[1]Podklady QZ'!I295</f>
        <v>5.2346944671998808E-4</v>
      </c>
      <c r="J14" s="176"/>
      <c r="K14" s="178" t="str">
        <f t="shared" si="0"/>
        <v>Energie prostředí (tepelné čerpadlo)</v>
      </c>
      <c r="L14" s="168">
        <f t="shared" si="0"/>
        <v>0.42</v>
      </c>
      <c r="M14" s="168">
        <f t="shared" si="1"/>
        <v>0.38</v>
      </c>
      <c r="N14" s="168">
        <f t="shared" si="2"/>
        <v>0.74</v>
      </c>
      <c r="O14" s="246"/>
    </row>
    <row r="15" spans="1:15" x14ac:dyDescent="0.2">
      <c r="A15" s="57" t="s">
        <v>69</v>
      </c>
      <c r="B15" s="308">
        <f>+'[1]Podklady QZ'!B296</f>
        <v>0</v>
      </c>
      <c r="C15" s="462">
        <f>+'[1]Podklady QZ'!C296</f>
        <v>0</v>
      </c>
      <c r="D15" s="381">
        <f>+'[1]Podklady QZ'!D296</f>
        <v>0</v>
      </c>
      <c r="E15" s="380">
        <f>+'[1]Podklady QZ'!E296</f>
        <v>0</v>
      </c>
      <c r="F15" s="381">
        <f>+'[1]Podklady QZ'!F296</f>
        <v>0</v>
      </c>
      <c r="G15" s="368">
        <f>+'[1]Podklady QZ'!G296</f>
        <v>0</v>
      </c>
      <c r="H15" s="381">
        <f>+'[1]Podklady QZ'!H296</f>
        <v>0</v>
      </c>
      <c r="I15" s="368">
        <f>+'[1]Podklady QZ'!I296</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QZ'!B297</f>
        <v>88766.46</v>
      </c>
      <c r="C16" s="462">
        <f>+'[1]Podklady QZ'!C297</f>
        <v>8.7346499403930106E-2</v>
      </c>
      <c r="D16" s="381">
        <f>+'[1]Podklady QZ'!D297</f>
        <v>85224.485000000001</v>
      </c>
      <c r="E16" s="380">
        <f>+'[1]Podklady QZ'!E297</f>
        <v>7.6359947911708831E-2</v>
      </c>
      <c r="F16" s="381">
        <f>+'[1]Podklady QZ'!F297</f>
        <v>117497.755</v>
      </c>
      <c r="G16" s="368">
        <f>+'[1]Podklady QZ'!G297</f>
        <v>6.777069491334603E-2</v>
      </c>
      <c r="H16" s="381">
        <f>+'[1]Podklady QZ'!H297</f>
        <v>291488.7</v>
      </c>
      <c r="I16" s="368">
        <f>+'[1]Podklady QZ'!I297</f>
        <v>7.5396056385332824E-2</v>
      </c>
      <c r="J16" s="176"/>
      <c r="K16" s="178" t="str">
        <f t="shared" si="0"/>
        <v>Hnědé uhlí</v>
      </c>
      <c r="L16" s="168">
        <f t="shared" si="0"/>
        <v>88766.46</v>
      </c>
      <c r="M16" s="168">
        <f t="shared" si="1"/>
        <v>85224.485000000001</v>
      </c>
      <c r="N16" s="168">
        <f t="shared" si="2"/>
        <v>117497.755</v>
      </c>
      <c r="O16" s="246"/>
    </row>
    <row r="17" spans="1:18" x14ac:dyDescent="0.2">
      <c r="A17" s="57" t="s">
        <v>80</v>
      </c>
      <c r="B17" s="308">
        <f>+'[1]Podklady QZ'!B298</f>
        <v>4714.9399999999996</v>
      </c>
      <c r="C17" s="462">
        <f>+'[1]Podklady QZ'!C298</f>
        <v>0.7695850879770183</v>
      </c>
      <c r="D17" s="381">
        <f>+'[1]Podklady QZ'!D298</f>
        <v>5280.59</v>
      </c>
      <c r="E17" s="380">
        <f>+'[1]Podklady QZ'!E298</f>
        <v>0.78905576417041101</v>
      </c>
      <c r="F17" s="381">
        <f>+'[1]Podklady QZ'!F298</f>
        <v>8060.73</v>
      </c>
      <c r="G17" s="368">
        <f>+'[1]Podklady QZ'!G298</f>
        <v>0.828419619228694</v>
      </c>
      <c r="H17" s="381">
        <f>+'[1]Podklady QZ'!H298</f>
        <v>18056.259999999998</v>
      </c>
      <c r="I17" s="368">
        <f>+'[1]Podklady QZ'!I298</f>
        <v>0.80075160294361547</v>
      </c>
      <c r="J17" s="176"/>
      <c r="K17" s="178" t="str">
        <f t="shared" si="0"/>
        <v>Jaderné palivo</v>
      </c>
      <c r="L17" s="168">
        <f t="shared" si="0"/>
        <v>4714.9399999999996</v>
      </c>
      <c r="M17" s="168">
        <f t="shared" si="1"/>
        <v>5280.59</v>
      </c>
      <c r="N17" s="168">
        <f t="shared" si="2"/>
        <v>8060.73</v>
      </c>
      <c r="O17" s="246"/>
    </row>
    <row r="18" spans="1:18" x14ac:dyDescent="0.2">
      <c r="A18" s="57" t="s">
        <v>40</v>
      </c>
      <c r="B18" s="308">
        <f>+'[1]Podklady QZ'!B299</f>
        <v>0</v>
      </c>
      <c r="C18" s="462">
        <f>+'[1]Podklady QZ'!C299</f>
        <v>0</v>
      </c>
      <c r="D18" s="381">
        <f>+'[1]Podklady QZ'!D299</f>
        <v>0</v>
      </c>
      <c r="E18" s="380">
        <f>+'[1]Podklady QZ'!E299</f>
        <v>0</v>
      </c>
      <c r="F18" s="381">
        <f>+'[1]Podklady QZ'!F299</f>
        <v>0</v>
      </c>
      <c r="G18" s="368">
        <f>+'[1]Podklady QZ'!G299</f>
        <v>0</v>
      </c>
      <c r="H18" s="381">
        <f>+'[1]Podklady QZ'!H299</f>
        <v>0</v>
      </c>
      <c r="I18" s="368">
        <f>+'[1]Podklady QZ'!I299</f>
        <v>0</v>
      </c>
      <c r="J18" s="176"/>
      <c r="K18" s="178" t="str">
        <f t="shared" si="0"/>
        <v>Koks</v>
      </c>
      <c r="L18" s="168">
        <f t="shared" si="0"/>
        <v>0</v>
      </c>
      <c r="M18" s="168">
        <f t="shared" si="1"/>
        <v>0</v>
      </c>
      <c r="N18" s="168">
        <f t="shared" si="2"/>
        <v>0</v>
      </c>
      <c r="O18" s="246"/>
    </row>
    <row r="19" spans="1:18" x14ac:dyDescent="0.2">
      <c r="A19" s="57" t="s">
        <v>39</v>
      </c>
      <c r="B19" s="308">
        <f>+'[1]Podklady QZ'!B300</f>
        <v>0</v>
      </c>
      <c r="C19" s="462">
        <f>+'[1]Podklady QZ'!C300</f>
        <v>0</v>
      </c>
      <c r="D19" s="381">
        <f>+'[1]Podklady QZ'!D300</f>
        <v>0</v>
      </c>
      <c r="E19" s="380">
        <f>+'[1]Podklady QZ'!E300</f>
        <v>0</v>
      </c>
      <c r="F19" s="381">
        <f>+'[1]Podklady QZ'!F300</f>
        <v>0</v>
      </c>
      <c r="G19" s="368">
        <f>+'[1]Podklady QZ'!G300</f>
        <v>0</v>
      </c>
      <c r="H19" s="381">
        <f>+'[1]Podklady QZ'!H300</f>
        <v>0</v>
      </c>
      <c r="I19" s="368">
        <f>+'[1]Podklady QZ'!I300</f>
        <v>0</v>
      </c>
      <c r="J19" s="176"/>
      <c r="K19" s="178" t="str">
        <f t="shared" si="0"/>
        <v>Odpadní teplo</v>
      </c>
      <c r="L19" s="168">
        <f t="shared" si="0"/>
        <v>0</v>
      </c>
      <c r="M19" s="168">
        <f t="shared" si="1"/>
        <v>0</v>
      </c>
      <c r="N19" s="168">
        <f t="shared" si="2"/>
        <v>0</v>
      </c>
      <c r="O19" s="246"/>
    </row>
    <row r="20" spans="1:18" x14ac:dyDescent="0.2">
      <c r="A20" s="57" t="s">
        <v>38</v>
      </c>
      <c r="B20" s="308">
        <f>+'[1]Podklady QZ'!B301</f>
        <v>0</v>
      </c>
      <c r="C20" s="462">
        <f>+'[1]Podklady QZ'!C301</f>
        <v>0</v>
      </c>
      <c r="D20" s="381">
        <f>+'[1]Podklady QZ'!D301</f>
        <v>0</v>
      </c>
      <c r="E20" s="380">
        <f>+'[1]Podklady QZ'!E301</f>
        <v>0</v>
      </c>
      <c r="F20" s="381">
        <f>+'[1]Podklady QZ'!F301</f>
        <v>0</v>
      </c>
      <c r="G20" s="368">
        <f>+'[1]Podklady QZ'!G301</f>
        <v>0</v>
      </c>
      <c r="H20" s="381">
        <f>+'[1]Podklady QZ'!H301</f>
        <v>0</v>
      </c>
      <c r="I20" s="368">
        <f>+'[1]Podklady QZ'!I301</f>
        <v>0</v>
      </c>
      <c r="J20" s="176"/>
      <c r="K20" s="178" t="str">
        <f t="shared" si="0"/>
        <v>Ostatní kapalná paliva</v>
      </c>
      <c r="L20" s="168">
        <f t="shared" si="0"/>
        <v>0</v>
      </c>
      <c r="M20" s="168">
        <f t="shared" si="1"/>
        <v>0</v>
      </c>
      <c r="N20" s="168">
        <f t="shared" si="2"/>
        <v>0</v>
      </c>
      <c r="O20" s="246"/>
    </row>
    <row r="21" spans="1:18" x14ac:dyDescent="0.2">
      <c r="A21" s="57" t="s">
        <v>37</v>
      </c>
      <c r="B21" s="308">
        <f>+'[1]Podklady QZ'!B302</f>
        <v>840</v>
      </c>
      <c r="C21" s="462">
        <f>+'[1]Podklady QZ'!C302</f>
        <v>4.1116520467888362E-3</v>
      </c>
      <c r="D21" s="381">
        <f>+'[1]Podklady QZ'!D302</f>
        <v>255</v>
      </c>
      <c r="E21" s="380">
        <f>+'[1]Podklady QZ'!E302</f>
        <v>1.2569825008219926E-3</v>
      </c>
      <c r="F21" s="381">
        <f>+'[1]Podklady QZ'!F302</f>
        <v>650</v>
      </c>
      <c r="G21" s="368">
        <f>+'[1]Podklady QZ'!G302</f>
        <v>3.4541807152846217E-3</v>
      </c>
      <c r="H21" s="381">
        <f>+'[1]Podklady QZ'!H302</f>
        <v>1745</v>
      </c>
      <c r="I21" s="368">
        <f>+'[1]Podklady QZ'!I302</f>
        <v>2.9310883882031893E-3</v>
      </c>
      <c r="J21" s="176"/>
      <c r="K21" s="178" t="str">
        <f t="shared" si="0"/>
        <v>Ostatní pevná paliva</v>
      </c>
      <c r="L21" s="168">
        <f t="shared" si="0"/>
        <v>840</v>
      </c>
      <c r="M21" s="168">
        <f t="shared" si="1"/>
        <v>255</v>
      </c>
      <c r="N21" s="168">
        <f t="shared" si="2"/>
        <v>650</v>
      </c>
      <c r="O21" s="246"/>
    </row>
    <row r="22" spans="1:18" x14ac:dyDescent="0.2">
      <c r="A22" s="57" t="s">
        <v>36</v>
      </c>
      <c r="B22" s="308">
        <f>+'[1]Podklady QZ'!B303</f>
        <v>44.55</v>
      </c>
      <c r="C22" s="462">
        <f>+'[1]Podklady QZ'!C303</f>
        <v>1.6927646712512509E-4</v>
      </c>
      <c r="D22" s="381">
        <f>+'[1]Podklady QZ'!D303</f>
        <v>53.615000000000002</v>
      </c>
      <c r="E22" s="380">
        <f>+'[1]Podklady QZ'!E303</f>
        <v>2.0283966910912134E-4</v>
      </c>
      <c r="F22" s="381">
        <f>+'[1]Podklady QZ'!F303</f>
        <v>69.147999999999996</v>
      </c>
      <c r="G22" s="368">
        <f>+'[1]Podklady QZ'!G303</f>
        <v>2.674793756798969E-4</v>
      </c>
      <c r="H22" s="381">
        <f>+'[1]Podklady QZ'!H303</f>
        <v>167.31299999999999</v>
      </c>
      <c r="I22" s="368">
        <f>+'[1]Podklady QZ'!I303</f>
        <v>2.1286150367079638E-4</v>
      </c>
      <c r="J22" s="176"/>
      <c r="K22" s="178" t="str">
        <f t="shared" si="0"/>
        <v>Ostatní plyny</v>
      </c>
      <c r="L22" s="168">
        <f t="shared" si="0"/>
        <v>44.55</v>
      </c>
      <c r="M22" s="168">
        <f t="shared" si="1"/>
        <v>53.615000000000002</v>
      </c>
      <c r="N22" s="168">
        <f t="shared" si="2"/>
        <v>69.147999999999996</v>
      </c>
      <c r="O22" s="246"/>
    </row>
    <row r="23" spans="1:18" x14ac:dyDescent="0.2">
      <c r="A23" s="57" t="s">
        <v>3</v>
      </c>
      <c r="B23" s="308">
        <f>+'[1]Podklady QZ'!B304</f>
        <v>0</v>
      </c>
      <c r="C23" s="462">
        <f>+'[1]Podklady QZ'!C304</f>
        <v>0</v>
      </c>
      <c r="D23" s="381">
        <f>+'[1]Podklady QZ'!D304</f>
        <v>0</v>
      </c>
      <c r="E23" s="380">
        <f>+'[1]Podklady QZ'!E304</f>
        <v>0</v>
      </c>
      <c r="F23" s="381">
        <f>+'[1]Podklady QZ'!F304</f>
        <v>0</v>
      </c>
      <c r="G23" s="368">
        <f>+'[1]Podklady QZ'!G304</f>
        <v>0</v>
      </c>
      <c r="H23" s="381">
        <f>+'[1]Podklady QZ'!H304</f>
        <v>0</v>
      </c>
      <c r="I23" s="368">
        <f>+'[1]Podklady QZ'!I304</f>
        <v>0</v>
      </c>
      <c r="J23" s="176"/>
      <c r="K23" s="178" t="str">
        <f t="shared" si="0"/>
        <v>Ostatní</v>
      </c>
      <c r="L23" s="168">
        <f t="shared" si="0"/>
        <v>0</v>
      </c>
      <c r="M23" s="168">
        <f t="shared" si="1"/>
        <v>0</v>
      </c>
      <c r="N23" s="168">
        <f t="shared" si="2"/>
        <v>0</v>
      </c>
      <c r="O23" s="246"/>
    </row>
    <row r="24" spans="1:18" x14ac:dyDescent="0.2">
      <c r="A24" s="57" t="s">
        <v>35</v>
      </c>
      <c r="B24" s="308">
        <f>+'[1]Podklady QZ'!B305</f>
        <v>38.226999999999997</v>
      </c>
      <c r="C24" s="462">
        <f>+'[1]Podklady QZ'!C305</f>
        <v>7.062023211364855E-3</v>
      </c>
      <c r="D24" s="381">
        <f>+'[1]Podklady QZ'!D305</f>
        <v>37.289000000000001</v>
      </c>
      <c r="E24" s="380">
        <f>+'[1]Podklady QZ'!E305</f>
        <v>5.6917648836621818E-3</v>
      </c>
      <c r="F24" s="381">
        <f>+'[1]Podklady QZ'!F305</f>
        <v>4367.3009999999995</v>
      </c>
      <c r="G24" s="368">
        <f>+'[1]Podklady QZ'!G305</f>
        <v>0.41713374084245841</v>
      </c>
      <c r="H24" s="381">
        <f>+'[1]Podklady QZ'!H305</f>
        <v>4442.8169999999991</v>
      </c>
      <c r="I24" s="368">
        <f>+'[1]Podklady QZ'!I305</f>
        <v>0.19803751581456877</v>
      </c>
      <c r="J24" s="176"/>
      <c r="K24" s="178" t="str">
        <f t="shared" si="0"/>
        <v>Topné oleje</v>
      </c>
      <c r="L24" s="168">
        <f t="shared" si="0"/>
        <v>38.226999999999997</v>
      </c>
      <c r="M24" s="168">
        <f t="shared" si="1"/>
        <v>37.289000000000001</v>
      </c>
      <c r="N24" s="168">
        <f t="shared" si="2"/>
        <v>4367.3009999999995</v>
      </c>
      <c r="O24" s="246"/>
    </row>
    <row r="25" spans="1:18" x14ac:dyDescent="0.2">
      <c r="A25" s="218" t="s">
        <v>34</v>
      </c>
      <c r="B25" s="310">
        <f>+'[1]Podklady QZ'!B306</f>
        <v>17633.811000000005</v>
      </c>
      <c r="C25" s="463">
        <f>+'[1]Podklady QZ'!C306</f>
        <v>2.0283639116100153E-2</v>
      </c>
      <c r="D25" s="379">
        <f>+'[1]Podklady QZ'!D306</f>
        <v>18126.664000000001</v>
      </c>
      <c r="E25" s="378">
        <f>+'[1]Podklady QZ'!E306</f>
        <v>2.4443093967045169E-2</v>
      </c>
      <c r="F25" s="379">
        <f>+'[1]Podklady QZ'!F306</f>
        <v>26322.408999999996</v>
      </c>
      <c r="G25" s="378">
        <f>+'[1]Podklady QZ'!G306</f>
        <v>2.6173367927196749E-2</v>
      </c>
      <c r="H25" s="379">
        <f>+'[1]Podklady QZ'!H306</f>
        <v>62082.884000000005</v>
      </c>
      <c r="I25" s="378">
        <f>+'[1]Podklady QZ'!I306</f>
        <v>2.3726166581968671E-2</v>
      </c>
      <c r="J25" s="176"/>
      <c r="K25" s="178" t="str">
        <f t="shared" si="0"/>
        <v>Zemní plyn</v>
      </c>
      <c r="L25" s="168">
        <f t="shared" si="0"/>
        <v>17633.811000000005</v>
      </c>
      <c r="M25" s="168">
        <f t="shared" si="1"/>
        <v>18126.664000000001</v>
      </c>
      <c r="N25" s="168">
        <f t="shared" si="2"/>
        <v>26322.408999999996</v>
      </c>
      <c r="O25" s="173"/>
    </row>
    <row r="26" spans="1:18" ht="13.5" customHeight="1" x14ac:dyDescent="0.2">
      <c r="A26" s="242" t="s">
        <v>281</v>
      </c>
      <c r="B26" s="306">
        <f>+'[1]Podklady QZ'!B307</f>
        <v>161820.57699999999</v>
      </c>
      <c r="C26" s="370">
        <f>+'[1]Podklady QZ'!C307</f>
        <v>6.4071301517807419E-2</v>
      </c>
      <c r="D26" s="367">
        <f>+'[1]Podklady QZ'!D307</f>
        <v>149773.81600000002</v>
      </c>
      <c r="E26" s="370">
        <f>+'[1]Podklady QZ'!E307</f>
        <v>5.9432564805156012E-2</v>
      </c>
      <c r="F26" s="367">
        <f>+'[1]Podklady QZ'!F307</f>
        <v>213429.785</v>
      </c>
      <c r="G26" s="370">
        <f>+'[1]Podklady QZ'!G307</f>
        <v>6.1417940862360271E-2</v>
      </c>
      <c r="H26" s="367">
        <f>+'[1]Podklady QZ'!H307</f>
        <v>525024.17800000007</v>
      </c>
      <c r="I26" s="370">
        <f>+'[1]Podklady QZ'!I307</f>
        <v>6.1617236040751956E-2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08">
        <f>+'[1]Podklady QZ'!B308</f>
        <v>56386.701000000001</v>
      </c>
      <c r="C27" s="368">
        <f>+'[1]Podklady QZ'!C308</f>
        <v>4.6225548901012568E-2</v>
      </c>
      <c r="D27" s="363">
        <f>+'[1]Podklady QZ'!D308</f>
        <v>50095.433000000005</v>
      </c>
      <c r="E27" s="368">
        <f>+'[1]Podklady QZ'!E308</f>
        <v>4.1703518608545237E-2</v>
      </c>
      <c r="F27" s="363">
        <f>+'[1]Podklady QZ'!F308</f>
        <v>55273.572</v>
      </c>
      <c r="G27" s="368">
        <f>+'[1]Podklady QZ'!G308</f>
        <v>4.1591098303743454E-2</v>
      </c>
      <c r="H27" s="363">
        <f>+'[1]Podklady QZ'!H308</f>
        <v>161755.70600000001</v>
      </c>
      <c r="I27" s="368">
        <f>+'[1]Podklady QZ'!I308</f>
        <v>4.3134615910048385E-2</v>
      </c>
      <c r="J27" s="176"/>
      <c r="K27" s="178" t="str">
        <f>+A27</f>
        <v>Průmysl</v>
      </c>
      <c r="L27" s="168">
        <f t="shared" ref="L27:L34" si="4">+B27</f>
        <v>56386.701000000001</v>
      </c>
      <c r="M27" s="168">
        <f t="shared" ref="M27:M34" si="5">+D27</f>
        <v>50095.433000000005</v>
      </c>
      <c r="N27" s="168">
        <f t="shared" ref="N27:N34" si="6">+F27</f>
        <v>55273.572</v>
      </c>
      <c r="O27" s="127"/>
      <c r="P27" s="246"/>
      <c r="Q27" s="246"/>
      <c r="R27" s="246"/>
    </row>
    <row r="28" spans="1:18" ht="12.75" customHeight="1" x14ac:dyDescent="0.2">
      <c r="A28" s="57" t="s">
        <v>0</v>
      </c>
      <c r="B28" s="308">
        <f>+'[1]Podklady QZ'!B309</f>
        <v>1324.94</v>
      </c>
      <c r="C28" s="380">
        <f>+'[1]Podklady QZ'!C309</f>
        <v>2.3977894601359684E-2</v>
      </c>
      <c r="D28" s="381">
        <f>+'[1]Podklady QZ'!D309</f>
        <v>1497.48</v>
      </c>
      <c r="E28" s="380">
        <f>+'[1]Podklady QZ'!E309</f>
        <v>2.0462036635091128E-2</v>
      </c>
      <c r="F28" s="381">
        <f>+'[1]Podklady QZ'!F309</f>
        <v>2230.8900000000003</v>
      </c>
      <c r="G28" s="368">
        <f>+'[1]Podklady QZ'!G309</f>
        <v>2.5697200519982175E-2</v>
      </c>
      <c r="H28" s="381">
        <f>+'[1]Podklady QZ'!H309</f>
        <v>5053.3100000000004</v>
      </c>
      <c r="I28" s="368">
        <f>+'[1]Podklady QZ'!I309</f>
        <v>2.3475970364281319E-2</v>
      </c>
      <c r="J28" s="176"/>
      <c r="K28" s="178" t="str">
        <f t="shared" ref="K28:K34" si="7">+A28</f>
        <v>Energetika</v>
      </c>
      <c r="L28" s="168">
        <f t="shared" si="4"/>
        <v>1324.94</v>
      </c>
      <c r="M28" s="168">
        <f t="shared" si="5"/>
        <v>1497.48</v>
      </c>
      <c r="N28" s="168">
        <f t="shared" si="6"/>
        <v>2230.8900000000003</v>
      </c>
    </row>
    <row r="29" spans="1:18" ht="12.75" customHeight="1" x14ac:dyDescent="0.2">
      <c r="A29" s="57" t="s">
        <v>1</v>
      </c>
      <c r="B29" s="308">
        <f>+'[1]Podklady QZ'!B310</f>
        <v>179.214</v>
      </c>
      <c r="C29" s="380">
        <f>+'[1]Podklady QZ'!C310</f>
        <v>3.1908216916906415E-2</v>
      </c>
      <c r="D29" s="381">
        <f>+'[1]Podklady QZ'!D310</f>
        <v>140.52500000000001</v>
      </c>
      <c r="E29" s="380">
        <f>+'[1]Podklady QZ'!E310</f>
        <v>2.3876192110534749E-2</v>
      </c>
      <c r="F29" s="381">
        <f>+'[1]Podklady QZ'!F310</f>
        <v>640.27599999999995</v>
      </c>
      <c r="G29" s="368">
        <f>+'[1]Podklady QZ'!G310</f>
        <v>5.7362635393615788E-2</v>
      </c>
      <c r="H29" s="381">
        <f>+'[1]Podklady QZ'!H310</f>
        <v>960.01499999999999</v>
      </c>
      <c r="I29" s="368">
        <f>+'[1]Podklady QZ'!I310</f>
        <v>4.2358554531617229E-2</v>
      </c>
      <c r="J29" s="176"/>
      <c r="K29" s="178" t="str">
        <f t="shared" si="7"/>
        <v>Doprava</v>
      </c>
      <c r="L29" s="168">
        <f t="shared" si="4"/>
        <v>179.214</v>
      </c>
      <c r="M29" s="168">
        <f t="shared" si="5"/>
        <v>140.52500000000001</v>
      </c>
      <c r="N29" s="168">
        <f t="shared" si="6"/>
        <v>640.27599999999995</v>
      </c>
      <c r="O29" s="127"/>
    </row>
    <row r="30" spans="1:18" ht="12.75" customHeight="1" x14ac:dyDescent="0.2">
      <c r="A30" s="57" t="s">
        <v>2</v>
      </c>
      <c r="B30" s="308">
        <f>+'[1]Podklady QZ'!B311</f>
        <v>188.79500000000002</v>
      </c>
      <c r="C30" s="380">
        <f>+'[1]Podklady QZ'!C311</f>
        <v>1.230731100362065E-2</v>
      </c>
      <c r="D30" s="381">
        <f>+'[1]Podklady QZ'!D311</f>
        <v>116.19200000000001</v>
      </c>
      <c r="E30" s="380">
        <f>+'[1]Podklady QZ'!E311</f>
        <v>6.1065897162363558E-3</v>
      </c>
      <c r="F30" s="381">
        <f>+'[1]Podklady QZ'!F311</f>
        <v>191.45100000000002</v>
      </c>
      <c r="G30" s="368">
        <f>+'[1]Podklady QZ'!G311</f>
        <v>1.0334851766772679E-2</v>
      </c>
      <c r="H30" s="381">
        <f>+'[1]Podklady QZ'!H311</f>
        <v>496.43800000000005</v>
      </c>
      <c r="I30" s="368">
        <f>+'[1]Podklady QZ'!I311</f>
        <v>9.3858492532837151E-3</v>
      </c>
      <c r="J30" s="176"/>
      <c r="K30" s="178" t="str">
        <f t="shared" si="7"/>
        <v>Stavebnictví</v>
      </c>
      <c r="L30" s="168">
        <f t="shared" si="4"/>
        <v>188.79500000000002</v>
      </c>
      <c r="M30" s="168">
        <f t="shared" si="5"/>
        <v>116.19200000000001</v>
      </c>
      <c r="N30" s="168">
        <f t="shared" si="6"/>
        <v>191.45100000000002</v>
      </c>
    </row>
    <row r="31" spans="1:18" x14ac:dyDescent="0.2">
      <c r="A31" s="57" t="s">
        <v>6</v>
      </c>
      <c r="B31" s="308">
        <f>+'[1]Podklady QZ'!B312</f>
        <v>1635.85</v>
      </c>
      <c r="C31" s="380">
        <f>+'[1]Podklady QZ'!C312</f>
        <v>0.16867385651632624</v>
      </c>
      <c r="D31" s="381">
        <f>+'[1]Podklady QZ'!D312</f>
        <v>451.28</v>
      </c>
      <c r="E31" s="380">
        <f>+'[1]Podklady QZ'!E312</f>
        <v>4.8422621931323108E-2</v>
      </c>
      <c r="F31" s="381">
        <f>+'[1]Podklady QZ'!F312</f>
        <v>779.18999999999994</v>
      </c>
      <c r="G31" s="368">
        <f>+'[1]Podklady QZ'!G312</f>
        <v>5.0884983636858901E-2</v>
      </c>
      <c r="H31" s="381">
        <f>+'[1]Podklady QZ'!H312</f>
        <v>2866.32</v>
      </c>
      <c r="I31" s="368">
        <f>+'[1]Podklady QZ'!I312</f>
        <v>8.3491496032615964E-2</v>
      </c>
      <c r="J31" s="176"/>
      <c r="K31" s="178" t="str">
        <f t="shared" si="7"/>
        <v>Zemědělství a lesnictví</v>
      </c>
      <c r="L31" s="168">
        <f t="shared" si="4"/>
        <v>1635.85</v>
      </c>
      <c r="M31" s="168">
        <f t="shared" si="5"/>
        <v>451.28</v>
      </c>
      <c r="N31" s="168">
        <f t="shared" si="6"/>
        <v>779.18999999999994</v>
      </c>
    </row>
    <row r="32" spans="1:18" x14ac:dyDescent="0.2">
      <c r="A32" s="57" t="s">
        <v>28</v>
      </c>
      <c r="B32" s="308">
        <f>+'[1]Podklady QZ'!B313</f>
        <v>50977.282999999996</v>
      </c>
      <c r="C32" s="380">
        <f>+'[1]Podklady QZ'!C313</f>
        <v>6.1364505348328061E-2</v>
      </c>
      <c r="D32" s="381">
        <f>+'[1]Podklady QZ'!D313</f>
        <v>51874.230999999992</v>
      </c>
      <c r="E32" s="380">
        <f>+'[1]Podklady QZ'!E313</f>
        <v>6.2657732384269582E-2</v>
      </c>
      <c r="F32" s="381">
        <f>+'[1]Podklady QZ'!F313</f>
        <v>82447.335999999996</v>
      </c>
      <c r="G32" s="368">
        <f>+'[1]Podklady QZ'!G313</f>
        <v>6.09932704176014E-2</v>
      </c>
      <c r="H32" s="381">
        <f>+'[1]Podklady QZ'!H313</f>
        <v>185298.84999999998</v>
      </c>
      <c r="I32" s="368">
        <f>+'[1]Podklady QZ'!I313</f>
        <v>6.1553467226745512E-2</v>
      </c>
      <c r="J32" s="176"/>
      <c r="K32" s="178" t="str">
        <f t="shared" si="7"/>
        <v>Domácnosti</v>
      </c>
      <c r="L32" s="168">
        <f t="shared" si="4"/>
        <v>50977.282999999996</v>
      </c>
      <c r="M32" s="168">
        <f t="shared" si="5"/>
        <v>51874.230999999992</v>
      </c>
      <c r="N32" s="168">
        <f t="shared" si="6"/>
        <v>82447.335999999996</v>
      </c>
    </row>
    <row r="33" spans="1:14" x14ac:dyDescent="0.2">
      <c r="A33" s="57" t="s">
        <v>5</v>
      </c>
      <c r="B33" s="308">
        <f>+'[1]Podklady QZ'!B314</f>
        <v>48439.958999999995</v>
      </c>
      <c r="C33" s="380">
        <f>+'[1]Podklady QZ'!C314</f>
        <v>0.13484708031674558</v>
      </c>
      <c r="D33" s="381">
        <f>+'[1]Podklady QZ'!D314</f>
        <v>42539.252</v>
      </c>
      <c r="E33" s="380">
        <f>+'[1]Podklady QZ'!E314</f>
        <v>0.12060965413277841</v>
      </c>
      <c r="F33" s="381">
        <f>+'[1]Podklady QZ'!F314</f>
        <v>67084.191000000006</v>
      </c>
      <c r="G33" s="368">
        <f>+'[1]Podklady QZ'!G314</f>
        <v>0.11083910322108784</v>
      </c>
      <c r="H33" s="381">
        <f>+'[1]Podklady QZ'!H314</f>
        <v>158063.402</v>
      </c>
      <c r="I33" s="368">
        <f>+'[1]Podklady QZ'!I314</f>
        <v>0.12000294557387955</v>
      </c>
      <c r="J33" s="176"/>
      <c r="K33" s="178" t="str">
        <f t="shared" si="7"/>
        <v>Obchod, služby, školství, zdravotnictví</v>
      </c>
      <c r="L33" s="168">
        <f t="shared" si="4"/>
        <v>48439.958999999995</v>
      </c>
      <c r="M33" s="168">
        <f t="shared" si="5"/>
        <v>42539.252</v>
      </c>
      <c r="N33" s="168">
        <f t="shared" si="6"/>
        <v>67084.191000000006</v>
      </c>
    </row>
    <row r="34" spans="1:14" ht="12.75" thickBot="1" x14ac:dyDescent="0.25">
      <c r="A34" s="58" t="s">
        <v>3</v>
      </c>
      <c r="B34" s="309">
        <f>+'[1]Podklady QZ'!B315</f>
        <v>2687.835</v>
      </c>
      <c r="C34" s="369">
        <f>+'[1]Podklady QZ'!C315</f>
        <v>8.9732865086868438E-2</v>
      </c>
      <c r="D34" s="364">
        <f>+'[1]Podklady QZ'!D315</f>
        <v>3059.4229999999998</v>
      </c>
      <c r="E34" s="369">
        <f>+'[1]Podklady QZ'!E315</f>
        <v>9.9270194018978505E-2</v>
      </c>
      <c r="F34" s="364">
        <f>+'[1]Podklady QZ'!F315</f>
        <v>4782.8789999999999</v>
      </c>
      <c r="G34" s="369">
        <f>+'[1]Podklady QZ'!G315</f>
        <v>8.3521039234070851E-2</v>
      </c>
      <c r="H34" s="364">
        <f>+'[1]Podklady QZ'!H315</f>
        <v>10530.136999999999</v>
      </c>
      <c r="I34" s="369">
        <f>+'[1]Podklady QZ'!I315</f>
        <v>8.9209380502709087E-2</v>
      </c>
      <c r="J34" s="176"/>
      <c r="K34" s="178" t="str">
        <f t="shared" si="7"/>
        <v>Ostatní</v>
      </c>
      <c r="L34" s="168">
        <f t="shared" si="4"/>
        <v>2687.835</v>
      </c>
      <c r="M34" s="168">
        <f t="shared" si="5"/>
        <v>3059.4229999999998</v>
      </c>
      <c r="N34" s="168">
        <f t="shared" si="6"/>
        <v>4782.8789999999999</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QZ'!L284</f>
        <v>5.4744855401122207E-2</v>
      </c>
    </row>
    <row r="40" spans="1:14" x14ac:dyDescent="0.2">
      <c r="B40" s="226"/>
      <c r="C40" s="226"/>
      <c r="D40" s="226"/>
      <c r="L40" s="184" t="s">
        <v>66</v>
      </c>
      <c r="M40" s="219">
        <f>+'[1]Podklady QZ'!L285</f>
        <v>3.9907361468228063E-2</v>
      </c>
    </row>
    <row r="41" spans="1:14" x14ac:dyDescent="0.2">
      <c r="B41" s="127"/>
      <c r="C41" s="127"/>
      <c r="D41" s="127"/>
      <c r="L41" s="184" t="s">
        <v>182</v>
      </c>
      <c r="M41" s="219">
        <f>+'[1]Podklady QZ'!L286</f>
        <v>5.6382451235942418E-2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{8DF12F87-A012-442F-9A6C-FAFF94B6B04F}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customWidth="1"/>
    <col min="4" max="4" width="14.42578125" style="123" customWidth="1"/>
    <col min="5" max="5" width="8" style="123" customWidth="1"/>
    <col min="6" max="6" width="14.42578125" style="123" customWidth="1"/>
    <col min="7" max="7" width="8" style="123" customWidth="1"/>
    <col min="8" max="8" width="14.42578125" style="123" customWidth="1"/>
    <col min="9" max="9" width="8" style="123"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1" ht="18.75" x14ac:dyDescent="0.3">
      <c r="A1" s="164" t="s">
        <v>53</v>
      </c>
      <c r="B1" s="173"/>
      <c r="C1" s="173"/>
      <c r="D1" s="173"/>
      <c r="E1" s="173"/>
      <c r="F1" s="173"/>
      <c r="G1" s="173"/>
      <c r="H1" s="173"/>
      <c r="I1" s="173"/>
      <c r="J1" s="173"/>
      <c r="K1" s="173"/>
      <c r="L1" s="173"/>
      <c r="M1" s="165" t="str">
        <f>Obsah!$A$1</f>
        <v>III. čtvrtletí 2019</v>
      </c>
      <c r="N1" s="176"/>
      <c r="O1" s="173"/>
    </row>
    <row r="2" spans="1:21" ht="7.5" customHeight="1" x14ac:dyDescent="0.3">
      <c r="A2" s="164"/>
      <c r="B2" s="173"/>
      <c r="C2" s="173"/>
      <c r="D2" s="173"/>
      <c r="E2" s="173"/>
      <c r="F2" s="173"/>
      <c r="G2" s="173"/>
      <c r="H2" s="173"/>
      <c r="I2" s="173"/>
      <c r="J2" s="173"/>
      <c r="K2" s="173"/>
      <c r="L2" s="173"/>
      <c r="M2" s="173"/>
      <c r="N2" s="176"/>
      <c r="O2" s="173"/>
    </row>
    <row r="3" spans="1:21" x14ac:dyDescent="0.2">
      <c r="A3" s="55"/>
      <c r="B3" s="543"/>
      <c r="C3" s="543"/>
      <c r="D3" s="543"/>
      <c r="E3" s="543"/>
      <c r="F3" s="543"/>
      <c r="G3" s="544"/>
      <c r="H3" s="545"/>
      <c r="I3" s="543"/>
      <c r="J3" s="543"/>
      <c r="K3" s="543"/>
      <c r="L3" s="543"/>
      <c r="M3" s="543"/>
      <c r="N3" s="83"/>
    </row>
    <row r="4" spans="1:21" ht="13.5" customHeight="1" x14ac:dyDescent="0.2">
      <c r="A4" s="55"/>
      <c r="B4" s="546"/>
      <c r="C4" s="547"/>
      <c r="D4" s="547"/>
      <c r="E4" s="547"/>
      <c r="F4" s="547"/>
      <c r="G4" s="548"/>
      <c r="H4" s="546"/>
      <c r="I4" s="547"/>
      <c r="J4" s="547"/>
      <c r="K4" s="547"/>
      <c r="L4" s="547"/>
      <c r="M4" s="547"/>
      <c r="N4" s="84"/>
    </row>
    <row r="5" spans="1:21" x14ac:dyDescent="0.2">
      <c r="A5" s="26"/>
      <c r="B5" s="541"/>
      <c r="C5" s="549"/>
      <c r="D5" s="541"/>
      <c r="E5" s="549"/>
      <c r="F5" s="541"/>
      <c r="G5" s="549"/>
      <c r="H5" s="541"/>
      <c r="I5" s="549"/>
      <c r="J5" s="541"/>
      <c r="K5" s="549"/>
      <c r="L5" s="541"/>
      <c r="M5" s="542"/>
      <c r="N5" s="85"/>
    </row>
    <row r="6" spans="1:21" x14ac:dyDescent="0.2">
      <c r="A6" s="24"/>
      <c r="B6" s="95"/>
      <c r="C6" s="60"/>
      <c r="D6" s="60"/>
      <c r="E6" s="60"/>
      <c r="F6" s="60"/>
      <c r="G6" s="60"/>
      <c r="H6" s="60"/>
      <c r="I6" s="60"/>
      <c r="J6" s="60"/>
      <c r="K6" s="60"/>
      <c r="L6" s="60"/>
      <c r="M6" s="80"/>
      <c r="N6" s="85"/>
    </row>
    <row r="7" spans="1:21" x14ac:dyDescent="0.2">
      <c r="A7" s="533"/>
      <c r="B7" s="552"/>
      <c r="C7" s="553"/>
      <c r="D7" s="553"/>
      <c r="E7" s="553"/>
      <c r="F7" s="553"/>
      <c r="G7" s="555"/>
      <c r="H7" s="552"/>
      <c r="I7" s="553"/>
      <c r="J7" s="553"/>
      <c r="K7" s="553"/>
      <c r="L7" s="553"/>
      <c r="M7" s="553"/>
      <c r="N7" s="86"/>
    </row>
    <row r="8" spans="1:21" x14ac:dyDescent="0.2">
      <c r="A8" s="554"/>
      <c r="B8" s="62"/>
      <c r="C8" s="77"/>
      <c r="D8" s="63"/>
      <c r="E8" s="77"/>
      <c r="F8" s="63"/>
      <c r="G8" s="77"/>
      <c r="H8" s="62"/>
      <c r="I8" s="77"/>
      <c r="J8" s="63"/>
      <c r="K8" s="77"/>
      <c r="L8" s="63"/>
      <c r="M8" s="77"/>
      <c r="N8" s="87"/>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54</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24"/>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0"/>
  <sheetViews>
    <sheetView showGridLines="0" zoomScaleNormal="100" workbookViewId="0">
      <selection activeCell="P31" sqref="P31"/>
    </sheetView>
  </sheetViews>
  <sheetFormatPr defaultRowHeight="12" x14ac:dyDescent="0.2"/>
  <cols>
    <col min="1" max="1" width="8" style="123" customWidth="1"/>
    <col min="2" max="6" width="9.140625" style="123"/>
    <col min="7" max="7" width="9.140625" style="123" customWidth="1"/>
    <col min="8" max="8" width="9.140625" style="130" customWidth="1"/>
    <col min="9" max="9" width="9.140625" style="123" customWidth="1"/>
    <col min="10" max="10" width="9" style="123" customWidth="1"/>
    <col min="11" max="11" width="9.140625" style="123" customWidth="1"/>
    <col min="12" max="16384" width="9.140625" style="123"/>
  </cols>
  <sheetData>
    <row r="1" spans="1:11" ht="12.75" x14ac:dyDescent="0.2">
      <c r="A1" s="129" t="str">
        <f>Titulní!A30</f>
        <v>III. čtvrtletí 2019</v>
      </c>
    </row>
    <row r="3" spans="1:11" x14ac:dyDescent="0.2">
      <c r="A3" s="131"/>
      <c r="B3" s="131"/>
      <c r="C3" s="131"/>
      <c r="D3" s="131"/>
      <c r="E3" s="131"/>
      <c r="F3" s="131"/>
      <c r="G3" s="131"/>
      <c r="H3" s="132"/>
      <c r="I3" s="131"/>
    </row>
    <row r="4" spans="1:11" x14ac:dyDescent="0.2">
      <c r="C4" s="133"/>
      <c r="D4" s="134"/>
      <c r="E4" s="134"/>
      <c r="F4" s="134"/>
      <c r="I4" s="135"/>
      <c r="J4" s="135"/>
      <c r="K4" s="135"/>
    </row>
    <row r="5" spans="1:11" x14ac:dyDescent="0.2">
      <c r="J5" s="135"/>
      <c r="K5" s="135"/>
    </row>
    <row r="6" spans="1:11" x14ac:dyDescent="0.2">
      <c r="J6" s="135"/>
      <c r="K6" s="135"/>
    </row>
    <row r="7" spans="1:11" ht="18.75" x14ac:dyDescent="0.2">
      <c r="A7" s="136" t="s">
        <v>46</v>
      </c>
      <c r="J7" s="135"/>
      <c r="K7" s="135"/>
    </row>
    <row r="8" spans="1:11" ht="12.75" x14ac:dyDescent="0.2">
      <c r="A8" s="137"/>
      <c r="B8" s="138"/>
      <c r="C8" s="138"/>
      <c r="D8" s="138"/>
      <c r="E8" s="138"/>
      <c r="F8" s="138"/>
      <c r="G8" s="138"/>
      <c r="H8" s="139"/>
      <c r="I8" s="138"/>
      <c r="J8" s="140"/>
      <c r="K8" s="140"/>
    </row>
    <row r="9" spans="1:11" s="138" customFormat="1" ht="15.95" customHeight="1" x14ac:dyDescent="0.2">
      <c r="A9" s="141">
        <v>1</v>
      </c>
      <c r="B9" s="142" t="s">
        <v>33</v>
      </c>
      <c r="C9" s="143"/>
      <c r="D9" s="143"/>
      <c r="E9" s="143"/>
      <c r="F9" s="143"/>
      <c r="G9" s="143"/>
      <c r="H9" s="144"/>
      <c r="I9" s="145"/>
      <c r="J9" s="146"/>
      <c r="K9" s="147" t="s">
        <v>25</v>
      </c>
    </row>
    <row r="10" spans="1:11" s="138" customFormat="1" ht="15.95" customHeight="1" x14ac:dyDescent="0.2">
      <c r="A10" s="141">
        <v>2</v>
      </c>
      <c r="B10" s="142" t="s">
        <v>298</v>
      </c>
      <c r="C10" s="143"/>
      <c r="D10" s="143"/>
      <c r="E10" s="143"/>
      <c r="F10" s="143"/>
      <c r="G10" s="143"/>
      <c r="H10" s="144"/>
      <c r="I10" s="145"/>
      <c r="J10" s="146"/>
      <c r="K10" s="147" t="s">
        <v>26</v>
      </c>
    </row>
    <row r="11" spans="1:11" s="138" customFormat="1" ht="15.95" customHeight="1" x14ac:dyDescent="0.2">
      <c r="A11" s="141">
        <v>3</v>
      </c>
      <c r="B11" s="148" t="s">
        <v>78</v>
      </c>
      <c r="C11" s="149"/>
      <c r="D11" s="149"/>
      <c r="E11" s="150"/>
      <c r="F11" s="150"/>
      <c r="G11" s="150"/>
      <c r="H11" s="149"/>
      <c r="I11" s="150"/>
      <c r="J11" s="149"/>
      <c r="K11" s="147" t="s">
        <v>27</v>
      </c>
    </row>
    <row r="12" spans="1:11" s="138" customFormat="1" ht="15.95" customHeight="1" x14ac:dyDescent="0.2">
      <c r="A12" s="141" t="s">
        <v>122</v>
      </c>
      <c r="B12" s="148" t="s">
        <v>148</v>
      </c>
      <c r="C12" s="149"/>
      <c r="D12" s="149"/>
      <c r="E12" s="150"/>
      <c r="F12" s="150"/>
      <c r="G12" s="150"/>
      <c r="H12" s="149"/>
      <c r="I12" s="150"/>
      <c r="J12" s="149"/>
      <c r="K12" s="147" t="s">
        <v>151</v>
      </c>
    </row>
    <row r="13" spans="1:11" s="138" customFormat="1" ht="15.95" customHeight="1" x14ac:dyDescent="0.2">
      <c r="A13" s="141" t="s">
        <v>123</v>
      </c>
      <c r="B13" s="148" t="s">
        <v>145</v>
      </c>
      <c r="C13" s="149"/>
      <c r="D13" s="149"/>
      <c r="E13" s="150"/>
      <c r="F13" s="150"/>
      <c r="G13" s="150"/>
      <c r="H13" s="149"/>
      <c r="I13" s="150"/>
      <c r="J13" s="149"/>
      <c r="K13" s="147" t="s">
        <v>152</v>
      </c>
    </row>
    <row r="14" spans="1:11" s="138" customFormat="1" ht="15.95" customHeight="1" x14ac:dyDescent="0.2">
      <c r="A14" s="141" t="s">
        <v>124</v>
      </c>
      <c r="B14" s="148" t="s">
        <v>149</v>
      </c>
      <c r="C14" s="149"/>
      <c r="D14" s="149"/>
      <c r="E14" s="150"/>
      <c r="F14" s="150"/>
      <c r="G14" s="150"/>
      <c r="H14" s="149"/>
      <c r="I14" s="150"/>
      <c r="J14" s="149"/>
      <c r="K14" s="147" t="s">
        <v>153</v>
      </c>
    </row>
    <row r="15" spans="1:11" s="138" customFormat="1" ht="15.95" customHeight="1" x14ac:dyDescent="0.2">
      <c r="A15" s="141" t="s">
        <v>125</v>
      </c>
      <c r="B15" s="148" t="s">
        <v>187</v>
      </c>
      <c r="C15" s="149"/>
      <c r="D15" s="149"/>
      <c r="E15" s="150"/>
      <c r="F15" s="150"/>
      <c r="G15" s="150"/>
      <c r="H15" s="149"/>
      <c r="I15" s="150"/>
      <c r="J15" s="149"/>
      <c r="K15" s="147" t="s">
        <v>154</v>
      </c>
    </row>
    <row r="16" spans="1:11" s="138" customFormat="1" ht="15.95" customHeight="1" x14ac:dyDescent="0.2">
      <c r="A16" s="141" t="s">
        <v>126</v>
      </c>
      <c r="B16" s="148" t="s">
        <v>188</v>
      </c>
      <c r="C16" s="149"/>
      <c r="D16" s="149"/>
      <c r="E16" s="150"/>
      <c r="F16" s="150"/>
      <c r="G16" s="150"/>
      <c r="H16" s="149"/>
      <c r="I16" s="150"/>
      <c r="J16" s="149"/>
      <c r="K16" s="147" t="s">
        <v>155</v>
      </c>
    </row>
    <row r="17" spans="1:11" s="138" customFormat="1" ht="15.95" customHeight="1" x14ac:dyDescent="0.2">
      <c r="A17" s="141" t="s">
        <v>127</v>
      </c>
      <c r="B17" s="148" t="s">
        <v>189</v>
      </c>
      <c r="C17" s="149"/>
      <c r="D17" s="151"/>
      <c r="E17" s="150"/>
      <c r="F17" s="150"/>
      <c r="G17" s="150"/>
      <c r="H17" s="149"/>
      <c r="I17" s="150"/>
      <c r="J17" s="149"/>
      <c r="K17" s="147" t="s">
        <v>156</v>
      </c>
    </row>
    <row r="18" spans="1:11" s="138" customFormat="1" ht="15.95" customHeight="1" x14ac:dyDescent="0.2">
      <c r="A18" s="141" t="s">
        <v>128</v>
      </c>
      <c r="B18" s="148" t="s">
        <v>192</v>
      </c>
      <c r="C18" s="149"/>
      <c r="D18" s="149"/>
      <c r="E18" s="150"/>
      <c r="F18" s="150"/>
      <c r="G18" s="150"/>
      <c r="H18" s="149"/>
      <c r="I18" s="150"/>
      <c r="J18" s="149"/>
      <c r="K18" s="147" t="s">
        <v>157</v>
      </c>
    </row>
    <row r="19" spans="1:11" s="138" customFormat="1" ht="15.95" customHeight="1" x14ac:dyDescent="0.2">
      <c r="A19" s="141">
        <v>6</v>
      </c>
      <c r="B19" s="148" t="s">
        <v>150</v>
      </c>
      <c r="C19" s="149"/>
      <c r="D19" s="149"/>
      <c r="E19" s="150"/>
      <c r="F19" s="150"/>
      <c r="G19" s="150"/>
      <c r="H19" s="149"/>
      <c r="I19" s="150"/>
      <c r="J19" s="149"/>
      <c r="K19" s="147" t="s">
        <v>158</v>
      </c>
    </row>
    <row r="20" spans="1:11" s="138" customFormat="1" ht="15.95" customHeight="1" x14ac:dyDescent="0.2">
      <c r="A20" s="141" t="s">
        <v>129</v>
      </c>
      <c r="B20" s="148" t="s">
        <v>184</v>
      </c>
      <c r="C20" s="149"/>
      <c r="D20" s="149"/>
      <c r="E20" s="150"/>
      <c r="F20" s="150"/>
      <c r="G20" s="150"/>
      <c r="H20" s="149"/>
      <c r="I20" s="150"/>
      <c r="J20" s="149"/>
      <c r="K20" s="147" t="s">
        <v>159</v>
      </c>
    </row>
    <row r="21" spans="1:11" s="138" customFormat="1" ht="15.95" customHeight="1" x14ac:dyDescent="0.2">
      <c r="A21" s="141" t="s">
        <v>130</v>
      </c>
      <c r="B21" s="148" t="s">
        <v>186</v>
      </c>
      <c r="C21" s="149"/>
      <c r="D21" s="149"/>
      <c r="E21" s="150"/>
      <c r="F21" s="150"/>
      <c r="G21" s="150"/>
      <c r="H21" s="149"/>
      <c r="I21" s="150"/>
      <c r="J21" s="149"/>
      <c r="K21" s="147" t="s">
        <v>160</v>
      </c>
    </row>
    <row r="22" spans="1:11" s="138" customFormat="1" ht="15.95" customHeight="1" x14ac:dyDescent="0.2">
      <c r="A22" s="141" t="s">
        <v>131</v>
      </c>
      <c r="B22" s="148" t="s">
        <v>212</v>
      </c>
      <c r="C22" s="149"/>
      <c r="D22" s="149"/>
      <c r="E22" s="150"/>
      <c r="F22" s="150"/>
      <c r="G22" s="150"/>
      <c r="H22" s="149"/>
      <c r="I22" s="150"/>
      <c r="J22" s="149"/>
      <c r="K22" s="147" t="s">
        <v>161</v>
      </c>
    </row>
    <row r="23" spans="1:11" s="138" customFormat="1" ht="15.95" customHeight="1" x14ac:dyDescent="0.2">
      <c r="A23" s="141" t="s">
        <v>132</v>
      </c>
      <c r="B23" s="148" t="s">
        <v>213</v>
      </c>
      <c r="C23" s="149"/>
      <c r="D23" s="149"/>
      <c r="E23" s="150"/>
      <c r="F23" s="150"/>
      <c r="G23" s="150"/>
      <c r="H23" s="149"/>
      <c r="I23" s="150"/>
      <c r="J23" s="149"/>
      <c r="K23" s="147" t="s">
        <v>162</v>
      </c>
    </row>
    <row r="24" spans="1:11" s="138" customFormat="1" ht="15.95" customHeight="1" x14ac:dyDescent="0.2">
      <c r="A24" s="141" t="s">
        <v>133</v>
      </c>
      <c r="B24" s="148" t="s">
        <v>200</v>
      </c>
      <c r="C24" s="149"/>
      <c r="D24" s="149"/>
      <c r="E24" s="150"/>
      <c r="F24" s="150"/>
      <c r="G24" s="150"/>
      <c r="H24" s="149"/>
      <c r="I24" s="150"/>
      <c r="J24" s="149"/>
      <c r="K24" s="147" t="s">
        <v>163</v>
      </c>
    </row>
    <row r="25" spans="1:11" s="138" customFormat="1" ht="15.95" customHeight="1" x14ac:dyDescent="0.2">
      <c r="A25" s="141" t="s">
        <v>134</v>
      </c>
      <c r="B25" s="148" t="s">
        <v>201</v>
      </c>
      <c r="C25" s="149"/>
      <c r="D25" s="149"/>
      <c r="E25" s="150"/>
      <c r="F25" s="150"/>
      <c r="G25" s="150"/>
      <c r="H25" s="149"/>
      <c r="I25" s="150"/>
      <c r="J25" s="149"/>
      <c r="K25" s="147" t="s">
        <v>164</v>
      </c>
    </row>
    <row r="26" spans="1:11" s="138" customFormat="1" ht="15.95" customHeight="1" x14ac:dyDescent="0.2">
      <c r="A26" s="141" t="s">
        <v>135</v>
      </c>
      <c r="B26" s="148" t="s">
        <v>210</v>
      </c>
      <c r="C26" s="149"/>
      <c r="D26" s="149"/>
      <c r="E26" s="150"/>
      <c r="F26" s="150"/>
      <c r="G26" s="150"/>
      <c r="H26" s="149"/>
      <c r="I26" s="150"/>
      <c r="J26" s="149"/>
      <c r="K26" s="147" t="s">
        <v>165</v>
      </c>
    </row>
    <row r="27" spans="1:11" s="138" customFormat="1" ht="15.95" customHeight="1" x14ac:dyDescent="0.2">
      <c r="A27" s="141" t="s">
        <v>136</v>
      </c>
      <c r="B27" s="148" t="s">
        <v>202</v>
      </c>
      <c r="C27" s="149"/>
      <c r="D27" s="149"/>
      <c r="E27" s="150"/>
      <c r="F27" s="150"/>
      <c r="G27" s="150"/>
      <c r="H27" s="149"/>
      <c r="I27" s="150"/>
      <c r="J27" s="149"/>
      <c r="K27" s="147" t="s">
        <v>166</v>
      </c>
    </row>
    <row r="28" spans="1:11" s="138" customFormat="1" ht="15.95" customHeight="1" x14ac:dyDescent="0.2">
      <c r="A28" s="141" t="s">
        <v>137</v>
      </c>
      <c r="B28" s="148" t="s">
        <v>203</v>
      </c>
      <c r="C28" s="149"/>
      <c r="D28" s="149"/>
      <c r="E28" s="150"/>
      <c r="F28" s="150"/>
      <c r="G28" s="150"/>
      <c r="H28" s="149"/>
      <c r="I28" s="150"/>
      <c r="J28" s="149"/>
      <c r="K28" s="147" t="s">
        <v>167</v>
      </c>
    </row>
    <row r="29" spans="1:11" s="138" customFormat="1" ht="15.95" customHeight="1" x14ac:dyDescent="0.2">
      <c r="A29" s="141" t="s">
        <v>138</v>
      </c>
      <c r="B29" s="148" t="s">
        <v>204</v>
      </c>
      <c r="C29" s="149"/>
      <c r="D29" s="149"/>
      <c r="E29" s="150"/>
      <c r="F29" s="150"/>
      <c r="G29" s="150"/>
      <c r="H29" s="149"/>
      <c r="I29" s="150"/>
      <c r="J29" s="149"/>
      <c r="K29" s="147" t="s">
        <v>168</v>
      </c>
    </row>
    <row r="30" spans="1:11" s="138" customFormat="1" ht="15.95" customHeight="1" x14ac:dyDescent="0.2">
      <c r="A30" s="141" t="s">
        <v>139</v>
      </c>
      <c r="B30" s="148" t="s">
        <v>205</v>
      </c>
      <c r="C30" s="149"/>
      <c r="D30" s="149"/>
      <c r="E30" s="150"/>
      <c r="F30" s="150"/>
      <c r="G30" s="150"/>
      <c r="H30" s="149"/>
      <c r="I30" s="150"/>
      <c r="J30" s="149"/>
      <c r="K30" s="147" t="s">
        <v>169</v>
      </c>
    </row>
    <row r="31" spans="1:11" s="138" customFormat="1" ht="15.95" customHeight="1" x14ac:dyDescent="0.2">
      <c r="A31" s="141" t="s">
        <v>140</v>
      </c>
      <c r="B31" s="148" t="s">
        <v>206</v>
      </c>
      <c r="C31" s="149"/>
      <c r="D31" s="149"/>
      <c r="E31" s="150"/>
      <c r="F31" s="150"/>
      <c r="G31" s="150"/>
      <c r="H31" s="149"/>
      <c r="I31" s="150"/>
      <c r="J31" s="149"/>
      <c r="K31" s="147" t="s">
        <v>170</v>
      </c>
    </row>
    <row r="32" spans="1:11" s="138" customFormat="1" ht="15.95" customHeight="1" x14ac:dyDescent="0.2">
      <c r="A32" s="141" t="s">
        <v>141</v>
      </c>
      <c r="B32" s="148" t="s">
        <v>207</v>
      </c>
      <c r="C32" s="149"/>
      <c r="D32" s="149"/>
      <c r="E32" s="150"/>
      <c r="F32" s="150"/>
      <c r="G32" s="150"/>
      <c r="H32" s="149"/>
      <c r="I32" s="150"/>
      <c r="J32" s="149"/>
      <c r="K32" s="147" t="s">
        <v>171</v>
      </c>
    </row>
    <row r="33" spans="1:11" s="138" customFormat="1" ht="15.95" customHeight="1" x14ac:dyDescent="0.2">
      <c r="A33" s="141" t="s">
        <v>142</v>
      </c>
      <c r="B33" s="148" t="s">
        <v>208</v>
      </c>
      <c r="C33" s="149"/>
      <c r="D33" s="149"/>
      <c r="E33" s="150"/>
      <c r="F33" s="150"/>
      <c r="G33" s="150"/>
      <c r="H33" s="149"/>
      <c r="I33" s="150"/>
      <c r="J33" s="149"/>
      <c r="K33" s="147" t="s">
        <v>172</v>
      </c>
    </row>
    <row r="34" spans="1:11" s="138" customFormat="1" ht="15.95" customHeight="1" x14ac:dyDescent="0.2">
      <c r="A34" s="141" t="s">
        <v>143</v>
      </c>
      <c r="B34" s="148" t="s">
        <v>209</v>
      </c>
      <c r="C34" s="149"/>
      <c r="D34" s="149"/>
      <c r="E34" s="150"/>
      <c r="F34" s="150"/>
      <c r="G34" s="150"/>
      <c r="H34" s="149"/>
      <c r="I34" s="150"/>
      <c r="J34" s="149"/>
      <c r="K34" s="147" t="s">
        <v>173</v>
      </c>
    </row>
    <row r="35" spans="1:11" s="138" customFormat="1" ht="15.95" customHeight="1" x14ac:dyDescent="0.2">
      <c r="A35" s="141" t="s">
        <v>144</v>
      </c>
      <c r="B35" s="148" t="s">
        <v>211</v>
      </c>
      <c r="C35" s="149"/>
      <c r="D35" s="149"/>
      <c r="E35" s="150"/>
      <c r="F35" s="150"/>
      <c r="G35" s="150"/>
      <c r="H35" s="149"/>
      <c r="I35" s="150"/>
      <c r="J35" s="149"/>
      <c r="K35" s="147" t="s">
        <v>174</v>
      </c>
    </row>
    <row r="36" spans="1:11" ht="15.75" customHeight="1" x14ac:dyDescent="0.2">
      <c r="A36" s="141" t="s">
        <v>246</v>
      </c>
      <c r="B36" s="148" t="s">
        <v>254</v>
      </c>
      <c r="C36" s="149"/>
      <c r="D36" s="149"/>
      <c r="E36" s="150"/>
      <c r="F36" s="150"/>
      <c r="G36" s="150"/>
      <c r="H36" s="149"/>
      <c r="I36" s="150"/>
      <c r="J36" s="149"/>
      <c r="K36" s="147" t="s">
        <v>247</v>
      </c>
    </row>
    <row r="37" spans="1:11" ht="15.75" customHeight="1" x14ac:dyDescent="0.2">
      <c r="A37" s="141" t="s">
        <v>300</v>
      </c>
      <c r="B37" s="148" t="s">
        <v>302</v>
      </c>
      <c r="C37" s="149"/>
      <c r="D37" s="149"/>
      <c r="E37" s="150"/>
      <c r="F37" s="150"/>
      <c r="G37" s="150"/>
      <c r="H37" s="149"/>
      <c r="I37" s="150"/>
      <c r="J37" s="149"/>
      <c r="K37" s="147" t="s">
        <v>263</v>
      </c>
    </row>
    <row r="38" spans="1:11" ht="15.75" customHeight="1" x14ac:dyDescent="0.2">
      <c r="A38" s="141" t="s">
        <v>301</v>
      </c>
      <c r="B38" s="148" t="s">
        <v>303</v>
      </c>
      <c r="C38" s="149"/>
      <c r="D38" s="149"/>
      <c r="E38" s="150"/>
      <c r="F38" s="150"/>
      <c r="G38" s="150"/>
      <c r="H38" s="149"/>
      <c r="I38" s="150"/>
      <c r="J38" s="149"/>
      <c r="K38" s="147" t="s">
        <v>264</v>
      </c>
    </row>
    <row r="39" spans="1:11" ht="15.75" customHeight="1" x14ac:dyDescent="0.2">
      <c r="A39" s="141" t="s">
        <v>265</v>
      </c>
      <c r="B39" s="148" t="s">
        <v>266</v>
      </c>
      <c r="C39" s="149"/>
      <c r="D39" s="149"/>
      <c r="E39" s="150"/>
      <c r="F39" s="150"/>
      <c r="G39" s="150"/>
      <c r="H39" s="149"/>
      <c r="I39" s="150"/>
      <c r="J39" s="149"/>
      <c r="K39" s="147" t="s">
        <v>267</v>
      </c>
    </row>
    <row r="40" spans="1:11" ht="15.75" customHeight="1" x14ac:dyDescent="0.2">
      <c r="A40" s="141" t="s">
        <v>268</v>
      </c>
      <c r="B40" s="148" t="s">
        <v>269</v>
      </c>
      <c r="C40" s="149"/>
      <c r="D40" s="149"/>
      <c r="E40" s="150"/>
      <c r="F40" s="150"/>
      <c r="G40" s="150"/>
      <c r="H40" s="149"/>
      <c r="I40" s="150"/>
      <c r="J40" s="149"/>
      <c r="K40" s="147" t="s">
        <v>304</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55</v>
      </c>
      <c r="B1" s="173"/>
      <c r="C1" s="173"/>
      <c r="D1" s="173"/>
      <c r="E1" s="173"/>
      <c r="F1" s="173"/>
      <c r="G1" s="173"/>
      <c r="H1" s="173"/>
      <c r="I1" s="173"/>
      <c r="J1" s="173"/>
      <c r="K1" s="173"/>
      <c r="L1" s="173"/>
      <c r="M1" s="165" t="str">
        <f>Obsah!$A$1</f>
        <v>III.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3"/>
      <c r="C3" s="543"/>
      <c r="D3" s="543"/>
      <c r="E3" s="543"/>
      <c r="F3" s="543"/>
      <c r="G3" s="544"/>
      <c r="H3" s="545"/>
      <c r="I3" s="543"/>
      <c r="J3" s="543"/>
      <c r="K3" s="543"/>
      <c r="L3" s="543"/>
      <c r="M3" s="543"/>
      <c r="N3" s="15"/>
    </row>
    <row r="4" spans="1:21" ht="13.5" customHeight="1" x14ac:dyDescent="0.2">
      <c r="A4" s="55"/>
      <c r="B4" s="546"/>
      <c r="C4" s="547"/>
      <c r="D4" s="547"/>
      <c r="E4" s="547"/>
      <c r="F4" s="547"/>
      <c r="G4" s="548"/>
      <c r="H4" s="546"/>
      <c r="I4" s="547"/>
      <c r="J4" s="547"/>
      <c r="K4" s="547"/>
      <c r="L4" s="547"/>
      <c r="M4" s="547"/>
      <c r="N4" s="70"/>
    </row>
    <row r="5" spans="1:21" x14ac:dyDescent="0.2">
      <c r="A5" s="26"/>
      <c r="B5" s="541"/>
      <c r="C5" s="549"/>
      <c r="D5" s="541"/>
      <c r="E5" s="549"/>
      <c r="F5" s="541"/>
      <c r="G5" s="549"/>
      <c r="H5" s="541"/>
      <c r="I5" s="549"/>
      <c r="J5" s="541"/>
      <c r="K5" s="549"/>
      <c r="L5" s="541"/>
      <c r="M5" s="542"/>
      <c r="N5" s="90"/>
    </row>
    <row r="6" spans="1:21" x14ac:dyDescent="0.2">
      <c r="A6" s="24"/>
      <c r="B6" s="95"/>
      <c r="C6" s="60"/>
      <c r="D6" s="60"/>
      <c r="E6" s="60"/>
      <c r="F6" s="60"/>
      <c r="G6" s="60"/>
      <c r="H6" s="60"/>
      <c r="I6" s="60"/>
      <c r="J6" s="60"/>
      <c r="K6" s="60"/>
      <c r="L6" s="60"/>
      <c r="M6" s="80"/>
      <c r="N6" s="90"/>
    </row>
    <row r="7" spans="1:21" x14ac:dyDescent="0.2">
      <c r="A7" s="533"/>
      <c r="B7" s="552"/>
      <c r="C7" s="553"/>
      <c r="D7" s="553"/>
      <c r="E7" s="553"/>
      <c r="F7" s="553"/>
      <c r="G7" s="555"/>
      <c r="H7" s="552"/>
      <c r="I7" s="553"/>
      <c r="J7" s="553"/>
      <c r="K7" s="553"/>
      <c r="L7" s="553"/>
      <c r="M7" s="553"/>
      <c r="N7" s="71"/>
    </row>
    <row r="8" spans="1:21" x14ac:dyDescent="0.2">
      <c r="A8" s="55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56</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24"/>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57</v>
      </c>
      <c r="B1" s="173"/>
      <c r="C1" s="173"/>
      <c r="D1" s="173"/>
      <c r="E1" s="173"/>
      <c r="F1" s="173"/>
      <c r="G1" s="173"/>
      <c r="H1" s="173"/>
      <c r="I1" s="173"/>
      <c r="J1" s="173"/>
      <c r="K1" s="173"/>
      <c r="L1" s="173"/>
      <c r="M1" s="165" t="str">
        <f>Obsah!$A$1</f>
        <v>III.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3"/>
      <c r="C3" s="543"/>
      <c r="D3" s="543"/>
      <c r="E3" s="543"/>
      <c r="F3" s="543"/>
      <c r="G3" s="544"/>
      <c r="H3" s="545"/>
      <c r="I3" s="543"/>
      <c r="J3" s="543"/>
      <c r="K3" s="543"/>
      <c r="L3" s="543"/>
      <c r="M3" s="543"/>
      <c r="N3" s="15"/>
    </row>
    <row r="4" spans="1:21" ht="13.5" customHeight="1" x14ac:dyDescent="0.2">
      <c r="A4" s="55"/>
      <c r="B4" s="546"/>
      <c r="C4" s="547"/>
      <c r="D4" s="547"/>
      <c r="E4" s="547"/>
      <c r="F4" s="547"/>
      <c r="G4" s="548"/>
      <c r="H4" s="546"/>
      <c r="I4" s="547"/>
      <c r="J4" s="547"/>
      <c r="K4" s="547"/>
      <c r="L4" s="547"/>
      <c r="M4" s="547"/>
      <c r="N4" s="70"/>
    </row>
    <row r="5" spans="1:21" x14ac:dyDescent="0.2">
      <c r="A5" s="26"/>
      <c r="B5" s="541"/>
      <c r="C5" s="549"/>
      <c r="D5" s="541"/>
      <c r="E5" s="549"/>
      <c r="F5" s="541"/>
      <c r="G5" s="549"/>
      <c r="H5" s="541"/>
      <c r="I5" s="549"/>
      <c r="J5" s="541"/>
      <c r="K5" s="549"/>
      <c r="L5" s="541"/>
      <c r="M5" s="542"/>
      <c r="N5" s="90"/>
    </row>
    <row r="6" spans="1:21" x14ac:dyDescent="0.2">
      <c r="A6" s="24"/>
      <c r="B6" s="95"/>
      <c r="C6" s="60"/>
      <c r="D6" s="60"/>
      <c r="E6" s="60"/>
      <c r="F6" s="60"/>
      <c r="G6" s="60"/>
      <c r="H6" s="60"/>
      <c r="I6" s="60"/>
      <c r="J6" s="60"/>
      <c r="K6" s="60"/>
      <c r="L6" s="60"/>
      <c r="M6" s="80"/>
      <c r="N6" s="90"/>
    </row>
    <row r="7" spans="1:21" x14ac:dyDescent="0.2">
      <c r="A7" s="533"/>
      <c r="B7" s="552"/>
      <c r="C7" s="553"/>
      <c r="D7" s="553"/>
      <c r="E7" s="553"/>
      <c r="F7" s="553"/>
      <c r="G7" s="555"/>
      <c r="H7" s="552"/>
      <c r="I7" s="553"/>
      <c r="J7" s="553"/>
      <c r="K7" s="553"/>
      <c r="L7" s="553"/>
      <c r="M7" s="553"/>
      <c r="N7" s="71"/>
    </row>
    <row r="8" spans="1:21" x14ac:dyDescent="0.2">
      <c r="A8" s="55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58</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24"/>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59</v>
      </c>
      <c r="B1" s="173"/>
      <c r="C1" s="173"/>
      <c r="D1" s="173"/>
      <c r="E1" s="173"/>
      <c r="F1" s="173"/>
      <c r="G1" s="173"/>
      <c r="H1" s="173"/>
      <c r="I1" s="173"/>
      <c r="J1" s="173"/>
      <c r="K1" s="173"/>
      <c r="L1" s="173"/>
      <c r="M1" s="165" t="str">
        <f>Obsah!$A$1</f>
        <v>III.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3"/>
      <c r="C3" s="543"/>
      <c r="D3" s="543"/>
      <c r="E3" s="543"/>
      <c r="F3" s="543"/>
      <c r="G3" s="544"/>
      <c r="H3" s="545"/>
      <c r="I3" s="543"/>
      <c r="J3" s="543"/>
      <c r="K3" s="543"/>
      <c r="L3" s="543"/>
      <c r="M3" s="543"/>
      <c r="N3" s="15"/>
    </row>
    <row r="4" spans="1:21" ht="13.5" customHeight="1" x14ac:dyDescent="0.2">
      <c r="A4" s="55"/>
      <c r="B4" s="546"/>
      <c r="C4" s="547"/>
      <c r="D4" s="547"/>
      <c r="E4" s="547"/>
      <c r="F4" s="547"/>
      <c r="G4" s="548"/>
      <c r="H4" s="546"/>
      <c r="I4" s="547"/>
      <c r="J4" s="547"/>
      <c r="K4" s="547"/>
      <c r="L4" s="547"/>
      <c r="M4" s="547"/>
      <c r="N4" s="70"/>
    </row>
    <row r="5" spans="1:21" x14ac:dyDescent="0.2">
      <c r="A5" s="26"/>
      <c r="B5" s="541"/>
      <c r="C5" s="549"/>
      <c r="D5" s="541"/>
      <c r="E5" s="549"/>
      <c r="F5" s="541"/>
      <c r="G5" s="549"/>
      <c r="H5" s="541"/>
      <c r="I5" s="549"/>
      <c r="J5" s="541"/>
      <c r="K5" s="549"/>
      <c r="L5" s="541"/>
      <c r="M5" s="542"/>
      <c r="N5" s="90"/>
    </row>
    <row r="6" spans="1:21" x14ac:dyDescent="0.2">
      <c r="A6" s="24"/>
      <c r="B6" s="95"/>
      <c r="C6" s="60"/>
      <c r="D6" s="60"/>
      <c r="E6" s="60"/>
      <c r="F6" s="60"/>
      <c r="G6" s="60"/>
      <c r="H6" s="60"/>
      <c r="I6" s="60"/>
      <c r="J6" s="60"/>
      <c r="K6" s="60"/>
      <c r="L6" s="60"/>
      <c r="M6" s="80"/>
      <c r="N6" s="90"/>
    </row>
    <row r="7" spans="1:21" x14ac:dyDescent="0.2">
      <c r="A7" s="533"/>
      <c r="B7" s="552"/>
      <c r="C7" s="553"/>
      <c r="D7" s="553"/>
      <c r="E7" s="553"/>
      <c r="F7" s="553"/>
      <c r="G7" s="555"/>
      <c r="H7" s="552"/>
      <c r="I7" s="553"/>
      <c r="J7" s="553"/>
      <c r="K7" s="553"/>
      <c r="L7" s="553"/>
      <c r="M7" s="553"/>
      <c r="N7" s="71"/>
    </row>
    <row r="8" spans="1:21" x14ac:dyDescent="0.2">
      <c r="A8" s="55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60</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79"/>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61</v>
      </c>
      <c r="B1" s="173"/>
      <c r="C1" s="173"/>
      <c r="D1" s="173"/>
      <c r="E1" s="173"/>
      <c r="F1" s="173"/>
      <c r="G1" s="173"/>
      <c r="H1" s="173"/>
      <c r="I1" s="173"/>
      <c r="J1" s="173"/>
      <c r="K1" s="173"/>
      <c r="L1" s="173"/>
      <c r="M1" s="165" t="str">
        <f>Obsah!$A$1</f>
        <v>III.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3"/>
      <c r="C3" s="543"/>
      <c r="D3" s="543"/>
      <c r="E3" s="543"/>
      <c r="F3" s="543"/>
      <c r="G3" s="544"/>
      <c r="H3" s="545"/>
      <c r="I3" s="543"/>
      <c r="J3" s="543"/>
      <c r="K3" s="543"/>
      <c r="L3" s="543"/>
      <c r="M3" s="543"/>
      <c r="N3" s="15"/>
    </row>
    <row r="4" spans="1:21" ht="13.5" customHeight="1" x14ac:dyDescent="0.2">
      <c r="A4" s="55"/>
      <c r="B4" s="546"/>
      <c r="C4" s="547"/>
      <c r="D4" s="547"/>
      <c r="E4" s="547"/>
      <c r="F4" s="547"/>
      <c r="G4" s="548"/>
      <c r="H4" s="546"/>
      <c r="I4" s="547"/>
      <c r="J4" s="547"/>
      <c r="K4" s="547"/>
      <c r="L4" s="547"/>
      <c r="M4" s="547"/>
      <c r="N4" s="70"/>
    </row>
    <row r="5" spans="1:21" x14ac:dyDescent="0.2">
      <c r="A5" s="26"/>
      <c r="B5" s="541"/>
      <c r="C5" s="549"/>
      <c r="D5" s="541"/>
      <c r="E5" s="549"/>
      <c r="F5" s="541"/>
      <c r="G5" s="549"/>
      <c r="H5" s="541"/>
      <c r="I5" s="549"/>
      <c r="J5" s="541"/>
      <c r="K5" s="549"/>
      <c r="L5" s="541"/>
      <c r="M5" s="542"/>
      <c r="N5" s="90"/>
    </row>
    <row r="6" spans="1:21" x14ac:dyDescent="0.2">
      <c r="A6" s="24"/>
      <c r="B6" s="95"/>
      <c r="C6" s="60"/>
      <c r="D6" s="60"/>
      <c r="E6" s="60"/>
      <c r="F6" s="60"/>
      <c r="G6" s="60"/>
      <c r="H6" s="60"/>
      <c r="I6" s="60"/>
      <c r="J6" s="60"/>
      <c r="K6" s="60"/>
      <c r="L6" s="60"/>
      <c r="M6" s="80"/>
      <c r="N6" s="90"/>
    </row>
    <row r="7" spans="1:21" x14ac:dyDescent="0.2">
      <c r="A7" s="533"/>
      <c r="B7" s="552"/>
      <c r="C7" s="553"/>
      <c r="D7" s="553"/>
      <c r="E7" s="553"/>
      <c r="F7" s="553"/>
      <c r="G7" s="555"/>
      <c r="H7" s="552"/>
      <c r="I7" s="553"/>
      <c r="J7" s="553"/>
      <c r="K7" s="553"/>
      <c r="L7" s="553"/>
      <c r="M7" s="553"/>
      <c r="N7" s="71"/>
    </row>
    <row r="8" spans="1:21" x14ac:dyDescent="0.2">
      <c r="A8" s="55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62</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24"/>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63</v>
      </c>
      <c r="B1" s="173"/>
      <c r="C1" s="173"/>
      <c r="D1" s="173"/>
      <c r="E1" s="173"/>
      <c r="F1" s="173"/>
      <c r="G1" s="173"/>
      <c r="H1" s="173"/>
      <c r="I1" s="173"/>
      <c r="J1" s="173"/>
      <c r="K1" s="173"/>
      <c r="L1" s="173"/>
      <c r="M1" s="165" t="str">
        <f>Obsah!$A$1</f>
        <v>III.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3"/>
      <c r="C3" s="543"/>
      <c r="D3" s="543"/>
      <c r="E3" s="543"/>
      <c r="F3" s="543"/>
      <c r="G3" s="544"/>
      <c r="H3" s="545"/>
      <c r="I3" s="543"/>
      <c r="J3" s="543"/>
      <c r="K3" s="543"/>
      <c r="L3" s="543"/>
      <c r="M3" s="543"/>
      <c r="N3" s="15"/>
    </row>
    <row r="4" spans="1:21" ht="13.5" customHeight="1" x14ac:dyDescent="0.2">
      <c r="A4" s="55"/>
      <c r="B4" s="546"/>
      <c r="C4" s="547"/>
      <c r="D4" s="547"/>
      <c r="E4" s="547"/>
      <c r="F4" s="547"/>
      <c r="G4" s="548"/>
      <c r="H4" s="546"/>
      <c r="I4" s="547"/>
      <c r="J4" s="547"/>
      <c r="K4" s="547"/>
      <c r="L4" s="547"/>
      <c r="M4" s="547"/>
      <c r="N4" s="70"/>
    </row>
    <row r="5" spans="1:21" x14ac:dyDescent="0.2">
      <c r="A5" s="26"/>
      <c r="B5" s="541"/>
      <c r="C5" s="549"/>
      <c r="D5" s="541"/>
      <c r="E5" s="549"/>
      <c r="F5" s="541"/>
      <c r="G5" s="549"/>
      <c r="H5" s="541"/>
      <c r="I5" s="549"/>
      <c r="J5" s="541"/>
      <c r="K5" s="549"/>
      <c r="L5" s="541"/>
      <c r="M5" s="542"/>
      <c r="N5" s="90"/>
    </row>
    <row r="6" spans="1:21" x14ac:dyDescent="0.2">
      <c r="A6" s="24"/>
      <c r="B6" s="95"/>
      <c r="C6" s="60"/>
      <c r="D6" s="60"/>
      <c r="E6" s="60"/>
      <c r="F6" s="60"/>
      <c r="G6" s="60"/>
      <c r="H6" s="60"/>
      <c r="I6" s="60"/>
      <c r="J6" s="60"/>
      <c r="K6" s="60"/>
      <c r="L6" s="60"/>
      <c r="M6" s="80"/>
      <c r="N6" s="90"/>
    </row>
    <row r="7" spans="1:21" x14ac:dyDescent="0.2">
      <c r="A7" s="533"/>
      <c r="B7" s="552"/>
      <c r="C7" s="553"/>
      <c r="D7" s="553"/>
      <c r="E7" s="553"/>
      <c r="F7" s="553"/>
      <c r="G7" s="555"/>
      <c r="H7" s="552"/>
      <c r="I7" s="553"/>
      <c r="J7" s="553"/>
      <c r="K7" s="553"/>
      <c r="L7" s="553"/>
      <c r="M7" s="553"/>
      <c r="N7" s="71"/>
    </row>
    <row r="8" spans="1:21" x14ac:dyDescent="0.2">
      <c r="A8" s="55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3"/>
      <c r="C18" s="543"/>
      <c r="D18" s="543"/>
      <c r="E18" s="543"/>
      <c r="F18" s="543"/>
      <c r="G18" s="544"/>
      <c r="H18" s="13"/>
      <c r="I18" s="13"/>
      <c r="J18" s="13"/>
      <c r="K18" s="13"/>
      <c r="L18" s="13"/>
      <c r="M18" s="13"/>
      <c r="N18" s="176"/>
      <c r="O18" s="173"/>
      <c r="P18" s="91"/>
      <c r="Q18" s="69"/>
      <c r="R18" s="14"/>
      <c r="S18" s="14"/>
      <c r="T18" s="14"/>
    </row>
    <row r="19" spans="1:20" x14ac:dyDescent="0.2">
      <c r="A19" s="67"/>
      <c r="B19" s="556"/>
      <c r="C19" s="557"/>
      <c r="D19" s="557"/>
      <c r="E19" s="557"/>
      <c r="F19" s="557"/>
      <c r="G19" s="557"/>
      <c r="H19" s="176"/>
      <c r="I19" s="177"/>
      <c r="J19" s="178"/>
      <c r="K19" s="82"/>
      <c r="L19" s="178"/>
      <c r="M19" s="179"/>
      <c r="N19" s="176"/>
      <c r="O19" s="173"/>
      <c r="P19" s="91"/>
      <c r="Q19" s="69"/>
      <c r="R19" s="14"/>
      <c r="S19" s="14"/>
      <c r="T19" s="14"/>
    </row>
    <row r="20" spans="1:20" x14ac:dyDescent="0.2">
      <c r="A20" s="68"/>
      <c r="B20" s="542"/>
      <c r="C20" s="549"/>
      <c r="D20" s="542"/>
      <c r="E20" s="549"/>
      <c r="F20" s="542"/>
      <c r="G20" s="54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50"/>
      <c r="B22" s="552"/>
      <c r="C22" s="553"/>
      <c r="D22" s="553"/>
      <c r="E22" s="553"/>
      <c r="F22" s="553"/>
      <c r="G22" s="553"/>
      <c r="H22" s="176"/>
      <c r="I22" s="177"/>
      <c r="J22" s="178"/>
      <c r="K22" s="82"/>
      <c r="L22" s="178"/>
      <c r="M22" s="179"/>
      <c r="N22" s="176"/>
      <c r="O22" s="173"/>
      <c r="P22" s="91"/>
      <c r="Q22" s="69"/>
      <c r="R22" s="14"/>
      <c r="S22" s="14"/>
      <c r="T22" s="14"/>
    </row>
    <row r="23" spans="1:20" x14ac:dyDescent="0.2">
      <c r="A23" s="55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customWidth="1"/>
    <col min="8" max="8" width="14.42578125" style="123" customWidth="1"/>
    <col min="9" max="9" width="8" style="123" bestFit="1"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4" ht="18.75" x14ac:dyDescent="0.3">
      <c r="A1" s="164" t="s">
        <v>64</v>
      </c>
      <c r="M1" s="165" t="str">
        <f>Obsah!$A$1</f>
        <v>III. čtvrtletí 2019</v>
      </c>
    </row>
    <row r="2" spans="1:24" ht="7.5" customHeight="1" x14ac:dyDescent="0.2"/>
    <row r="3" spans="1:24" x14ac:dyDescent="0.2">
      <c r="A3" s="55"/>
      <c r="B3" s="543"/>
      <c r="C3" s="543"/>
      <c r="D3" s="543"/>
      <c r="E3" s="543"/>
      <c r="F3" s="543"/>
      <c r="G3" s="544"/>
      <c r="H3" s="545"/>
      <c r="I3" s="543"/>
      <c r="J3" s="543"/>
      <c r="K3" s="543"/>
      <c r="L3" s="543"/>
      <c r="M3" s="543"/>
      <c r="N3" s="15"/>
    </row>
    <row r="4" spans="1:24" x14ac:dyDescent="0.2">
      <c r="A4" s="55"/>
      <c r="B4" s="546"/>
      <c r="C4" s="547"/>
      <c r="D4" s="547"/>
      <c r="E4" s="547"/>
      <c r="F4" s="547"/>
      <c r="G4" s="548"/>
      <c r="H4" s="546"/>
      <c r="I4" s="547"/>
      <c r="J4" s="547"/>
      <c r="K4" s="547"/>
      <c r="L4" s="547"/>
      <c r="M4" s="547"/>
      <c r="N4" s="70"/>
    </row>
    <row r="5" spans="1:24" x14ac:dyDescent="0.2">
      <c r="A5" s="26"/>
      <c r="B5" s="541"/>
      <c r="C5" s="549"/>
      <c r="D5" s="541"/>
      <c r="E5" s="549"/>
      <c r="F5" s="541"/>
      <c r="G5" s="549"/>
      <c r="H5" s="541"/>
      <c r="I5" s="549"/>
      <c r="J5" s="541"/>
      <c r="K5" s="549"/>
      <c r="L5" s="541"/>
      <c r="M5" s="542"/>
      <c r="N5" s="90"/>
    </row>
    <row r="6" spans="1:24" x14ac:dyDescent="0.2">
      <c r="A6" s="24"/>
      <c r="B6" s="95"/>
      <c r="C6" s="60"/>
      <c r="D6" s="60"/>
      <c r="E6" s="60"/>
      <c r="F6" s="60"/>
      <c r="G6" s="60"/>
      <c r="H6" s="60"/>
      <c r="I6" s="60"/>
      <c r="J6" s="60"/>
      <c r="K6" s="60"/>
      <c r="L6" s="60"/>
      <c r="M6" s="61"/>
      <c r="N6" s="90"/>
    </row>
    <row r="7" spans="1:24" x14ac:dyDescent="0.2">
      <c r="A7" s="533"/>
      <c r="B7" s="552"/>
      <c r="C7" s="553"/>
      <c r="D7" s="553"/>
      <c r="E7" s="553"/>
      <c r="F7" s="553"/>
      <c r="G7" s="555"/>
      <c r="H7" s="552"/>
      <c r="I7" s="553"/>
      <c r="J7" s="553"/>
      <c r="K7" s="553"/>
      <c r="L7" s="553"/>
      <c r="M7" s="553"/>
      <c r="N7" s="71"/>
    </row>
    <row r="8" spans="1:24" x14ac:dyDescent="0.2">
      <c r="A8" s="55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3"/>
      <c r="C18" s="543"/>
      <c r="D18" s="543"/>
      <c r="E18" s="543"/>
      <c r="F18" s="543"/>
      <c r="G18" s="544"/>
      <c r="H18" s="173"/>
      <c r="I18" s="173"/>
      <c r="J18" s="173"/>
      <c r="K18" s="173"/>
      <c r="L18" s="173"/>
      <c r="M18" s="173"/>
      <c r="N18" s="176"/>
      <c r="O18" s="173"/>
    </row>
    <row r="19" spans="1:15" x14ac:dyDescent="0.2">
      <c r="A19" s="67"/>
      <c r="B19" s="556"/>
      <c r="C19" s="557"/>
      <c r="D19" s="557"/>
      <c r="E19" s="557"/>
      <c r="F19" s="557"/>
      <c r="G19" s="557"/>
      <c r="H19" s="176"/>
      <c r="I19" s="177"/>
      <c r="J19" s="178"/>
      <c r="K19" s="82"/>
      <c r="L19" s="178"/>
      <c r="M19" s="179"/>
      <c r="N19" s="176"/>
      <c r="O19" s="173"/>
    </row>
    <row r="20" spans="1:15" x14ac:dyDescent="0.2">
      <c r="A20" s="68"/>
      <c r="B20" s="542"/>
      <c r="C20" s="549"/>
      <c r="D20" s="542"/>
      <c r="E20" s="549"/>
      <c r="F20" s="542"/>
      <c r="G20" s="54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50"/>
      <c r="B22" s="552"/>
      <c r="C22" s="553"/>
      <c r="D22" s="553"/>
      <c r="E22" s="553"/>
      <c r="F22" s="553"/>
      <c r="G22" s="553"/>
      <c r="H22" s="176"/>
      <c r="I22" s="177"/>
      <c r="J22" s="178"/>
      <c r="K22" s="82"/>
      <c r="L22" s="178"/>
      <c r="M22" s="179"/>
      <c r="N22" s="176"/>
      <c r="O22" s="173"/>
    </row>
    <row r="23" spans="1:15" x14ac:dyDescent="0.2">
      <c r="A23" s="55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48"/>
  <sheetViews>
    <sheetView showGridLines="0" zoomScaleNormal="100" workbookViewId="0">
      <selection activeCell="A34" sqref="A34"/>
    </sheetView>
  </sheetViews>
  <sheetFormatPr defaultRowHeight="12" x14ac:dyDescent="0.2"/>
  <cols>
    <col min="1" max="1" width="4.7109375" style="123" customWidth="1"/>
    <col min="2" max="2" width="2.5703125" style="123" customWidth="1"/>
    <col min="3" max="8" width="11.7109375" style="123" customWidth="1"/>
    <col min="9" max="9" width="21.85546875" style="123" customWidth="1"/>
    <col min="10" max="10" width="11.5703125" style="123" customWidth="1"/>
    <col min="11" max="13" width="9.140625" style="123" customWidth="1"/>
    <col min="14" max="16384" width="9.140625" style="123"/>
  </cols>
  <sheetData>
    <row r="1" spans="1:12" s="153" customFormat="1" ht="18.75" x14ac:dyDescent="0.3">
      <c r="A1" s="152" t="s">
        <v>45</v>
      </c>
    </row>
    <row r="2" spans="1:12" ht="4.5" customHeight="1" x14ac:dyDescent="0.2"/>
    <row r="3" spans="1:12" ht="12.75" customHeight="1" x14ac:dyDescent="0.2">
      <c r="A3" s="154" t="s">
        <v>176</v>
      </c>
      <c r="B3" s="154"/>
      <c r="C3" s="155" t="s">
        <v>177</v>
      </c>
    </row>
    <row r="4" spans="1:12" ht="12.75" customHeight="1" x14ac:dyDescent="0.2">
      <c r="A4" s="154" t="s">
        <v>193</v>
      </c>
      <c r="B4" s="154"/>
      <c r="C4" s="155" t="s">
        <v>194</v>
      </c>
    </row>
    <row r="5" spans="1:12" s="156" customFormat="1" ht="13.15" customHeight="1" x14ac:dyDescent="0.25">
      <c r="A5" s="154" t="s">
        <v>102</v>
      </c>
      <c r="B5" s="154"/>
      <c r="C5" s="155" t="s">
        <v>103</v>
      </c>
      <c r="D5" s="22"/>
      <c r="E5" s="22"/>
      <c r="F5" s="22"/>
      <c r="G5" s="22"/>
      <c r="H5" s="22"/>
      <c r="I5" s="22"/>
      <c r="J5" s="135"/>
      <c r="K5" s="157"/>
      <c r="L5" s="157"/>
    </row>
    <row r="6" spans="1:12" s="156" customFormat="1" ht="7.5" customHeight="1" x14ac:dyDescent="0.25">
      <c r="A6" s="154"/>
      <c r="B6" s="154"/>
      <c r="C6" s="155"/>
      <c r="D6" s="22"/>
      <c r="E6" s="22"/>
      <c r="F6" s="22"/>
      <c r="G6" s="22"/>
      <c r="H6" s="22"/>
      <c r="I6" s="22"/>
      <c r="J6" s="135"/>
      <c r="K6" s="157"/>
      <c r="L6" s="157"/>
    </row>
    <row r="7" spans="1:12" s="156" customFormat="1" ht="13.15" customHeight="1" x14ac:dyDescent="0.25">
      <c r="A7" s="154" t="s">
        <v>249</v>
      </c>
      <c r="B7" s="154"/>
      <c r="C7" s="155" t="s">
        <v>248</v>
      </c>
      <c r="D7" s="22"/>
      <c r="E7" s="22"/>
      <c r="F7" s="22"/>
      <c r="G7" s="22"/>
      <c r="H7" s="22"/>
      <c r="I7" s="22"/>
      <c r="J7" s="13"/>
    </row>
    <row r="8" spans="1:12" s="156" customFormat="1" ht="13.15" customHeight="1" x14ac:dyDescent="0.25">
      <c r="A8" s="154" t="s">
        <v>253</v>
      </c>
      <c r="B8" s="154"/>
      <c r="C8" s="155" t="s">
        <v>250</v>
      </c>
      <c r="D8" s="22"/>
      <c r="E8" s="22"/>
      <c r="F8" s="22"/>
      <c r="G8" s="22"/>
      <c r="H8" s="22"/>
      <c r="I8" s="22"/>
      <c r="J8" s="13"/>
    </row>
    <row r="9" spans="1:12" s="156" customFormat="1" ht="7.5" customHeight="1" x14ac:dyDescent="0.25">
      <c r="A9" s="154"/>
      <c r="B9" s="154"/>
      <c r="C9" s="155"/>
      <c r="D9" s="22"/>
      <c r="E9" s="22"/>
      <c r="F9" s="22"/>
      <c r="G9" s="22"/>
      <c r="H9" s="22"/>
      <c r="I9" s="22"/>
      <c r="J9" s="135"/>
      <c r="K9" s="157"/>
      <c r="L9" s="157"/>
    </row>
    <row r="10" spans="1:12" s="156" customFormat="1" ht="13.15" customHeight="1" x14ac:dyDescent="0.25">
      <c r="A10" s="154" t="s">
        <v>95</v>
      </c>
      <c r="B10" s="154"/>
      <c r="C10" s="155" t="s">
        <v>198</v>
      </c>
      <c r="D10" s="22"/>
      <c r="E10" s="22"/>
      <c r="F10" s="22"/>
      <c r="G10" s="22"/>
      <c r="H10" s="22"/>
      <c r="I10" s="22"/>
      <c r="J10" s="13"/>
    </row>
    <row r="11" spans="1:12" s="156" customFormat="1" ht="13.15" customHeight="1" x14ac:dyDescent="0.25">
      <c r="A11" s="154" t="s">
        <v>86</v>
      </c>
      <c r="B11" s="154"/>
      <c r="C11" s="155" t="s">
        <v>110</v>
      </c>
      <c r="D11" s="22"/>
      <c r="E11" s="22"/>
      <c r="F11" s="22"/>
      <c r="G11" s="22"/>
      <c r="H11" s="22"/>
      <c r="I11" s="22"/>
      <c r="J11" s="123"/>
    </row>
    <row r="12" spans="1:12" s="156" customFormat="1" ht="13.15" customHeight="1" x14ac:dyDescent="0.25">
      <c r="A12" s="154" t="s">
        <v>87</v>
      </c>
      <c r="B12" s="154"/>
      <c r="C12" s="155" t="s">
        <v>111</v>
      </c>
      <c r="D12" s="22"/>
      <c r="E12" s="22"/>
      <c r="F12" s="22"/>
      <c r="G12" s="22"/>
      <c r="H12" s="22"/>
      <c r="I12" s="22"/>
      <c r="J12" s="123"/>
    </row>
    <row r="13" spans="1:12" s="156" customFormat="1" ht="13.15" customHeight="1" x14ac:dyDescent="0.25">
      <c r="A13" s="154" t="s">
        <v>88</v>
      </c>
      <c r="B13" s="154"/>
      <c r="C13" s="155" t="s">
        <v>112</v>
      </c>
      <c r="D13" s="22"/>
      <c r="E13" s="22"/>
      <c r="F13" s="22"/>
      <c r="G13" s="22"/>
      <c r="H13" s="22"/>
      <c r="I13" s="22"/>
      <c r="J13" s="123"/>
    </row>
    <row r="14" spans="1:12" s="156" customFormat="1" ht="13.15" customHeight="1" x14ac:dyDescent="0.25">
      <c r="A14" s="154" t="s">
        <v>98</v>
      </c>
      <c r="B14" s="154"/>
      <c r="C14" s="155" t="s">
        <v>197</v>
      </c>
      <c r="D14" s="22"/>
      <c r="E14" s="22"/>
      <c r="F14" s="22"/>
      <c r="G14" s="22"/>
      <c r="H14" s="22"/>
      <c r="I14" s="22"/>
      <c r="J14" s="123"/>
    </row>
    <row r="15" spans="1:12" s="156" customFormat="1" ht="13.15" customHeight="1" x14ac:dyDescent="0.25">
      <c r="A15" s="154" t="s">
        <v>89</v>
      </c>
      <c r="B15" s="154"/>
      <c r="C15" s="155" t="s">
        <v>113</v>
      </c>
      <c r="D15" s="22"/>
      <c r="E15" s="22"/>
      <c r="F15" s="22"/>
      <c r="G15" s="22"/>
      <c r="H15" s="22"/>
      <c r="I15" s="22"/>
      <c r="J15" s="123"/>
    </row>
    <row r="16" spans="1:12" s="156" customFormat="1" ht="13.15" customHeight="1" x14ac:dyDescent="0.25">
      <c r="A16" s="154" t="s">
        <v>90</v>
      </c>
      <c r="B16" s="154"/>
      <c r="C16" s="155" t="s">
        <v>114</v>
      </c>
      <c r="D16" s="22"/>
      <c r="E16" s="22"/>
      <c r="F16" s="22"/>
      <c r="G16" s="22"/>
      <c r="H16" s="22"/>
      <c r="I16" s="22"/>
      <c r="J16" s="123"/>
    </row>
    <row r="17" spans="1:16" s="156" customFormat="1" ht="13.15" customHeight="1" x14ac:dyDescent="0.25">
      <c r="A17" s="154" t="s">
        <v>91</v>
      </c>
      <c r="B17" s="154"/>
      <c r="C17" s="155" t="s">
        <v>115</v>
      </c>
      <c r="D17" s="22"/>
      <c r="E17" s="22"/>
      <c r="F17" s="22"/>
      <c r="G17" s="22"/>
      <c r="H17" s="22"/>
      <c r="I17" s="22"/>
      <c r="J17" s="123"/>
      <c r="L17" s="158"/>
      <c r="M17" s="158"/>
      <c r="N17" s="158"/>
      <c r="O17" s="158"/>
      <c r="P17" s="158"/>
    </row>
    <row r="18" spans="1:16" s="156" customFormat="1" ht="13.15" customHeight="1" x14ac:dyDescent="0.25">
      <c r="A18" s="154" t="s">
        <v>92</v>
      </c>
      <c r="B18" s="154"/>
      <c r="C18" s="155" t="s">
        <v>116</v>
      </c>
      <c r="D18" s="22"/>
      <c r="E18" s="22"/>
      <c r="F18" s="22"/>
      <c r="G18" s="22"/>
      <c r="H18" s="22"/>
      <c r="I18" s="22"/>
      <c r="J18" s="123"/>
      <c r="L18" s="158"/>
      <c r="M18" s="158"/>
      <c r="N18" s="158"/>
      <c r="O18" s="158"/>
      <c r="P18" s="158"/>
    </row>
    <row r="19" spans="1:16" s="156" customFormat="1" ht="13.15" customHeight="1" x14ac:dyDescent="0.25">
      <c r="A19" s="154" t="s">
        <v>93</v>
      </c>
      <c r="B19" s="154"/>
      <c r="C19" s="155" t="s">
        <v>117</v>
      </c>
      <c r="D19" s="22"/>
      <c r="E19" s="22"/>
      <c r="F19" s="22"/>
      <c r="G19" s="22"/>
      <c r="H19" s="22"/>
      <c r="I19" s="22"/>
      <c r="J19" s="123"/>
      <c r="L19" s="158"/>
      <c r="M19" s="158"/>
      <c r="N19" s="158"/>
      <c r="O19" s="158"/>
      <c r="P19" s="158"/>
    </row>
    <row r="20" spans="1:16" s="156" customFormat="1" ht="13.15" customHeight="1" x14ac:dyDescent="0.25">
      <c r="A20" s="154" t="s">
        <v>94</v>
      </c>
      <c r="B20" s="154"/>
      <c r="C20" s="155" t="s">
        <v>118</v>
      </c>
      <c r="D20" s="22"/>
      <c r="E20" s="22"/>
      <c r="F20" s="22"/>
      <c r="G20" s="22"/>
      <c r="H20" s="22"/>
      <c r="I20" s="22"/>
      <c r="J20" s="123"/>
      <c r="L20" s="158"/>
      <c r="M20" s="158"/>
      <c r="N20" s="158"/>
      <c r="O20" s="158"/>
      <c r="P20" s="158"/>
    </row>
    <row r="21" spans="1:16" s="156" customFormat="1" ht="13.15" customHeight="1" x14ac:dyDescent="0.25">
      <c r="A21" s="154" t="s">
        <v>96</v>
      </c>
      <c r="B21" s="154"/>
      <c r="C21" s="155" t="s">
        <v>119</v>
      </c>
      <c r="D21" s="22"/>
      <c r="E21" s="22"/>
      <c r="F21" s="22"/>
      <c r="G21" s="22"/>
      <c r="H21" s="22"/>
      <c r="I21" s="22"/>
      <c r="J21" s="123"/>
      <c r="L21" s="158"/>
      <c r="M21" s="158"/>
      <c r="N21" s="158"/>
      <c r="O21" s="158"/>
      <c r="P21" s="158"/>
    </row>
    <row r="22" spans="1:16" s="156" customFormat="1" ht="13.15" customHeight="1" x14ac:dyDescent="0.25">
      <c r="A22" s="154" t="s">
        <v>97</v>
      </c>
      <c r="B22" s="154"/>
      <c r="C22" s="155" t="s">
        <v>120</v>
      </c>
      <c r="D22" s="22"/>
      <c r="E22" s="22"/>
      <c r="F22" s="22"/>
      <c r="G22" s="22"/>
      <c r="H22" s="22"/>
      <c r="I22" s="22"/>
      <c r="J22" s="123"/>
      <c r="L22" s="158"/>
      <c r="M22" s="158"/>
      <c r="N22" s="158"/>
      <c r="O22" s="158"/>
      <c r="P22" s="158"/>
    </row>
    <row r="23" spans="1:16" s="156" customFormat="1" ht="13.15" customHeight="1" x14ac:dyDescent="0.25">
      <c r="A23" s="154" t="s">
        <v>99</v>
      </c>
      <c r="B23" s="154"/>
      <c r="C23" s="155" t="s">
        <v>121</v>
      </c>
      <c r="D23" s="22"/>
      <c r="E23" s="22"/>
      <c r="F23" s="22"/>
      <c r="G23" s="22"/>
      <c r="H23" s="22"/>
      <c r="I23" s="22"/>
      <c r="J23" s="123"/>
      <c r="L23" s="158"/>
      <c r="M23" s="158"/>
      <c r="N23" s="158"/>
      <c r="O23" s="158"/>
      <c r="P23" s="158"/>
    </row>
    <row r="24" spans="1:16" s="156" customFormat="1" ht="7.5" customHeight="1" x14ac:dyDescent="0.25">
      <c r="B24" s="123"/>
      <c r="C24" s="123"/>
      <c r="D24" s="123"/>
      <c r="E24" s="123"/>
      <c r="F24" s="123"/>
      <c r="G24" s="123"/>
      <c r="H24" s="123"/>
      <c r="I24" s="123"/>
      <c r="J24" s="123"/>
    </row>
    <row r="25" spans="1:16" s="156" customFormat="1" ht="14.1" customHeight="1" x14ac:dyDescent="0.25">
      <c r="A25" s="154" t="s">
        <v>104</v>
      </c>
      <c r="B25" s="154"/>
      <c r="C25" s="155"/>
      <c r="D25" s="123"/>
      <c r="E25" s="123"/>
      <c r="F25" s="123"/>
      <c r="G25" s="123"/>
      <c r="H25" s="123"/>
      <c r="I25" s="123"/>
      <c r="J25" s="123"/>
    </row>
    <row r="26" spans="1:16" s="161" customFormat="1" ht="13.15" customHeight="1" x14ac:dyDescent="0.2">
      <c r="A26" s="155" t="s">
        <v>243</v>
      </c>
      <c r="B26" s="160"/>
      <c r="C26" s="160"/>
      <c r="D26" s="160"/>
      <c r="E26" s="160"/>
      <c r="F26" s="160"/>
      <c r="G26" s="160"/>
      <c r="H26" s="160"/>
      <c r="I26" s="160"/>
      <c r="J26" s="160"/>
    </row>
    <row r="27" spans="1:16" s="163" customFormat="1" ht="18" customHeight="1" x14ac:dyDescent="0.25">
      <c r="A27" s="154" t="s">
        <v>259</v>
      </c>
      <c r="B27" s="162"/>
      <c r="C27" s="162"/>
      <c r="D27" s="162"/>
      <c r="E27" s="162"/>
      <c r="F27" s="162"/>
      <c r="G27" s="162"/>
      <c r="H27" s="162"/>
      <c r="I27" s="162"/>
      <c r="J27" s="162"/>
    </row>
    <row r="28" spans="1:16" s="161" customFormat="1" ht="13.15" customHeight="1" x14ac:dyDescent="0.2">
      <c r="A28" s="155" t="s">
        <v>255</v>
      </c>
      <c r="B28" s="160"/>
      <c r="C28" s="160"/>
      <c r="D28" s="160"/>
      <c r="E28" s="160"/>
      <c r="F28" s="160"/>
      <c r="G28" s="160"/>
      <c r="H28" s="160"/>
      <c r="I28" s="160"/>
      <c r="J28" s="160"/>
    </row>
    <row r="29" spans="1:16" s="163" customFormat="1" ht="18" customHeight="1" x14ac:dyDescent="0.25">
      <c r="A29" s="154" t="s">
        <v>107</v>
      </c>
      <c r="B29" s="162"/>
      <c r="C29" s="162"/>
      <c r="D29" s="162"/>
      <c r="E29" s="162"/>
      <c r="F29" s="162"/>
      <c r="G29" s="162"/>
      <c r="H29" s="162"/>
      <c r="I29" s="162"/>
      <c r="J29" s="162"/>
    </row>
    <row r="30" spans="1:16" s="161" customFormat="1" ht="13.15" customHeight="1" x14ac:dyDescent="0.2">
      <c r="A30" s="155" t="s">
        <v>108</v>
      </c>
      <c r="B30" s="160"/>
      <c r="C30" s="160"/>
      <c r="D30" s="160"/>
      <c r="E30" s="160"/>
      <c r="F30" s="160"/>
      <c r="G30" s="160"/>
      <c r="H30" s="160"/>
      <c r="I30" s="160"/>
      <c r="J30" s="160"/>
    </row>
    <row r="31" spans="1:16" s="163" customFormat="1" ht="18" customHeight="1" x14ac:dyDescent="0.25">
      <c r="A31" s="154" t="s">
        <v>105</v>
      </c>
      <c r="B31" s="162"/>
      <c r="C31" s="162"/>
      <c r="D31" s="162"/>
      <c r="E31" s="162"/>
      <c r="F31" s="162"/>
      <c r="G31" s="162"/>
      <c r="H31" s="162"/>
      <c r="I31" s="162"/>
      <c r="J31" s="162"/>
    </row>
    <row r="32" spans="1:16" s="161" customFormat="1" ht="13.15" customHeight="1" x14ac:dyDescent="0.2">
      <c r="A32" s="155" t="s">
        <v>109</v>
      </c>
      <c r="B32" s="160"/>
      <c r="C32" s="160"/>
      <c r="D32" s="160"/>
      <c r="E32" s="160"/>
      <c r="F32" s="160"/>
      <c r="G32" s="160"/>
      <c r="H32" s="160"/>
      <c r="I32" s="160"/>
      <c r="J32" s="160"/>
    </row>
    <row r="33" spans="1:10" s="163" customFormat="1" ht="18" customHeight="1" x14ac:dyDescent="0.25">
      <c r="A33" s="154" t="s">
        <v>274</v>
      </c>
      <c r="B33" s="162"/>
      <c r="C33" s="162"/>
      <c r="D33" s="162"/>
      <c r="E33" s="162"/>
      <c r="F33" s="162"/>
      <c r="G33" s="162"/>
      <c r="H33" s="162"/>
      <c r="I33" s="162"/>
      <c r="J33" s="162"/>
    </row>
    <row r="34" spans="1:10" s="161" customFormat="1" ht="12.75" customHeight="1" x14ac:dyDescent="0.2">
      <c r="A34" s="155" t="s">
        <v>244</v>
      </c>
      <c r="B34" s="224"/>
      <c r="C34" s="224"/>
      <c r="D34" s="224"/>
      <c r="E34" s="224"/>
      <c r="F34" s="224"/>
      <c r="G34" s="224"/>
      <c r="H34" s="224"/>
      <c r="I34" s="224"/>
      <c r="J34" s="224"/>
    </row>
    <row r="35" spans="1:10" s="163" customFormat="1" ht="18" customHeight="1" x14ac:dyDescent="0.25">
      <c r="A35" s="135" t="s">
        <v>272</v>
      </c>
      <c r="B35" s="162"/>
      <c r="C35" s="162"/>
      <c r="D35" s="162"/>
      <c r="E35" s="162"/>
      <c r="F35" s="162"/>
      <c r="G35" s="162"/>
      <c r="H35" s="162"/>
      <c r="I35" s="162"/>
      <c r="J35" s="162"/>
    </row>
    <row r="36" spans="1:10" s="156" customFormat="1" ht="12.75" customHeight="1" x14ac:dyDescent="0.25">
      <c r="A36" s="159" t="s">
        <v>271</v>
      </c>
      <c r="B36" s="224"/>
      <c r="C36" s="224"/>
      <c r="D36" s="224"/>
      <c r="E36" s="224"/>
      <c r="F36" s="224"/>
      <c r="G36" s="224"/>
      <c r="H36" s="224"/>
      <c r="I36" s="224"/>
      <c r="J36" s="224"/>
    </row>
    <row r="37" spans="1:10" s="163" customFormat="1" ht="18" customHeight="1" x14ac:dyDescent="0.25">
      <c r="A37" s="135" t="s">
        <v>106</v>
      </c>
      <c r="B37" s="162"/>
      <c r="C37" s="162"/>
      <c r="D37" s="162"/>
      <c r="E37" s="162"/>
      <c r="F37" s="162"/>
      <c r="G37" s="162"/>
      <c r="H37" s="162"/>
      <c r="I37" s="162"/>
      <c r="J37" s="162"/>
    </row>
    <row r="38" spans="1:10" s="161" customFormat="1" ht="13.15" customHeight="1" x14ac:dyDescent="0.2">
      <c r="A38" s="159" t="s">
        <v>273</v>
      </c>
      <c r="B38" s="160"/>
      <c r="C38" s="160"/>
      <c r="D38" s="160"/>
      <c r="E38" s="160"/>
      <c r="F38" s="160"/>
      <c r="G38" s="160"/>
      <c r="H38" s="160"/>
      <c r="I38" s="160"/>
      <c r="J38" s="160"/>
    </row>
    <row r="39" spans="1:10" s="163" customFormat="1" ht="18" customHeight="1" x14ac:dyDescent="0.25">
      <c r="A39" s="135" t="s">
        <v>190</v>
      </c>
      <c r="B39" s="162"/>
      <c r="C39" s="162"/>
      <c r="D39" s="162"/>
      <c r="E39" s="162"/>
      <c r="F39" s="162"/>
      <c r="G39" s="162"/>
      <c r="H39" s="162"/>
      <c r="I39" s="162"/>
      <c r="J39" s="162"/>
    </row>
    <row r="40" spans="1:10" s="161" customFormat="1" ht="13.15" customHeight="1" x14ac:dyDescent="0.2">
      <c r="A40" s="159" t="s">
        <v>191</v>
      </c>
      <c r="B40" s="160"/>
      <c r="C40" s="160"/>
      <c r="D40" s="160"/>
      <c r="E40" s="160"/>
      <c r="F40" s="160"/>
      <c r="G40" s="160"/>
      <c r="H40" s="160"/>
      <c r="I40" s="160"/>
      <c r="J40" s="160"/>
    </row>
    <row r="41" spans="1:10" s="163" customFormat="1" ht="18" customHeight="1" x14ac:dyDescent="0.25">
      <c r="A41" s="135"/>
      <c r="B41" s="162"/>
      <c r="C41" s="162"/>
      <c r="D41" s="162"/>
      <c r="E41" s="162"/>
      <c r="F41" s="162"/>
      <c r="G41" s="162"/>
      <c r="H41" s="162"/>
      <c r="I41" s="162"/>
      <c r="J41" s="162"/>
    </row>
    <row r="42" spans="1:10" s="161" customFormat="1" ht="13.5" customHeight="1" x14ac:dyDescent="0.2">
      <c r="A42" s="159"/>
      <c r="B42" s="160"/>
      <c r="C42" s="160"/>
      <c r="D42" s="160"/>
      <c r="E42" s="160"/>
      <c r="F42" s="160"/>
      <c r="G42" s="160"/>
      <c r="H42" s="160"/>
      <c r="I42" s="160"/>
      <c r="J42" s="160"/>
    </row>
    <row r="43" spans="1:10" s="163" customFormat="1" ht="18" customHeight="1" x14ac:dyDescent="0.25">
      <c r="A43" s="135"/>
      <c r="B43" s="162"/>
      <c r="C43" s="162"/>
      <c r="D43" s="162"/>
      <c r="E43" s="162"/>
      <c r="F43" s="162"/>
      <c r="G43" s="162"/>
      <c r="H43" s="162"/>
      <c r="I43" s="162"/>
      <c r="J43" s="162"/>
    </row>
    <row r="44" spans="1:10" s="161" customFormat="1" ht="13.15" customHeight="1" x14ac:dyDescent="0.2">
      <c r="A44" s="159"/>
      <c r="B44" s="160"/>
      <c r="C44" s="160"/>
      <c r="D44" s="160"/>
      <c r="E44" s="160"/>
      <c r="F44" s="160"/>
      <c r="G44" s="160"/>
      <c r="H44" s="160"/>
      <c r="I44" s="160"/>
      <c r="J44" s="160"/>
    </row>
    <row r="45" spans="1:10" s="163" customFormat="1" ht="18" customHeight="1" x14ac:dyDescent="0.25">
      <c r="A45" s="135"/>
      <c r="B45" s="162"/>
      <c r="C45" s="162"/>
      <c r="D45" s="162"/>
      <c r="E45" s="162"/>
      <c r="F45" s="162"/>
      <c r="G45" s="162"/>
      <c r="H45" s="162"/>
      <c r="I45" s="162"/>
      <c r="J45" s="162"/>
    </row>
    <row r="46" spans="1:10" s="161" customFormat="1" ht="13.15" customHeight="1" x14ac:dyDescent="0.2">
      <c r="A46" s="159"/>
      <c r="B46" s="160"/>
      <c r="C46" s="160"/>
      <c r="D46" s="160"/>
      <c r="E46" s="160"/>
      <c r="F46" s="160"/>
      <c r="G46" s="160"/>
      <c r="H46" s="160"/>
      <c r="I46" s="160"/>
      <c r="J46" s="160"/>
    </row>
    <row r="47" spans="1:10" ht="15" customHeight="1" x14ac:dyDescent="0.2">
      <c r="A47" s="135"/>
    </row>
    <row r="48" spans="1:10" ht="24.75" customHeight="1" x14ac:dyDescent="0.2">
      <c r="A48" s="223"/>
      <c r="B48" s="224"/>
      <c r="C48" s="224"/>
      <c r="D48" s="224"/>
      <c r="E48" s="224"/>
      <c r="F48" s="224"/>
      <c r="G48" s="224"/>
      <c r="H48" s="224"/>
      <c r="I48" s="224"/>
      <c r="J48" s="224"/>
    </row>
  </sheetData>
  <sortState ref="A7:C20">
    <sortCondition ref="C7:C20"/>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65</v>
      </c>
      <c r="B1" s="173"/>
      <c r="C1" s="173"/>
      <c r="D1" s="173"/>
      <c r="E1" s="173"/>
      <c r="F1" s="173"/>
      <c r="G1" s="173"/>
      <c r="H1" s="173"/>
      <c r="I1" s="173"/>
      <c r="J1" s="173"/>
      <c r="K1" s="173"/>
      <c r="L1" s="173"/>
      <c r="M1" s="165" t="str">
        <f>Obsah!$A$1</f>
        <v>III. čtvrtletí 2019</v>
      </c>
      <c r="N1" s="38"/>
      <c r="O1" s="38"/>
      <c r="P1" s="181"/>
    </row>
    <row r="2" spans="1:21" ht="7.5" customHeight="1" x14ac:dyDescent="0.3">
      <c r="A2" s="164"/>
      <c r="B2" s="173"/>
      <c r="C2" s="173"/>
      <c r="D2" s="173"/>
      <c r="E2" s="173"/>
      <c r="F2" s="173"/>
      <c r="G2" s="173"/>
      <c r="H2" s="173"/>
      <c r="I2" s="173"/>
      <c r="J2" s="173"/>
      <c r="K2" s="173"/>
      <c r="L2" s="173"/>
      <c r="M2" s="173"/>
      <c r="N2" s="38"/>
      <c r="O2" s="38"/>
      <c r="P2" s="181"/>
    </row>
    <row r="3" spans="1:21" x14ac:dyDescent="0.2">
      <c r="A3" s="55"/>
      <c r="B3" s="543"/>
      <c r="C3" s="543"/>
      <c r="D3" s="543"/>
      <c r="E3" s="543"/>
      <c r="F3" s="543"/>
      <c r="G3" s="544"/>
      <c r="H3" s="545"/>
      <c r="I3" s="543"/>
      <c r="J3" s="543"/>
      <c r="K3" s="543"/>
      <c r="L3" s="543"/>
      <c r="M3" s="543"/>
      <c r="N3" s="38"/>
      <c r="O3" s="181"/>
      <c r="P3" s="181"/>
    </row>
    <row r="4" spans="1:21" ht="13.5" customHeight="1" x14ac:dyDescent="0.2">
      <c r="A4" s="55"/>
      <c r="B4" s="546"/>
      <c r="C4" s="547"/>
      <c r="D4" s="547"/>
      <c r="E4" s="547"/>
      <c r="F4" s="547"/>
      <c r="G4" s="548"/>
      <c r="H4" s="546"/>
      <c r="I4" s="547"/>
      <c r="J4" s="547"/>
      <c r="K4" s="547"/>
      <c r="L4" s="547"/>
      <c r="M4" s="547"/>
      <c r="N4" s="38"/>
      <c r="O4" s="181"/>
      <c r="P4" s="181"/>
    </row>
    <row r="5" spans="1:21" x14ac:dyDescent="0.2">
      <c r="A5" s="26"/>
      <c r="B5" s="541"/>
      <c r="C5" s="549"/>
      <c r="D5" s="541"/>
      <c r="E5" s="549"/>
      <c r="F5" s="541"/>
      <c r="G5" s="549"/>
      <c r="H5" s="541"/>
      <c r="I5" s="549"/>
      <c r="J5" s="541"/>
      <c r="K5" s="549"/>
      <c r="L5" s="541"/>
      <c r="M5" s="542"/>
      <c r="N5" s="38"/>
      <c r="O5" s="181"/>
      <c r="P5" s="181"/>
    </row>
    <row r="6" spans="1:21" x14ac:dyDescent="0.2">
      <c r="A6" s="24"/>
      <c r="B6" s="95"/>
      <c r="C6" s="60"/>
      <c r="D6" s="60"/>
      <c r="E6" s="60"/>
      <c r="F6" s="60"/>
      <c r="G6" s="60"/>
      <c r="H6" s="60"/>
      <c r="I6" s="60"/>
      <c r="J6" s="60"/>
      <c r="K6" s="60"/>
      <c r="L6" s="60"/>
      <c r="M6" s="80"/>
      <c r="N6" s="38"/>
      <c r="O6" s="181"/>
      <c r="P6" s="181"/>
    </row>
    <row r="7" spans="1:21" x14ac:dyDescent="0.2">
      <c r="A7" s="533"/>
      <c r="B7" s="552"/>
      <c r="C7" s="553"/>
      <c r="D7" s="553"/>
      <c r="E7" s="553"/>
      <c r="F7" s="553"/>
      <c r="G7" s="555"/>
      <c r="H7" s="552"/>
      <c r="I7" s="553"/>
      <c r="J7" s="553"/>
      <c r="K7" s="553"/>
      <c r="L7" s="553"/>
      <c r="M7" s="553"/>
      <c r="N7" s="38"/>
      <c r="O7" s="181"/>
      <c r="P7" s="181"/>
    </row>
    <row r="8" spans="1:21" x14ac:dyDescent="0.2">
      <c r="A8" s="554"/>
      <c r="B8" s="62"/>
      <c r="C8" s="77"/>
      <c r="D8" s="63"/>
      <c r="E8" s="77"/>
      <c r="F8" s="63"/>
      <c r="G8" s="77"/>
      <c r="H8" s="62"/>
      <c r="I8" s="77"/>
      <c r="J8" s="63"/>
      <c r="K8" s="77"/>
      <c r="L8" s="63"/>
      <c r="M8" s="77"/>
      <c r="N8" s="38"/>
      <c r="O8" s="181"/>
      <c r="P8" s="181"/>
    </row>
    <row r="9" spans="1:21" x14ac:dyDescent="0.2">
      <c r="A9" s="64"/>
      <c r="B9" s="166"/>
      <c r="C9" s="167"/>
      <c r="D9" s="31"/>
      <c r="E9" s="167"/>
      <c r="F9" s="31"/>
      <c r="G9" s="167"/>
      <c r="H9" s="166"/>
      <c r="I9" s="167"/>
      <c r="J9" s="31"/>
      <c r="K9" s="167"/>
      <c r="L9" s="31"/>
      <c r="M9" s="167"/>
      <c r="N9" s="92"/>
      <c r="O9" s="182"/>
      <c r="P9" s="181"/>
    </row>
    <row r="10" spans="1:21" x14ac:dyDescent="0.2">
      <c r="A10" s="64"/>
      <c r="B10" s="166"/>
      <c r="C10" s="167"/>
      <c r="D10" s="31"/>
      <c r="E10" s="167"/>
      <c r="F10" s="31"/>
      <c r="G10" s="167"/>
      <c r="H10" s="166"/>
      <c r="I10" s="167"/>
      <c r="J10" s="31"/>
      <c r="K10" s="167"/>
      <c r="L10" s="31"/>
      <c r="M10" s="167"/>
      <c r="N10" s="92"/>
      <c r="O10" s="182"/>
      <c r="P10" s="181"/>
    </row>
    <row r="11" spans="1:21" x14ac:dyDescent="0.2">
      <c r="A11" s="54"/>
      <c r="B11" s="51"/>
      <c r="C11" s="167"/>
      <c r="D11" s="19"/>
      <c r="E11" s="167"/>
      <c r="F11" s="19"/>
      <c r="G11" s="167"/>
      <c r="H11" s="51"/>
      <c r="I11" s="167"/>
      <c r="J11" s="19"/>
      <c r="K11" s="167"/>
      <c r="L11" s="19"/>
      <c r="M11" s="167"/>
      <c r="N11" s="92"/>
      <c r="O11" s="182"/>
      <c r="P11" s="181"/>
    </row>
    <row r="12" spans="1:21" x14ac:dyDescent="0.2">
      <c r="A12" s="54"/>
      <c r="B12" s="166"/>
      <c r="C12" s="167"/>
      <c r="D12" s="31"/>
      <c r="E12" s="167"/>
      <c r="F12" s="31"/>
      <c r="G12" s="167"/>
      <c r="H12" s="166"/>
      <c r="I12" s="167"/>
      <c r="J12" s="31"/>
      <c r="K12" s="167"/>
      <c r="L12" s="31"/>
      <c r="M12" s="167"/>
      <c r="N12" s="92"/>
      <c r="O12" s="182"/>
      <c r="P12" s="181"/>
    </row>
    <row r="13" spans="1:21" x14ac:dyDescent="0.2">
      <c r="A13" s="54"/>
      <c r="B13" s="51"/>
      <c r="C13" s="167"/>
      <c r="D13" s="19"/>
      <c r="E13" s="167"/>
      <c r="F13" s="19"/>
      <c r="G13" s="167"/>
      <c r="H13" s="51"/>
      <c r="I13" s="167"/>
      <c r="J13" s="19"/>
      <c r="K13" s="167"/>
      <c r="L13" s="19"/>
      <c r="M13" s="167"/>
      <c r="N13" s="92"/>
      <c r="O13" s="182"/>
      <c r="P13" s="181"/>
    </row>
    <row r="14" spans="1:21" x14ac:dyDescent="0.2">
      <c r="A14" s="54"/>
      <c r="B14" s="166"/>
      <c r="C14" s="167"/>
      <c r="D14" s="31"/>
      <c r="E14" s="167"/>
      <c r="F14" s="31"/>
      <c r="G14" s="167"/>
      <c r="H14" s="166"/>
      <c r="I14" s="167"/>
      <c r="J14" s="31"/>
      <c r="K14" s="167"/>
      <c r="L14" s="31"/>
      <c r="M14" s="167"/>
      <c r="N14" s="92"/>
      <c r="O14" s="182"/>
      <c r="P14" s="38"/>
      <c r="Q14" s="69"/>
      <c r="R14" s="14"/>
      <c r="S14" s="14"/>
      <c r="T14" s="14"/>
      <c r="U14" s="14"/>
    </row>
    <row r="15" spans="1:21" x14ac:dyDescent="0.2">
      <c r="A15" s="54"/>
      <c r="B15" s="166"/>
      <c r="C15" s="167"/>
      <c r="D15" s="31"/>
      <c r="E15" s="169"/>
      <c r="F15" s="31"/>
      <c r="G15" s="169"/>
      <c r="H15" s="166"/>
      <c r="I15" s="169"/>
      <c r="J15" s="31"/>
      <c r="K15" s="169"/>
      <c r="L15" s="31"/>
      <c r="M15" s="169"/>
      <c r="N15" s="92"/>
      <c r="O15" s="182"/>
      <c r="P15" s="38"/>
      <c r="Q15" s="69"/>
      <c r="R15" s="14"/>
      <c r="S15" s="14"/>
      <c r="T15" s="14"/>
      <c r="U15" s="14"/>
    </row>
    <row r="16" spans="1:21" ht="12.75" thickBot="1" x14ac:dyDescent="0.25">
      <c r="A16" s="25"/>
      <c r="B16" s="44"/>
      <c r="C16" s="170"/>
      <c r="D16" s="8"/>
      <c r="E16" s="171"/>
      <c r="F16" s="8"/>
      <c r="G16" s="171"/>
      <c r="H16" s="44"/>
      <c r="I16" s="172"/>
      <c r="J16" s="8"/>
      <c r="K16" s="172"/>
      <c r="L16" s="8"/>
      <c r="M16" s="172"/>
      <c r="N16" s="92"/>
      <c r="O16" s="182"/>
      <c r="P16" s="38"/>
      <c r="Q16" s="69"/>
      <c r="R16" s="14"/>
      <c r="S16" s="14"/>
      <c r="T16" s="14"/>
      <c r="U16" s="14"/>
    </row>
    <row r="17" spans="1:20" x14ac:dyDescent="0.2">
      <c r="A17" s="28"/>
      <c r="B17" s="173"/>
      <c r="C17" s="173"/>
      <c r="D17" s="173"/>
      <c r="E17" s="173"/>
      <c r="F17" s="173"/>
      <c r="G17" s="173"/>
      <c r="H17" s="173"/>
      <c r="I17" s="173"/>
      <c r="J17" s="173"/>
      <c r="K17" s="173"/>
      <c r="L17" s="174"/>
      <c r="M17" s="174"/>
      <c r="N17" s="183"/>
      <c r="O17" s="181"/>
      <c r="P17" s="181"/>
    </row>
    <row r="18" spans="1:20" x14ac:dyDescent="0.2">
      <c r="A18" s="81"/>
      <c r="B18" s="543"/>
      <c r="C18" s="543"/>
      <c r="D18" s="543"/>
      <c r="E18" s="543"/>
      <c r="F18" s="543"/>
      <c r="G18" s="544"/>
      <c r="H18" s="13"/>
      <c r="I18" s="13"/>
      <c r="J18" s="13"/>
      <c r="K18" s="13"/>
      <c r="L18" s="13"/>
      <c r="M18" s="13"/>
      <c r="N18" s="184"/>
      <c r="O18" s="38"/>
      <c r="P18" s="93"/>
      <c r="Q18" s="69"/>
      <c r="R18" s="14"/>
      <c r="S18" s="14"/>
      <c r="T18" s="14"/>
    </row>
    <row r="19" spans="1:20" x14ac:dyDescent="0.2">
      <c r="A19" s="67"/>
      <c r="B19" s="556"/>
      <c r="C19" s="557"/>
      <c r="D19" s="557"/>
      <c r="E19" s="557"/>
      <c r="F19" s="557"/>
      <c r="G19" s="557"/>
      <c r="H19" s="176"/>
      <c r="I19" s="177"/>
      <c r="J19" s="178"/>
      <c r="K19" s="82"/>
      <c r="L19" s="178"/>
      <c r="M19" s="179"/>
      <c r="N19" s="184"/>
      <c r="O19" s="38"/>
      <c r="P19" s="93"/>
      <c r="Q19" s="69"/>
      <c r="R19" s="14"/>
      <c r="S19" s="14"/>
      <c r="T19" s="14"/>
    </row>
    <row r="20" spans="1:20" x14ac:dyDescent="0.2">
      <c r="A20" s="68"/>
      <c r="B20" s="542"/>
      <c r="C20" s="549"/>
      <c r="D20" s="542"/>
      <c r="E20" s="549"/>
      <c r="F20" s="542"/>
      <c r="G20" s="549"/>
      <c r="H20" s="176"/>
      <c r="I20" s="177"/>
      <c r="J20" s="178"/>
      <c r="K20" s="82"/>
      <c r="L20" s="178"/>
      <c r="M20" s="179"/>
      <c r="N20" s="184"/>
      <c r="O20" s="38"/>
      <c r="P20" s="93"/>
      <c r="Q20" s="69"/>
      <c r="R20" s="75"/>
      <c r="S20" s="75"/>
      <c r="T20" s="75"/>
    </row>
    <row r="21" spans="1:20" x14ac:dyDescent="0.2">
      <c r="A21" s="94"/>
      <c r="B21" s="95"/>
      <c r="C21" s="60"/>
      <c r="D21" s="60"/>
      <c r="E21" s="60"/>
      <c r="F21" s="60"/>
      <c r="G21" s="80"/>
      <c r="H21" s="176"/>
      <c r="I21" s="177"/>
      <c r="J21" s="178"/>
      <c r="K21" s="82"/>
      <c r="L21" s="178"/>
      <c r="M21" s="179"/>
      <c r="N21" s="184"/>
      <c r="O21" s="38"/>
      <c r="P21" s="93"/>
      <c r="Q21" s="69"/>
      <c r="R21" s="14"/>
      <c r="S21" s="14"/>
      <c r="T21" s="14"/>
    </row>
    <row r="22" spans="1:20" x14ac:dyDescent="0.2">
      <c r="A22" s="550"/>
      <c r="B22" s="552"/>
      <c r="C22" s="553"/>
      <c r="D22" s="553"/>
      <c r="E22" s="553"/>
      <c r="F22" s="553"/>
      <c r="G22" s="553"/>
      <c r="H22" s="176"/>
      <c r="I22" s="177"/>
      <c r="J22" s="178"/>
      <c r="K22" s="82"/>
      <c r="L22" s="178"/>
      <c r="M22" s="179"/>
      <c r="N22" s="184"/>
      <c r="O22" s="38"/>
      <c r="P22" s="93"/>
      <c r="Q22" s="69"/>
      <c r="R22" s="14"/>
      <c r="S22" s="14"/>
      <c r="T22" s="14"/>
    </row>
    <row r="23" spans="1:20" x14ac:dyDescent="0.2">
      <c r="A23" s="551"/>
      <c r="B23" s="62"/>
      <c r="C23" s="78"/>
      <c r="D23" s="63"/>
      <c r="E23" s="78"/>
      <c r="F23" s="63"/>
      <c r="G23" s="78"/>
      <c r="H23" s="173"/>
      <c r="I23" s="173"/>
      <c r="J23" s="178"/>
      <c r="K23" s="82"/>
      <c r="L23" s="178"/>
      <c r="M23" s="179"/>
      <c r="N23" s="184"/>
      <c r="O23" s="38"/>
      <c r="P23" s="93"/>
      <c r="Q23" s="69"/>
      <c r="R23" s="72"/>
      <c r="S23" s="75"/>
      <c r="T23" s="75"/>
    </row>
    <row r="24" spans="1:20" x14ac:dyDescent="0.2">
      <c r="A24" s="57"/>
      <c r="B24" s="88"/>
      <c r="C24" s="73"/>
      <c r="D24" s="33"/>
      <c r="E24" s="73"/>
      <c r="F24" s="33"/>
      <c r="G24" s="73"/>
      <c r="H24" s="173"/>
      <c r="I24" s="173"/>
      <c r="J24" s="178"/>
      <c r="K24" s="82"/>
      <c r="L24" s="178"/>
      <c r="M24" s="179"/>
      <c r="N24" s="184"/>
      <c r="O24" s="92"/>
      <c r="P24" s="181"/>
      <c r="T24" s="174"/>
    </row>
    <row r="25" spans="1:20" x14ac:dyDescent="0.2">
      <c r="A25" s="57"/>
      <c r="B25" s="88"/>
      <c r="C25" s="73"/>
      <c r="D25" s="33"/>
      <c r="E25" s="73"/>
      <c r="F25" s="33"/>
      <c r="G25" s="73"/>
      <c r="H25" s="173"/>
      <c r="I25" s="173"/>
      <c r="J25" s="178"/>
      <c r="K25" s="82"/>
      <c r="L25" s="178"/>
      <c r="M25" s="179"/>
      <c r="N25" s="184"/>
      <c r="O25" s="92"/>
      <c r="P25" s="181"/>
    </row>
    <row r="26" spans="1:20" x14ac:dyDescent="0.2">
      <c r="A26" s="57"/>
      <c r="B26" s="88"/>
      <c r="C26" s="73"/>
      <c r="D26" s="33"/>
      <c r="E26" s="73"/>
      <c r="F26" s="33"/>
      <c r="G26" s="73"/>
      <c r="H26" s="173"/>
      <c r="I26" s="173"/>
      <c r="J26" s="178"/>
      <c r="K26" s="82"/>
      <c r="L26" s="178"/>
      <c r="M26" s="179"/>
      <c r="N26" s="184"/>
      <c r="O26" s="92"/>
      <c r="P26" s="181"/>
    </row>
    <row r="27" spans="1:20" ht="12.75" thickBot="1" x14ac:dyDescent="0.25">
      <c r="A27" s="58"/>
      <c r="B27" s="89"/>
      <c r="C27" s="74"/>
      <c r="D27" s="43"/>
      <c r="E27" s="74"/>
      <c r="F27" s="43"/>
      <c r="G27" s="74"/>
      <c r="H27" s="173"/>
      <c r="I27" s="173"/>
      <c r="J27" s="173"/>
      <c r="K27" s="173"/>
      <c r="L27" s="173"/>
      <c r="M27" s="173"/>
      <c r="N27" s="184"/>
      <c r="O27" s="92"/>
      <c r="P27" s="181"/>
    </row>
    <row r="28" spans="1:20" x14ac:dyDescent="0.2">
      <c r="A28" s="30"/>
      <c r="B28" s="30"/>
      <c r="C28" s="69"/>
      <c r="D28" s="14"/>
      <c r="E28" s="14"/>
      <c r="F28" s="14"/>
      <c r="G28" s="174"/>
      <c r="H28" s="173"/>
      <c r="I28" s="173"/>
      <c r="J28" s="173"/>
      <c r="K28" s="173"/>
      <c r="L28" s="173"/>
      <c r="M28" s="173"/>
      <c r="N28" s="181"/>
      <c r="O28" s="181"/>
      <c r="P28" s="181"/>
    </row>
    <row r="29" spans="1:20" x14ac:dyDescent="0.2">
      <c r="H29" s="173"/>
      <c r="I29" s="173"/>
      <c r="J29" s="173"/>
      <c r="K29" s="173"/>
      <c r="L29" s="173"/>
      <c r="M29" s="173"/>
      <c r="N29" s="181"/>
      <c r="O29" s="181"/>
      <c r="P29" s="181"/>
    </row>
    <row r="30" spans="1:20" x14ac:dyDescent="0.2">
      <c r="J30" s="178"/>
      <c r="K30" s="178"/>
      <c r="L30" s="178"/>
      <c r="M30" s="178"/>
      <c r="N30" s="181"/>
      <c r="O30" s="181"/>
      <c r="P30" s="181"/>
    </row>
    <row r="31" spans="1:20" x14ac:dyDescent="0.2">
      <c r="H31" s="178"/>
      <c r="I31" s="180"/>
      <c r="J31" s="178"/>
      <c r="K31" s="168"/>
      <c r="L31" s="168"/>
      <c r="M31" s="168"/>
      <c r="N31" s="181"/>
      <c r="O31" s="181"/>
      <c r="P31" s="181"/>
    </row>
    <row r="32" spans="1:20" ht="12.75" customHeight="1" x14ac:dyDescent="0.2">
      <c r="H32" s="178"/>
      <c r="I32" s="180"/>
      <c r="J32" s="178"/>
      <c r="K32" s="168"/>
      <c r="L32" s="168"/>
      <c r="M32" s="168"/>
      <c r="N32" s="181"/>
      <c r="O32" s="181"/>
      <c r="P32" s="181"/>
    </row>
    <row r="33" spans="8:16" x14ac:dyDescent="0.2">
      <c r="H33" s="178"/>
      <c r="I33" s="180"/>
      <c r="J33" s="178"/>
      <c r="K33" s="168"/>
      <c r="L33" s="168"/>
      <c r="M33" s="168"/>
      <c r="N33" s="181"/>
      <c r="O33" s="181"/>
      <c r="P33" s="181"/>
    </row>
    <row r="34" spans="8:16" ht="13.5" customHeight="1" x14ac:dyDescent="0.2">
      <c r="H34" s="178"/>
      <c r="I34" s="180"/>
      <c r="J34" s="178"/>
      <c r="K34" s="168"/>
      <c r="L34" s="168"/>
      <c r="M34" s="168"/>
      <c r="N34" s="181"/>
      <c r="O34" s="181"/>
      <c r="P34" s="181"/>
    </row>
    <row r="35" spans="8:16" ht="12.75" customHeight="1" x14ac:dyDescent="0.2">
      <c r="H35" s="178"/>
      <c r="I35" s="180"/>
      <c r="J35" s="178"/>
      <c r="K35" s="168"/>
      <c r="L35" s="168"/>
      <c r="M35" s="168"/>
      <c r="N35" s="181"/>
      <c r="O35" s="181"/>
      <c r="P35" s="181"/>
    </row>
    <row r="36" spans="8:16" ht="12.75" customHeight="1" x14ac:dyDescent="0.2">
      <c r="H36" s="178"/>
      <c r="I36" s="180"/>
      <c r="J36" s="178"/>
      <c r="K36" s="168"/>
      <c r="L36" s="168"/>
      <c r="M36" s="168"/>
      <c r="N36" s="181"/>
      <c r="O36" s="181"/>
      <c r="P36" s="181"/>
    </row>
    <row r="37" spans="8:16" ht="12.75" customHeight="1" x14ac:dyDescent="0.2">
      <c r="H37" s="178"/>
      <c r="I37" s="180"/>
      <c r="J37" s="178"/>
      <c r="K37" s="168"/>
      <c r="L37" s="168"/>
      <c r="M37" s="168"/>
      <c r="N37" s="181"/>
      <c r="O37" s="181"/>
      <c r="P37" s="181"/>
    </row>
    <row r="38" spans="8:16" ht="12.75" customHeight="1" x14ac:dyDescent="0.2">
      <c r="H38" s="178"/>
      <c r="I38" s="180"/>
      <c r="J38" s="178"/>
      <c r="K38" s="168"/>
      <c r="L38" s="168"/>
      <c r="M38" s="168"/>
      <c r="N38" s="181"/>
      <c r="O38" s="181"/>
      <c r="P38" s="181"/>
    </row>
    <row r="39" spans="8:16" x14ac:dyDescent="0.2">
      <c r="N39" s="181"/>
      <c r="O39" s="181"/>
      <c r="P39" s="181"/>
    </row>
    <row r="40" spans="8:16" x14ac:dyDescent="0.2">
      <c r="N40" s="181"/>
      <c r="O40" s="181"/>
      <c r="P40" s="181"/>
    </row>
    <row r="41" spans="8:16" x14ac:dyDescent="0.2">
      <c r="N41" s="181"/>
      <c r="O41" s="181"/>
      <c r="P41" s="181"/>
    </row>
    <row r="42" spans="8:16" x14ac:dyDescent="0.2">
      <c r="N42" s="181"/>
      <c r="O42" s="181"/>
      <c r="P42" s="181"/>
    </row>
    <row r="43" spans="8:16" x14ac:dyDescent="0.2">
      <c r="N43" s="181"/>
      <c r="O43" s="181"/>
      <c r="P43" s="181"/>
    </row>
    <row r="44" spans="8:16" x14ac:dyDescent="0.2">
      <c r="N44" s="181"/>
      <c r="O44" s="181"/>
      <c r="P44" s="181"/>
    </row>
    <row r="45" spans="8:16" x14ac:dyDescent="0.2">
      <c r="N45" s="181"/>
      <c r="O45" s="181"/>
      <c r="P45" s="18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F29" sqref="F29"/>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219</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16" t="s">
        <v>278</v>
      </c>
      <c r="C6" s="316" t="s">
        <v>52</v>
      </c>
      <c r="D6" s="316" t="s">
        <v>278</v>
      </c>
      <c r="E6" s="316" t="s">
        <v>52</v>
      </c>
      <c r="F6" s="316" t="s">
        <v>278</v>
      </c>
      <c r="G6" s="317" t="s">
        <v>52</v>
      </c>
      <c r="H6" s="316" t="s">
        <v>278</v>
      </c>
      <c r="I6" s="317" t="s">
        <v>52</v>
      </c>
      <c r="J6" s="184"/>
      <c r="O6" s="184"/>
    </row>
    <row r="7" spans="1:15" x14ac:dyDescent="0.2">
      <c r="A7" s="243" t="s">
        <v>245</v>
      </c>
      <c r="B7" s="323">
        <f>+'[1]Podklady QZ'!B323</f>
        <v>1908.7469999999994</v>
      </c>
      <c r="C7" s="320">
        <f>+'[1]Podklady QZ'!C323</f>
        <v>4.587522551148672E-2</v>
      </c>
      <c r="D7" s="321">
        <f>+'[1]Podklady QZ'!D323</f>
        <v>1908.7469999999994</v>
      </c>
      <c r="E7" s="320">
        <f>+'[1]Podklady QZ'!E323</f>
        <v>4.599940636272018E-2</v>
      </c>
      <c r="F7" s="321">
        <f>+'[1]Podklady QZ'!F323</f>
        <v>1908.7469999999994</v>
      </c>
      <c r="G7" s="320">
        <f>+'[1]Podklady QZ'!G323</f>
        <v>4.5984906639771998E-2</v>
      </c>
      <c r="H7" s="321">
        <f>+'[1]Podklady QZ'!H323</f>
        <v>1908.7469999999994</v>
      </c>
      <c r="I7" s="320">
        <f>+'[1]Podklady QZ'!I323</f>
        <v>4.5984906639771998E-2</v>
      </c>
      <c r="J7" s="187"/>
      <c r="O7" s="92"/>
    </row>
    <row r="8" spans="1:15" x14ac:dyDescent="0.2">
      <c r="A8" s="240" t="s">
        <v>279</v>
      </c>
      <c r="B8" s="323">
        <f>+'[1]Podklady QZ'!B324</f>
        <v>272474.02200000006</v>
      </c>
      <c r="C8" s="320">
        <f>+'[1]Podklady QZ'!C324</f>
        <v>3.6477585826990302E-2</v>
      </c>
      <c r="D8" s="321">
        <f>+'[1]Podklady QZ'!D324</f>
        <v>267221.25299999985</v>
      </c>
      <c r="E8" s="320">
        <f>+'[1]Podklady QZ'!E324</f>
        <v>3.4133518713153198E-2</v>
      </c>
      <c r="F8" s="321">
        <f>+'[1]Podklady QZ'!F324</f>
        <v>347937.02000000025</v>
      </c>
      <c r="G8" s="320">
        <f>+'[1]Podklady QZ'!G324</f>
        <v>3.697574855178952E-2</v>
      </c>
      <c r="H8" s="321">
        <f>+'[1]Podklady QZ'!H324</f>
        <v>887632.29500000016</v>
      </c>
      <c r="I8" s="320">
        <f>+'[1]Podklady QZ'!I324</f>
        <v>3.5924596912309183E-2</v>
      </c>
      <c r="J8" s="187"/>
      <c r="O8" s="92"/>
    </row>
    <row r="9" spans="1:15" x14ac:dyDescent="0.2">
      <c r="A9" s="241" t="s">
        <v>280</v>
      </c>
      <c r="B9" s="322">
        <f>+'[1]Podklady QZ'!B325</f>
        <v>179058.098</v>
      </c>
      <c r="C9" s="319">
        <f>+'[1]Podklady QZ'!C325</f>
        <v>6.1186601278089309E-2</v>
      </c>
      <c r="D9" s="318">
        <f>+'[1]Podklady QZ'!D325</f>
        <v>175072.149</v>
      </c>
      <c r="E9" s="319">
        <f>+'[1]Podklady QZ'!E325</f>
        <v>5.9783278096354364E-2</v>
      </c>
      <c r="F9" s="318">
        <f>+'[1]Podklady QZ'!F325</f>
        <v>222687.85399999999</v>
      </c>
      <c r="G9" s="319">
        <f>+'[1]Podklady QZ'!G325</f>
        <v>5.6151272632300471E-2</v>
      </c>
      <c r="H9" s="318">
        <f>+'[1]Podklady QZ'!H325</f>
        <v>576818.10100000002</v>
      </c>
      <c r="I9" s="319">
        <f>+'[1]Podklady QZ'!I325</f>
        <v>5.8734752309707212E-2</v>
      </c>
      <c r="J9" s="176"/>
      <c r="K9" s="178"/>
      <c r="L9" s="178" t="str">
        <f>+B5</f>
        <v>Červenec</v>
      </c>
      <c r="M9" s="178" t="str">
        <f>+D5</f>
        <v>Srpen</v>
      </c>
      <c r="N9" s="178" t="str">
        <f>+F5</f>
        <v>Září</v>
      </c>
      <c r="O9" s="179"/>
    </row>
    <row r="10" spans="1:15" x14ac:dyDescent="0.2">
      <c r="A10" s="57" t="s">
        <v>44</v>
      </c>
      <c r="B10" s="324">
        <f>+'[1]Podklady QZ'!B326</f>
        <v>17859.93</v>
      </c>
      <c r="C10" s="73">
        <f>+'[1]Podklady QZ'!C326</f>
        <v>6.8261515968313535E-2</v>
      </c>
      <c r="D10" s="363">
        <f>+'[1]Podklady QZ'!D326</f>
        <v>17445</v>
      </c>
      <c r="E10" s="368">
        <f>+'[1]Podklady QZ'!E326</f>
        <v>5.995445214389749E-2</v>
      </c>
      <c r="F10" s="363">
        <f>+'[1]Podklady QZ'!F326</f>
        <v>21531.73</v>
      </c>
      <c r="G10" s="368">
        <f>+'[1]Podklady QZ'!G326</f>
        <v>5.9684793424256581E-2</v>
      </c>
      <c r="H10" s="363">
        <f>+'[1]Podklady QZ'!H326</f>
        <v>56836.66</v>
      </c>
      <c r="I10" s="368">
        <f>+'[1]Podklady QZ'!I326</f>
        <v>6.2227552403875945E-2</v>
      </c>
      <c r="J10" s="176"/>
      <c r="K10" s="178" t="str">
        <f>+A10</f>
        <v>Biomasa</v>
      </c>
      <c r="L10" s="168">
        <f>+B10</f>
        <v>17859.93</v>
      </c>
      <c r="M10" s="168">
        <f>+D10</f>
        <v>17445</v>
      </c>
      <c r="N10" s="168">
        <f>+F10</f>
        <v>21531.73</v>
      </c>
      <c r="O10" s="246"/>
    </row>
    <row r="11" spans="1:15" x14ac:dyDescent="0.2">
      <c r="A11" s="57" t="s">
        <v>43</v>
      </c>
      <c r="B11" s="324">
        <f>+'[1]Podklady QZ'!B327</f>
        <v>2802.0140000000001</v>
      </c>
      <c r="C11" s="462">
        <f>+'[1]Podklady QZ'!C327</f>
        <v>0.10726358002008754</v>
      </c>
      <c r="D11" s="381">
        <f>+'[1]Podklady QZ'!D327</f>
        <v>2497.96</v>
      </c>
      <c r="E11" s="380">
        <f>+'[1]Podklady QZ'!E327</f>
        <v>9.7027210353505158E-2</v>
      </c>
      <c r="F11" s="381">
        <f>+'[1]Podklady QZ'!F327</f>
        <v>4410.6499999999996</v>
      </c>
      <c r="G11" s="368">
        <f>+'[1]Podklady QZ'!G327</f>
        <v>0.13853610401981634</v>
      </c>
      <c r="H11" s="381">
        <f>+'[1]Podklady QZ'!H327</f>
        <v>9710.6239999999998</v>
      </c>
      <c r="I11" s="368">
        <f>+'[1]Podklady QZ'!I327</f>
        <v>0.11600982108767476</v>
      </c>
      <c r="J11" s="176"/>
      <c r="K11" s="178" t="str">
        <f t="shared" ref="K11:L25" si="0">+A11</f>
        <v>Bioplyn</v>
      </c>
      <c r="L11" s="168">
        <f t="shared" si="0"/>
        <v>2802.0140000000001</v>
      </c>
      <c r="M11" s="168">
        <f t="shared" ref="M11:M25" si="1">+D11</f>
        <v>2497.96</v>
      </c>
      <c r="N11" s="168">
        <f t="shared" ref="N11:N25" si="2">+F11</f>
        <v>4410.6499999999996</v>
      </c>
      <c r="O11" s="246"/>
    </row>
    <row r="12" spans="1:15" x14ac:dyDescent="0.2">
      <c r="A12" s="57" t="s">
        <v>42</v>
      </c>
      <c r="B12" s="324">
        <f>+'[1]Podklady QZ'!B328</f>
        <v>0</v>
      </c>
      <c r="C12" s="462">
        <f>+'[1]Podklady QZ'!C328</f>
        <v>0</v>
      </c>
      <c r="D12" s="381">
        <f>+'[1]Podklady QZ'!D328</f>
        <v>0</v>
      </c>
      <c r="E12" s="380">
        <f>+'[1]Podklady QZ'!E328</f>
        <v>0</v>
      </c>
      <c r="F12" s="381">
        <f>+'[1]Podklady QZ'!F328</f>
        <v>0</v>
      </c>
      <c r="G12" s="368">
        <f>+'[1]Podklady QZ'!G328</f>
        <v>0</v>
      </c>
      <c r="H12" s="381">
        <f>+'[1]Podklady QZ'!H328</f>
        <v>0</v>
      </c>
      <c r="I12" s="368">
        <f>+'[1]Podklady QZ'!I328</f>
        <v>0</v>
      </c>
      <c r="J12" s="176"/>
      <c r="K12" s="178" t="str">
        <f t="shared" si="0"/>
        <v>Černé uhlí</v>
      </c>
      <c r="L12" s="168">
        <f t="shared" si="0"/>
        <v>0</v>
      </c>
      <c r="M12" s="168">
        <f t="shared" si="1"/>
        <v>0</v>
      </c>
      <c r="N12" s="168">
        <f t="shared" si="2"/>
        <v>0</v>
      </c>
      <c r="O12" s="246"/>
    </row>
    <row r="13" spans="1:15" x14ac:dyDescent="0.2">
      <c r="A13" s="57" t="s">
        <v>67</v>
      </c>
      <c r="B13" s="324">
        <f>+'[1]Podklady QZ'!B329</f>
        <v>201</v>
      </c>
      <c r="C13" s="462">
        <f>+'[1]Podklady QZ'!C329</f>
        <v>0.24789291026276647</v>
      </c>
      <c r="D13" s="381">
        <f>+'[1]Podklady QZ'!D329</f>
        <v>755</v>
      </c>
      <c r="E13" s="380">
        <f>+'[1]Podklady QZ'!E329</f>
        <v>0.39874851063470201</v>
      </c>
      <c r="F13" s="381">
        <f>+'[1]Podklady QZ'!F329</f>
        <v>610</v>
      </c>
      <c r="G13" s="368">
        <f>+'[1]Podklady QZ'!G329</f>
        <v>0.64486869521919721</v>
      </c>
      <c r="H13" s="381">
        <f>+'[1]Podklady QZ'!H329</f>
        <v>1566</v>
      </c>
      <c r="I13" s="368">
        <f>+'[1]Podklady QZ'!I329</f>
        <v>0.42901911600693332</v>
      </c>
      <c r="J13" s="176"/>
      <c r="K13" s="178" t="str">
        <f t="shared" si="0"/>
        <v>Elektrická energie</v>
      </c>
      <c r="L13" s="168">
        <f t="shared" si="0"/>
        <v>201</v>
      </c>
      <c r="M13" s="168">
        <f t="shared" si="1"/>
        <v>755</v>
      </c>
      <c r="N13" s="168">
        <f t="shared" si="2"/>
        <v>610</v>
      </c>
      <c r="O13" s="246"/>
    </row>
    <row r="14" spans="1:15" x14ac:dyDescent="0.2">
      <c r="A14" s="57" t="s">
        <v>68</v>
      </c>
      <c r="B14" s="324">
        <f>+'[1]Podklady QZ'!B330</f>
        <v>16</v>
      </c>
      <c r="C14" s="462">
        <f>+'[1]Podklady QZ'!C330</f>
        <v>1.3832095648941412E-2</v>
      </c>
      <c r="D14" s="381">
        <f>+'[1]Podklady QZ'!D330</f>
        <v>17</v>
      </c>
      <c r="E14" s="380">
        <f>+'[1]Podklady QZ'!E330</f>
        <v>2.4975391893281622E-2</v>
      </c>
      <c r="F14" s="381">
        <f>+'[1]Podklady QZ'!F330</f>
        <v>25</v>
      </c>
      <c r="G14" s="368">
        <f>+'[1]Podklady QZ'!G330</f>
        <v>2.2634471394555052E-2</v>
      </c>
      <c r="H14" s="381">
        <f>+'[1]Podklady QZ'!H330</f>
        <v>58</v>
      </c>
      <c r="I14" s="368">
        <f>+'[1]Podklady QZ'!I330</f>
        <v>1.9715083058285263E-2</v>
      </c>
      <c r="J14" s="176"/>
      <c r="K14" s="178" t="str">
        <f t="shared" si="0"/>
        <v>Energie prostředí (tepelné čerpadlo)</v>
      </c>
      <c r="L14" s="168">
        <f t="shared" si="0"/>
        <v>16</v>
      </c>
      <c r="M14" s="168">
        <f t="shared" si="1"/>
        <v>17</v>
      </c>
      <c r="N14" s="168">
        <f t="shared" si="2"/>
        <v>25</v>
      </c>
      <c r="O14" s="246"/>
    </row>
    <row r="15" spans="1:15" x14ac:dyDescent="0.2">
      <c r="A15" s="57" t="s">
        <v>69</v>
      </c>
      <c r="B15" s="324">
        <f>+'[1]Podklady QZ'!B331</f>
        <v>13</v>
      </c>
      <c r="C15" s="462">
        <f>+'[1]Podklady QZ'!C331</f>
        <v>0.1893608343529686</v>
      </c>
      <c r="D15" s="381">
        <f>+'[1]Podklady QZ'!D331</f>
        <v>11</v>
      </c>
      <c r="E15" s="380">
        <f>+'[1]Podklady QZ'!E331</f>
        <v>0.17907726369941068</v>
      </c>
      <c r="F15" s="381">
        <f>+'[1]Podklady QZ'!F331</f>
        <v>8</v>
      </c>
      <c r="G15" s="368">
        <f>+'[1]Podklady QZ'!G331</f>
        <v>0.16251574371267216</v>
      </c>
      <c r="H15" s="381">
        <f>+'[1]Podklady QZ'!H331</f>
        <v>32</v>
      </c>
      <c r="I15" s="368">
        <f>+'[1]Podklady QZ'!I331</f>
        <v>0.17846785347789232</v>
      </c>
      <c r="J15" s="176"/>
      <c r="K15" s="178" t="str">
        <f t="shared" si="0"/>
        <v>Energie Slunce (solární kolektor)</v>
      </c>
      <c r="L15" s="168">
        <f t="shared" si="0"/>
        <v>13</v>
      </c>
      <c r="M15" s="168">
        <f t="shared" si="1"/>
        <v>11</v>
      </c>
      <c r="N15" s="168">
        <f t="shared" si="2"/>
        <v>8</v>
      </c>
      <c r="O15" s="246"/>
    </row>
    <row r="16" spans="1:15" x14ac:dyDescent="0.2">
      <c r="A16" s="57" t="s">
        <v>41</v>
      </c>
      <c r="B16" s="324">
        <f>+'[1]Podklady QZ'!B332</f>
        <v>196</v>
      </c>
      <c r="C16" s="462">
        <f>+'[1]Podklady QZ'!C332</f>
        <v>1.9286466851522861E-4</v>
      </c>
      <c r="D16" s="381">
        <f>+'[1]Podklady QZ'!D332</f>
        <v>194</v>
      </c>
      <c r="E16" s="380">
        <f>+'[1]Podklady QZ'!E332</f>
        <v>1.7382128967833026E-4</v>
      </c>
      <c r="F16" s="381">
        <f>+'[1]Podklady QZ'!F332</f>
        <v>191</v>
      </c>
      <c r="G16" s="368">
        <f>+'[1]Podklady QZ'!G332</f>
        <v>1.1016553234101444E-4</v>
      </c>
      <c r="H16" s="381">
        <f>+'[1]Podklady QZ'!H332</f>
        <v>581</v>
      </c>
      <c r="I16" s="368">
        <f>+'[1]Podklady QZ'!I332</f>
        <v>1.5028064127315524E-4</v>
      </c>
      <c r="J16" s="176"/>
      <c r="K16" s="178" t="str">
        <f t="shared" si="0"/>
        <v>Hnědé uhlí</v>
      </c>
      <c r="L16" s="168">
        <f t="shared" si="0"/>
        <v>196</v>
      </c>
      <c r="M16" s="168">
        <f t="shared" si="1"/>
        <v>194</v>
      </c>
      <c r="N16" s="168">
        <f t="shared" si="2"/>
        <v>191</v>
      </c>
      <c r="O16" s="246"/>
    </row>
    <row r="17" spans="1:18" x14ac:dyDescent="0.2">
      <c r="A17" s="57" t="s">
        <v>80</v>
      </c>
      <c r="B17" s="324">
        <f>+'[1]Podklady QZ'!B333</f>
        <v>0</v>
      </c>
      <c r="C17" s="462">
        <f>+'[1]Podklady QZ'!C333</f>
        <v>0</v>
      </c>
      <c r="D17" s="381">
        <f>+'[1]Podklady QZ'!D333</f>
        <v>0</v>
      </c>
      <c r="E17" s="380">
        <f>+'[1]Podklady QZ'!E333</f>
        <v>0</v>
      </c>
      <c r="F17" s="381">
        <f>+'[1]Podklady QZ'!F333</f>
        <v>0</v>
      </c>
      <c r="G17" s="368">
        <f>+'[1]Podklady QZ'!G333</f>
        <v>0</v>
      </c>
      <c r="H17" s="381">
        <f>+'[1]Podklady QZ'!H333</f>
        <v>0</v>
      </c>
      <c r="I17" s="368">
        <f>+'[1]Podklady QZ'!I333</f>
        <v>0</v>
      </c>
      <c r="J17" s="176"/>
      <c r="K17" s="178" t="str">
        <f t="shared" si="0"/>
        <v>Jaderné palivo</v>
      </c>
      <c r="L17" s="168">
        <f t="shared" si="0"/>
        <v>0</v>
      </c>
      <c r="M17" s="168">
        <f t="shared" si="1"/>
        <v>0</v>
      </c>
      <c r="N17" s="168">
        <f t="shared" si="2"/>
        <v>0</v>
      </c>
      <c r="O17" s="246"/>
    </row>
    <row r="18" spans="1:18" x14ac:dyDescent="0.2">
      <c r="A18" s="57" t="s">
        <v>40</v>
      </c>
      <c r="B18" s="324">
        <f>+'[1]Podklady QZ'!B334</f>
        <v>0</v>
      </c>
      <c r="C18" s="462">
        <f>+'[1]Podklady QZ'!C334</f>
        <v>0</v>
      </c>
      <c r="D18" s="381">
        <f>+'[1]Podklady QZ'!D334</f>
        <v>0</v>
      </c>
      <c r="E18" s="380">
        <f>+'[1]Podklady QZ'!E334</f>
        <v>0</v>
      </c>
      <c r="F18" s="381">
        <f>+'[1]Podklady QZ'!F334</f>
        <v>0</v>
      </c>
      <c r="G18" s="368">
        <f>+'[1]Podklady QZ'!G334</f>
        <v>0</v>
      </c>
      <c r="H18" s="381">
        <f>+'[1]Podklady QZ'!H334</f>
        <v>0</v>
      </c>
      <c r="I18" s="368">
        <f>+'[1]Podklady QZ'!I334</f>
        <v>0</v>
      </c>
      <c r="J18" s="176"/>
      <c r="K18" s="178" t="str">
        <f t="shared" si="0"/>
        <v>Koks</v>
      </c>
      <c r="L18" s="168">
        <f t="shared" si="0"/>
        <v>0</v>
      </c>
      <c r="M18" s="168">
        <f t="shared" si="1"/>
        <v>0</v>
      </c>
      <c r="N18" s="168">
        <f t="shared" si="2"/>
        <v>0</v>
      </c>
      <c r="O18" s="246"/>
    </row>
    <row r="19" spans="1:18" x14ac:dyDescent="0.2">
      <c r="A19" s="57" t="s">
        <v>39</v>
      </c>
      <c r="B19" s="324">
        <f>+'[1]Podklady QZ'!B335</f>
        <v>1804.4</v>
      </c>
      <c r="C19" s="462">
        <f>+'[1]Podklady QZ'!C335</f>
        <v>7.2706419504597067E-2</v>
      </c>
      <c r="D19" s="381">
        <f>+'[1]Podklady QZ'!D335</f>
        <v>1773.81</v>
      </c>
      <c r="E19" s="380">
        <f>+'[1]Podklady QZ'!E335</f>
        <v>6.8463201236792462E-2</v>
      </c>
      <c r="F19" s="381">
        <f>+'[1]Podklady QZ'!F335</f>
        <v>2338.14</v>
      </c>
      <c r="G19" s="368">
        <f>+'[1]Podklady QZ'!G335</f>
        <v>5.8827516525944472E-2</v>
      </c>
      <c r="H19" s="381">
        <f>+'[1]Podklady QZ'!H335</f>
        <v>5916.35</v>
      </c>
      <c r="I19" s="368">
        <f>+'[1]Podklady QZ'!I335</f>
        <v>6.5394079866936447E-2</v>
      </c>
      <c r="J19" s="176"/>
      <c r="K19" s="178" t="str">
        <f t="shared" si="0"/>
        <v>Odpadní teplo</v>
      </c>
      <c r="L19" s="168">
        <f t="shared" si="0"/>
        <v>1804.4</v>
      </c>
      <c r="M19" s="168">
        <f t="shared" si="1"/>
        <v>1773.81</v>
      </c>
      <c r="N19" s="168">
        <f t="shared" si="2"/>
        <v>2338.14</v>
      </c>
      <c r="O19" s="246"/>
    </row>
    <row r="20" spans="1:18" x14ac:dyDescent="0.2">
      <c r="A20" s="57" t="s">
        <v>38</v>
      </c>
      <c r="B20" s="324">
        <f>+'[1]Podklady QZ'!B336</f>
        <v>0</v>
      </c>
      <c r="C20" s="462">
        <f>+'[1]Podklady QZ'!C336</f>
        <v>0</v>
      </c>
      <c r="D20" s="381">
        <f>+'[1]Podklady QZ'!D336</f>
        <v>0</v>
      </c>
      <c r="E20" s="380">
        <f>+'[1]Podklady QZ'!E336</f>
        <v>0</v>
      </c>
      <c r="F20" s="381">
        <f>+'[1]Podklady QZ'!F336</f>
        <v>0</v>
      </c>
      <c r="G20" s="368">
        <f>+'[1]Podklady QZ'!G336</f>
        <v>0</v>
      </c>
      <c r="H20" s="381">
        <f>+'[1]Podklady QZ'!H336</f>
        <v>0</v>
      </c>
      <c r="I20" s="368">
        <f>+'[1]Podklady QZ'!I336</f>
        <v>0</v>
      </c>
      <c r="J20" s="176"/>
      <c r="K20" s="178" t="str">
        <f t="shared" si="0"/>
        <v>Ostatní kapalná paliva</v>
      </c>
      <c r="L20" s="168">
        <f t="shared" si="0"/>
        <v>0</v>
      </c>
      <c r="M20" s="168">
        <f t="shared" si="1"/>
        <v>0</v>
      </c>
      <c r="N20" s="168">
        <f t="shared" si="2"/>
        <v>0</v>
      </c>
      <c r="O20" s="246"/>
    </row>
    <row r="21" spans="1:18" x14ac:dyDescent="0.2">
      <c r="A21" s="57" t="s">
        <v>37</v>
      </c>
      <c r="B21" s="324">
        <f>+'[1]Podklady QZ'!B337</f>
        <v>98609</v>
      </c>
      <c r="C21" s="462">
        <f>+'[1]Podklady QZ'!C337</f>
        <v>0.48267368652595283</v>
      </c>
      <c r="D21" s="381">
        <f>+'[1]Podklady QZ'!D337</f>
        <v>99617</v>
      </c>
      <c r="E21" s="380">
        <f>+'[1]Podklady QZ'!E337</f>
        <v>0.49104637562503706</v>
      </c>
      <c r="F21" s="381">
        <f>+'[1]Podklady QZ'!F337</f>
        <v>104062</v>
      </c>
      <c r="G21" s="368">
        <f>+'[1]Podklady QZ'!G337</f>
        <v>0.55299839014453589</v>
      </c>
      <c r="H21" s="381">
        <f>+'[1]Podklady QZ'!H337</f>
        <v>302288</v>
      </c>
      <c r="I21" s="368">
        <f>+'[1]Podklady QZ'!I337</f>
        <v>0.50775521300467952</v>
      </c>
      <c r="J21" s="176"/>
      <c r="K21" s="178" t="str">
        <f t="shared" si="0"/>
        <v>Ostatní pevná paliva</v>
      </c>
      <c r="L21" s="168">
        <f t="shared" si="0"/>
        <v>98609</v>
      </c>
      <c r="M21" s="168">
        <f t="shared" si="1"/>
        <v>99617</v>
      </c>
      <c r="N21" s="168">
        <f t="shared" si="2"/>
        <v>104062</v>
      </c>
      <c r="O21" s="246"/>
    </row>
    <row r="22" spans="1:18" x14ac:dyDescent="0.2">
      <c r="A22" s="57" t="s">
        <v>36</v>
      </c>
      <c r="B22" s="324">
        <f>+'[1]Podklady QZ'!B338</f>
        <v>0</v>
      </c>
      <c r="C22" s="462">
        <f>+'[1]Podklady QZ'!C338</f>
        <v>0</v>
      </c>
      <c r="D22" s="381">
        <f>+'[1]Podklady QZ'!D338</f>
        <v>0</v>
      </c>
      <c r="E22" s="380">
        <f>+'[1]Podklady QZ'!E338</f>
        <v>0</v>
      </c>
      <c r="F22" s="381">
        <f>+'[1]Podklady QZ'!F338</f>
        <v>0</v>
      </c>
      <c r="G22" s="368">
        <f>+'[1]Podklady QZ'!G338</f>
        <v>0</v>
      </c>
      <c r="H22" s="381">
        <f>+'[1]Podklady QZ'!H338</f>
        <v>0</v>
      </c>
      <c r="I22" s="368">
        <f>+'[1]Podklady QZ'!I338</f>
        <v>0</v>
      </c>
      <c r="J22" s="176"/>
      <c r="K22" s="178" t="str">
        <f t="shared" si="0"/>
        <v>Ostatní plyny</v>
      </c>
      <c r="L22" s="168">
        <f t="shared" si="0"/>
        <v>0</v>
      </c>
      <c r="M22" s="168">
        <f t="shared" si="1"/>
        <v>0</v>
      </c>
      <c r="N22" s="168">
        <f t="shared" si="2"/>
        <v>0</v>
      </c>
      <c r="O22" s="246"/>
    </row>
    <row r="23" spans="1:18" x14ac:dyDescent="0.2">
      <c r="A23" s="57" t="s">
        <v>3</v>
      </c>
      <c r="B23" s="324">
        <f>+'[1]Podklady QZ'!B339</f>
        <v>0</v>
      </c>
      <c r="C23" s="462">
        <f>+'[1]Podklady QZ'!C339</f>
        <v>0</v>
      </c>
      <c r="D23" s="381">
        <f>+'[1]Podklady QZ'!D339</f>
        <v>0</v>
      </c>
      <c r="E23" s="380">
        <f>+'[1]Podklady QZ'!E339</f>
        <v>0</v>
      </c>
      <c r="F23" s="381">
        <f>+'[1]Podklady QZ'!F339</f>
        <v>0</v>
      </c>
      <c r="G23" s="368">
        <f>+'[1]Podklady QZ'!G339</f>
        <v>0</v>
      </c>
      <c r="H23" s="381">
        <f>+'[1]Podklady QZ'!H339</f>
        <v>0</v>
      </c>
      <c r="I23" s="368">
        <f>+'[1]Podklady QZ'!I339</f>
        <v>0</v>
      </c>
      <c r="J23" s="176"/>
      <c r="K23" s="178" t="str">
        <f t="shared" si="0"/>
        <v>Ostatní</v>
      </c>
      <c r="L23" s="168">
        <f t="shared" si="0"/>
        <v>0</v>
      </c>
      <c r="M23" s="168">
        <f t="shared" si="1"/>
        <v>0</v>
      </c>
      <c r="N23" s="168">
        <f t="shared" si="2"/>
        <v>0</v>
      </c>
      <c r="O23" s="246"/>
    </row>
    <row r="24" spans="1:18" x14ac:dyDescent="0.2">
      <c r="A24" s="57" t="s">
        <v>35</v>
      </c>
      <c r="B24" s="324">
        <f>+'[1]Podklady QZ'!B340</f>
        <v>0</v>
      </c>
      <c r="C24" s="462">
        <f>+'[1]Podklady QZ'!C340</f>
        <v>0</v>
      </c>
      <c r="D24" s="381">
        <f>+'[1]Podklady QZ'!D340</f>
        <v>0</v>
      </c>
      <c r="E24" s="380">
        <f>+'[1]Podklady QZ'!E340</f>
        <v>0</v>
      </c>
      <c r="F24" s="381">
        <f>+'[1]Podklady QZ'!F340</f>
        <v>0</v>
      </c>
      <c r="G24" s="368">
        <f>+'[1]Podklady QZ'!G340</f>
        <v>0</v>
      </c>
      <c r="H24" s="381">
        <f>+'[1]Podklady QZ'!H340</f>
        <v>0</v>
      </c>
      <c r="I24" s="368">
        <f>+'[1]Podklady QZ'!I340</f>
        <v>0</v>
      </c>
      <c r="J24" s="176"/>
      <c r="K24" s="178" t="str">
        <f t="shared" si="0"/>
        <v>Topné oleje</v>
      </c>
      <c r="L24" s="168">
        <f t="shared" si="0"/>
        <v>0</v>
      </c>
      <c r="M24" s="168">
        <f t="shared" si="1"/>
        <v>0</v>
      </c>
      <c r="N24" s="168">
        <f t="shared" si="2"/>
        <v>0</v>
      </c>
      <c r="O24" s="246"/>
    </row>
    <row r="25" spans="1:18" x14ac:dyDescent="0.2">
      <c r="A25" s="218" t="s">
        <v>34</v>
      </c>
      <c r="B25" s="326">
        <f>+'[1]Podklady QZ'!B341</f>
        <v>57556.753999999994</v>
      </c>
      <c r="C25" s="463">
        <f>+'[1]Podklady QZ'!C341</f>
        <v>6.6205792203974143E-2</v>
      </c>
      <c r="D25" s="379">
        <f>+'[1]Podklady QZ'!D341</f>
        <v>52761.379000000008</v>
      </c>
      <c r="E25" s="378">
        <f>+'[1]Podklady QZ'!E341</f>
        <v>7.1146645887400106E-2</v>
      </c>
      <c r="F25" s="379">
        <f>+'[1]Podklady QZ'!F341</f>
        <v>89511.334000000017</v>
      </c>
      <c r="G25" s="378">
        <f>+'[1]Podklady QZ'!G341</f>
        <v>8.9004508608471089E-2</v>
      </c>
      <c r="H25" s="379">
        <f>+'[1]Podklady QZ'!H341</f>
        <v>199829.467</v>
      </c>
      <c r="I25" s="378">
        <f>+'[1]Podklady QZ'!I341</f>
        <v>7.6368669052616994E-2</v>
      </c>
      <c r="J25" s="176"/>
      <c r="K25" s="178" t="str">
        <f t="shared" si="0"/>
        <v>Zemní plyn</v>
      </c>
      <c r="L25" s="168">
        <f t="shared" si="0"/>
        <v>57556.753999999994</v>
      </c>
      <c r="M25" s="168">
        <f t="shared" si="1"/>
        <v>52761.379000000008</v>
      </c>
      <c r="N25" s="168">
        <f t="shared" si="2"/>
        <v>89511.334000000017</v>
      </c>
      <c r="O25" s="173"/>
    </row>
    <row r="26" spans="1:18" ht="13.5" customHeight="1" x14ac:dyDescent="0.2">
      <c r="A26" s="242" t="s">
        <v>281</v>
      </c>
      <c r="B26" s="322">
        <f>+'[1]Podklady QZ'!B342</f>
        <v>113900.018</v>
      </c>
      <c r="C26" s="370">
        <f>+'[1]Podklady QZ'!C342</f>
        <v>4.509761694992407E-2</v>
      </c>
      <c r="D26" s="367">
        <f>+'[1]Podklady QZ'!D342</f>
        <v>107761.67700000001</v>
      </c>
      <c r="E26" s="370">
        <f>+'[1]Podklady QZ'!E342</f>
        <v>4.2761498791048964E-2</v>
      </c>
      <c r="F26" s="367">
        <f>+'[1]Podklady QZ'!F342</f>
        <v>160466.31599999999</v>
      </c>
      <c r="G26" s="370">
        <f>+'[1]Podklady QZ'!G342</f>
        <v>4.6176829098566609E-2</v>
      </c>
      <c r="H26" s="367">
        <f>+'[1]Podklady QZ'!H342</f>
        <v>382128.011</v>
      </c>
      <c r="I26" s="370">
        <f>+'[1]Podklady QZ'!I342</f>
        <v>4.4846833418726965E-2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24">
        <f>+'[1]Podklady QZ'!B343</f>
        <v>13838</v>
      </c>
      <c r="C27" s="368">
        <f>+'[1]Podklady QZ'!C343</f>
        <v>1.1344326487414324E-2</v>
      </c>
      <c r="D27" s="363">
        <f>+'[1]Podklady QZ'!D343</f>
        <v>9780.9</v>
      </c>
      <c r="E27" s="368">
        <f>+'[1]Podklady QZ'!E343</f>
        <v>8.1424177960158581E-3</v>
      </c>
      <c r="F27" s="363">
        <f>+'[1]Podklady QZ'!F343</f>
        <v>11583.826000000001</v>
      </c>
      <c r="G27" s="368">
        <f>+'[1]Podklady QZ'!G343</f>
        <v>8.7163544613953897E-3</v>
      </c>
      <c r="H27" s="363">
        <f>+'[1]Podklady QZ'!H343</f>
        <v>35202.726000000002</v>
      </c>
      <c r="I27" s="368">
        <f>+'[1]Podklady QZ'!I343</f>
        <v>9.387341581611185E-3</v>
      </c>
      <c r="J27" s="176"/>
      <c r="K27" s="178" t="str">
        <f>+A27</f>
        <v>Průmysl</v>
      </c>
      <c r="L27" s="168">
        <f t="shared" ref="L27:L34" si="4">+B27</f>
        <v>13838</v>
      </c>
      <c r="M27" s="168">
        <f t="shared" ref="M27:M34" si="5">+D27</f>
        <v>9780.9</v>
      </c>
      <c r="N27" s="168">
        <f t="shared" ref="N27:N34" si="6">+F27</f>
        <v>11583.826000000001</v>
      </c>
      <c r="O27" s="127"/>
      <c r="P27" s="246"/>
      <c r="Q27" s="246"/>
      <c r="R27" s="246"/>
    </row>
    <row r="28" spans="1:18" ht="12.75" customHeight="1" x14ac:dyDescent="0.2">
      <c r="A28" s="57" t="s">
        <v>0</v>
      </c>
      <c r="B28" s="324">
        <f>+'[1]Podklady QZ'!B344</f>
        <v>146.47</v>
      </c>
      <c r="C28" s="380">
        <f>+'[1]Podklady QZ'!C344</f>
        <v>2.6507179361036368E-3</v>
      </c>
      <c r="D28" s="381">
        <f>+'[1]Podklady QZ'!D344</f>
        <v>152.91999999999999</v>
      </c>
      <c r="E28" s="380">
        <f>+'[1]Podklady QZ'!E344</f>
        <v>2.0895468668951406E-3</v>
      </c>
      <c r="F28" s="381">
        <f>+'[1]Podklady QZ'!F344</f>
        <v>176.61</v>
      </c>
      <c r="G28" s="368">
        <f>+'[1]Podklady QZ'!G344</f>
        <v>2.0343372303583103E-3</v>
      </c>
      <c r="H28" s="381">
        <f>+'[1]Podklady QZ'!H344</f>
        <v>476</v>
      </c>
      <c r="I28" s="368">
        <f>+'[1]Podklady QZ'!I344</f>
        <v>2.2113351235918451E-3</v>
      </c>
      <c r="J28" s="176"/>
      <c r="K28" s="178" t="str">
        <f t="shared" ref="K28:K34" si="7">+A28</f>
        <v>Energetika</v>
      </c>
      <c r="L28" s="168">
        <f t="shared" si="4"/>
        <v>146.47</v>
      </c>
      <c r="M28" s="168">
        <f t="shared" si="5"/>
        <v>152.91999999999999</v>
      </c>
      <c r="N28" s="168">
        <f t="shared" si="6"/>
        <v>176.61</v>
      </c>
      <c r="O28" s="127"/>
    </row>
    <row r="29" spans="1:18" ht="12.75" customHeight="1" x14ac:dyDescent="0.2">
      <c r="A29" s="57" t="s">
        <v>1</v>
      </c>
      <c r="B29" s="324">
        <f>+'[1]Podklady QZ'!B345</f>
        <v>3</v>
      </c>
      <c r="C29" s="380">
        <f>+'[1]Podklady QZ'!C345</f>
        <v>5.3413600918856359E-4</v>
      </c>
      <c r="D29" s="381">
        <f>+'[1]Podklady QZ'!D345</f>
        <v>3</v>
      </c>
      <c r="E29" s="380">
        <f>+'[1]Podklady QZ'!E345</f>
        <v>5.097212334574221E-4</v>
      </c>
      <c r="F29" s="381">
        <f>+'[1]Podklady QZ'!F345</f>
        <v>3</v>
      </c>
      <c r="G29" s="368">
        <f>+'[1]Podklady QZ'!G345</f>
        <v>2.687714457216066E-4</v>
      </c>
      <c r="H29" s="381">
        <f>+'[1]Podklady QZ'!H345</f>
        <v>9</v>
      </c>
      <c r="I29" s="368">
        <f>+'[1]Podklady QZ'!I345</f>
        <v>3.9710524396447463E-4</v>
      </c>
      <c r="J29" s="176"/>
      <c r="K29" s="178" t="str">
        <f t="shared" si="7"/>
        <v>Doprava</v>
      </c>
      <c r="L29" s="168">
        <f t="shared" si="4"/>
        <v>3</v>
      </c>
      <c r="M29" s="168">
        <f t="shared" si="5"/>
        <v>3</v>
      </c>
      <c r="N29" s="168">
        <f t="shared" si="6"/>
        <v>3</v>
      </c>
      <c r="O29" s="127"/>
    </row>
    <row r="30" spans="1:18" ht="12.75" customHeight="1" x14ac:dyDescent="0.2">
      <c r="A30" s="57" t="s">
        <v>2</v>
      </c>
      <c r="B30" s="324">
        <f>+'[1]Podklady QZ'!B346</f>
        <v>46</v>
      </c>
      <c r="C30" s="380">
        <f>+'[1]Podklady QZ'!C346</f>
        <v>2.9986827308273517E-3</v>
      </c>
      <c r="D30" s="381">
        <f>+'[1]Podklady QZ'!D346</f>
        <v>32</v>
      </c>
      <c r="E30" s="380">
        <f>+'[1]Podklady QZ'!E346</f>
        <v>1.6817928163691423E-3</v>
      </c>
      <c r="F30" s="381">
        <f>+'[1]Podklady QZ'!F346</f>
        <v>26</v>
      </c>
      <c r="G30" s="368">
        <f>+'[1]Podklady QZ'!G346</f>
        <v>1.4035243792724491E-3</v>
      </c>
      <c r="H30" s="381">
        <f>+'[1]Podklady QZ'!H346</f>
        <v>104</v>
      </c>
      <c r="I30" s="368">
        <f>+'[1]Podklady QZ'!I346</f>
        <v>1.9662643116391296E-3</v>
      </c>
      <c r="J30" s="176"/>
      <c r="K30" s="178" t="str">
        <f t="shared" si="7"/>
        <v>Stavebnictví</v>
      </c>
      <c r="L30" s="168">
        <f t="shared" si="4"/>
        <v>46</v>
      </c>
      <c r="M30" s="168">
        <f t="shared" si="5"/>
        <v>32</v>
      </c>
      <c r="N30" s="168">
        <f t="shared" si="6"/>
        <v>26</v>
      </c>
    </row>
    <row r="31" spans="1:18" x14ac:dyDescent="0.2">
      <c r="A31" s="57" t="s">
        <v>6</v>
      </c>
      <c r="B31" s="324">
        <f>+'[1]Podklady QZ'!B347</f>
        <v>807.99600000000009</v>
      </c>
      <c r="C31" s="380">
        <f>+'[1]Podklady QZ'!C347</f>
        <v>8.3313140795161889E-2</v>
      </c>
      <c r="D31" s="381">
        <f>+'[1]Podklady QZ'!D347</f>
        <v>978.99199999999996</v>
      </c>
      <c r="E31" s="380">
        <f>+'[1]Podklady QZ'!E347</f>
        <v>0.10504644453507771</v>
      </c>
      <c r="F31" s="381">
        <f>+'[1]Podklady QZ'!F347</f>
        <v>1434.008</v>
      </c>
      <c r="G31" s="368">
        <f>+'[1]Podklady QZ'!G347</f>
        <v>9.3647856896424186E-2</v>
      </c>
      <c r="H31" s="381">
        <f>+'[1]Podklady QZ'!H347</f>
        <v>3220.9960000000001</v>
      </c>
      <c r="I31" s="368">
        <f>+'[1]Podklady QZ'!I347</f>
        <v>9.382266277145325E-2</v>
      </c>
      <c r="J31" s="176"/>
      <c r="K31" s="178" t="str">
        <f t="shared" si="7"/>
        <v>Zemědělství a lesnictví</v>
      </c>
      <c r="L31" s="168">
        <f t="shared" si="4"/>
        <v>807.99600000000009</v>
      </c>
      <c r="M31" s="168">
        <f t="shared" si="5"/>
        <v>978.99199999999996</v>
      </c>
      <c r="N31" s="168">
        <f t="shared" si="6"/>
        <v>1434.008</v>
      </c>
    </row>
    <row r="32" spans="1:18" x14ac:dyDescent="0.2">
      <c r="A32" s="57" t="s">
        <v>28</v>
      </c>
      <c r="B32" s="324">
        <f>+'[1]Podklady QZ'!B348</f>
        <v>75418.764999999999</v>
      </c>
      <c r="C32" s="380">
        <f>+'[1]Podklady QZ'!C348</f>
        <v>9.0786227430104449E-2</v>
      </c>
      <c r="D32" s="381">
        <f>+'[1]Podklady QZ'!D348</f>
        <v>73132.426000000007</v>
      </c>
      <c r="E32" s="380">
        <f>+'[1]Podklady QZ'!E348</f>
        <v>8.8335034343360194E-2</v>
      </c>
      <c r="F32" s="381">
        <f>+'[1]Podklady QZ'!F348</f>
        <v>103605.23099999999</v>
      </c>
      <c r="G32" s="368">
        <f>+'[1]Podklady QZ'!G348</f>
        <v>7.6645555546646885E-2</v>
      </c>
      <c r="H32" s="381">
        <f>+'[1]Podklady QZ'!H348</f>
        <v>252156.42199999996</v>
      </c>
      <c r="I32" s="368">
        <f>+'[1]Podklady QZ'!I348</f>
        <v>8.3762538502480777E-2</v>
      </c>
      <c r="J32" s="176"/>
      <c r="K32" s="178" t="str">
        <f t="shared" si="7"/>
        <v>Domácnosti</v>
      </c>
      <c r="L32" s="168">
        <f t="shared" si="4"/>
        <v>75418.764999999999</v>
      </c>
      <c r="M32" s="168">
        <f t="shared" si="5"/>
        <v>73132.426000000007</v>
      </c>
      <c r="N32" s="168">
        <f t="shared" si="6"/>
        <v>103605.23099999999</v>
      </c>
    </row>
    <row r="33" spans="1:14" x14ac:dyDescent="0.2">
      <c r="A33" s="57" t="s">
        <v>5</v>
      </c>
      <c r="B33" s="324">
        <f>+'[1]Podklady QZ'!B349</f>
        <v>13683.628999999999</v>
      </c>
      <c r="C33" s="380">
        <f>+'[1]Podklady QZ'!C349</f>
        <v>3.8092464504099789E-2</v>
      </c>
      <c r="D33" s="381">
        <f>+'[1]Podklady QZ'!D349</f>
        <v>13509.030999999999</v>
      </c>
      <c r="E33" s="380">
        <f>+'[1]Podklady QZ'!E349</f>
        <v>3.8301556326824499E-2</v>
      </c>
      <c r="F33" s="381">
        <f>+'[1]Podklady QZ'!F349</f>
        <v>22356.035</v>
      </c>
      <c r="G33" s="368">
        <f>+'[1]Podklady QZ'!G349</f>
        <v>3.6937508435918268E-2</v>
      </c>
      <c r="H33" s="381">
        <f>+'[1]Podklady QZ'!H349</f>
        <v>49548.694999999992</v>
      </c>
      <c r="I33" s="368">
        <f>+'[1]Podklady QZ'!I349</f>
        <v>3.7617748790082076E-2</v>
      </c>
      <c r="J33" s="176"/>
      <c r="K33" s="178" t="str">
        <f t="shared" si="7"/>
        <v>Obchod, služby, školství, zdravotnictví</v>
      </c>
      <c r="L33" s="168">
        <f t="shared" si="4"/>
        <v>13683.628999999999</v>
      </c>
      <c r="M33" s="168">
        <f t="shared" si="5"/>
        <v>13509.030999999999</v>
      </c>
      <c r="N33" s="168">
        <f t="shared" si="6"/>
        <v>22356.035</v>
      </c>
    </row>
    <row r="34" spans="1:14" ht="12.75" thickBot="1" x14ac:dyDescent="0.25">
      <c r="A34" s="58" t="s">
        <v>3</v>
      </c>
      <c r="B34" s="325">
        <f>+'[1]Podklady QZ'!B350</f>
        <v>9956.1579999999994</v>
      </c>
      <c r="C34" s="369">
        <f>+'[1]Podklady QZ'!C350</f>
        <v>0.33238445908976777</v>
      </c>
      <c r="D34" s="364">
        <f>+'[1]Podklady QZ'!D350</f>
        <v>10172.408000000001</v>
      </c>
      <c r="E34" s="369">
        <f>+'[1]Podklady QZ'!E350</f>
        <v>0.33006776630763679</v>
      </c>
      <c r="F34" s="364">
        <f>+'[1]Podklady QZ'!F350</f>
        <v>21281.606</v>
      </c>
      <c r="G34" s="369">
        <f>+'[1]Podklady QZ'!G350</f>
        <v>0.37163011016796321</v>
      </c>
      <c r="H34" s="364">
        <f>+'[1]Podklady QZ'!H350</f>
        <v>41410.171999999999</v>
      </c>
      <c r="I34" s="369">
        <f>+'[1]Podklady QZ'!I350</f>
        <v>0.35081934742450449</v>
      </c>
      <c r="J34" s="176"/>
      <c r="K34" s="178" t="str">
        <f t="shared" si="7"/>
        <v>Ostatní</v>
      </c>
      <c r="L34" s="168">
        <f t="shared" si="4"/>
        <v>9956.1579999999994</v>
      </c>
      <c r="M34" s="168">
        <f t="shared" si="5"/>
        <v>10172.408000000001</v>
      </c>
      <c r="N34" s="168">
        <f t="shared" si="6"/>
        <v>21281.606</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QZ'!L319</f>
        <v>4.5984906639771998E-2</v>
      </c>
    </row>
    <row r="40" spans="1:14" x14ac:dyDescent="0.2">
      <c r="B40" s="226"/>
      <c r="C40" s="226"/>
      <c r="D40" s="226"/>
      <c r="L40" s="184" t="s">
        <v>66</v>
      </c>
      <c r="M40" s="219">
        <f>+'[1]Podklady QZ'!L320</f>
        <v>3.5924596912309183E-2</v>
      </c>
    </row>
    <row r="41" spans="1:14" x14ac:dyDescent="0.2">
      <c r="B41" s="127"/>
      <c r="C41" s="127"/>
      <c r="D41" s="127"/>
      <c r="L41" s="184" t="s">
        <v>182</v>
      </c>
      <c r="M41" s="219">
        <f>+'[1]Podklady QZ'!L321</f>
        <v>5.8734752309707212E-2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D34" sqref="D34"/>
    </sheetView>
  </sheetViews>
  <sheetFormatPr defaultRowHeight="12" x14ac:dyDescent="0.2"/>
  <cols>
    <col min="1" max="1" width="42.285156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220</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16" t="s">
        <v>278</v>
      </c>
      <c r="C6" s="316" t="s">
        <v>52</v>
      </c>
      <c r="D6" s="316" t="s">
        <v>278</v>
      </c>
      <c r="E6" s="316" t="s">
        <v>52</v>
      </c>
      <c r="F6" s="316" t="s">
        <v>278</v>
      </c>
      <c r="G6" s="317" t="s">
        <v>52</v>
      </c>
      <c r="H6" s="316" t="s">
        <v>278</v>
      </c>
      <c r="I6" s="317" t="s">
        <v>52</v>
      </c>
      <c r="J6" s="184"/>
      <c r="O6" s="184"/>
    </row>
    <row r="7" spans="1:15" x14ac:dyDescent="0.2">
      <c r="A7" s="243" t="s">
        <v>245</v>
      </c>
      <c r="B7" s="323">
        <f>+'[1]Podklady QZ'!B358</f>
        <v>2904.8379999999997</v>
      </c>
      <c r="C7" s="320">
        <f>+'[1]Podklady QZ'!C358</f>
        <v>6.9815485407094868E-2</v>
      </c>
      <c r="D7" s="321">
        <f>+'[1]Podklady QZ'!D358</f>
        <v>2905.3459999999995</v>
      </c>
      <c r="E7" s="320">
        <f>+'[1]Podklady QZ'!E358</f>
        <v>7.0016713204161501E-2</v>
      </c>
      <c r="F7" s="321">
        <f>+'[1]Podklady QZ'!F358</f>
        <v>2905.3459999999995</v>
      </c>
      <c r="G7" s="320">
        <f>+'[1]Podklady QZ'!G358</f>
        <v>6.9994642855357489E-2</v>
      </c>
      <c r="H7" s="321">
        <f>+'[1]Podklady QZ'!H358</f>
        <v>2905.3459999999995</v>
      </c>
      <c r="I7" s="320">
        <f>+'[1]Podklady QZ'!I358</f>
        <v>6.9994642855357489E-2</v>
      </c>
      <c r="J7" s="187"/>
      <c r="O7" s="92"/>
    </row>
    <row r="8" spans="1:15" x14ac:dyDescent="0.2">
      <c r="A8" s="240" t="s">
        <v>279</v>
      </c>
      <c r="B8" s="323">
        <f>+'[1]Podklady QZ'!B359</f>
        <v>420290.15400000004</v>
      </c>
      <c r="C8" s="320">
        <f>+'[1]Podklady QZ'!C359</f>
        <v>5.6266538924484945E-2</v>
      </c>
      <c r="D8" s="321">
        <f>+'[1]Podklady QZ'!D359</f>
        <v>847166.99100000004</v>
      </c>
      <c r="E8" s="320">
        <f>+'[1]Podklady QZ'!E359</f>
        <v>0.10821291351576816</v>
      </c>
      <c r="F8" s="321">
        <f>+'[1]Podklady QZ'!F359</f>
        <v>1102514.4099999999</v>
      </c>
      <c r="G8" s="320">
        <f>+'[1]Podklady QZ'!G359</f>
        <v>0.117165731887008</v>
      </c>
      <c r="H8" s="321">
        <f>+'[1]Podklady QZ'!H359</f>
        <v>2369971.5549999997</v>
      </c>
      <c r="I8" s="320">
        <f>+'[1]Podklady QZ'!I359</f>
        <v>9.5918403697798721E-2</v>
      </c>
      <c r="J8" s="187"/>
      <c r="O8" s="92"/>
    </row>
    <row r="9" spans="1:15" x14ac:dyDescent="0.2">
      <c r="A9" s="241" t="s">
        <v>280</v>
      </c>
      <c r="B9" s="322">
        <f>+'[1]Podklady QZ'!B360</f>
        <v>92958.017000000007</v>
      </c>
      <c r="C9" s="319">
        <f>+'[1]Podklady QZ'!C360</f>
        <v>3.1765025906735855E-2</v>
      </c>
      <c r="D9" s="318">
        <f>+'[1]Podklady QZ'!D360</f>
        <v>109143.92300000001</v>
      </c>
      <c r="E9" s="319">
        <f>+'[1]Podklady QZ'!E360</f>
        <v>3.7270242802789198E-2</v>
      </c>
      <c r="F9" s="318">
        <f>+'[1]Podklady QZ'!F360</f>
        <v>174902.45700000002</v>
      </c>
      <c r="G9" s="319">
        <f>+'[1]Podklady QZ'!G360</f>
        <v>4.4102070996050867E-2</v>
      </c>
      <c r="H9" s="318">
        <f>+'[1]Podklady QZ'!H360</f>
        <v>377004.397</v>
      </c>
      <c r="I9" s="319">
        <f>+'[1]Podklady QZ'!I360</f>
        <v>3.8388635583864114E-2</v>
      </c>
      <c r="J9" s="176"/>
      <c r="K9" s="178"/>
      <c r="L9" s="178" t="str">
        <f>+B5</f>
        <v>Červenec</v>
      </c>
      <c r="M9" s="178" t="str">
        <f>+D5</f>
        <v>Srpen</v>
      </c>
      <c r="N9" s="178" t="str">
        <f>+F5</f>
        <v>Září</v>
      </c>
      <c r="O9" s="179"/>
    </row>
    <row r="10" spans="1:15" x14ac:dyDescent="0.2">
      <c r="A10" s="57" t="s">
        <v>44</v>
      </c>
      <c r="B10" s="324">
        <f>+'[1]Podklady QZ'!B361</f>
        <v>12387.632</v>
      </c>
      <c r="C10" s="73">
        <f>+'[1]Podklady QZ'!C361</f>
        <v>4.7346128432619372E-2</v>
      </c>
      <c r="D10" s="363">
        <f>+'[1]Podklady QZ'!D361</f>
        <v>9570.8449999999993</v>
      </c>
      <c r="E10" s="368">
        <f>+'[1]Podklady QZ'!E361</f>
        <v>3.289279269298713E-2</v>
      </c>
      <c r="F10" s="363">
        <f>+'[1]Podklady QZ'!F361</f>
        <v>18716.991000000002</v>
      </c>
      <c r="G10" s="368">
        <f>+'[1]Podklady QZ'!G361</f>
        <v>5.1882488836645722E-2</v>
      </c>
      <c r="H10" s="363">
        <f>+'[1]Podklady QZ'!H361</f>
        <v>40675.468000000001</v>
      </c>
      <c r="I10" s="368">
        <f>+'[1]Podklady QZ'!I361</f>
        <v>4.4533489767382167E-2</v>
      </c>
      <c r="J10" s="176"/>
      <c r="K10" s="178" t="str">
        <f>+A10</f>
        <v>Biomasa</v>
      </c>
      <c r="L10" s="168">
        <f>+B10</f>
        <v>12387.632</v>
      </c>
      <c r="M10" s="168">
        <f>+D10</f>
        <v>9570.8449999999993</v>
      </c>
      <c r="N10" s="168">
        <f>+F10</f>
        <v>18716.991000000002</v>
      </c>
      <c r="O10" s="246"/>
    </row>
    <row r="11" spans="1:15" x14ac:dyDescent="0.2">
      <c r="A11" s="57" t="s">
        <v>43</v>
      </c>
      <c r="B11" s="324">
        <f>+'[1]Podklady QZ'!B362</f>
        <v>171</v>
      </c>
      <c r="C11" s="462">
        <f>+'[1]Podklady QZ'!C362</f>
        <v>6.5460315984984269E-3</v>
      </c>
      <c r="D11" s="381">
        <f>+'[1]Podklady QZ'!D362</f>
        <v>110</v>
      </c>
      <c r="E11" s="380">
        <f>+'[1]Podklady QZ'!E362</f>
        <v>4.2726837655068812E-3</v>
      </c>
      <c r="F11" s="381">
        <f>+'[1]Podklady QZ'!F362</f>
        <v>425</v>
      </c>
      <c r="G11" s="368">
        <f>+'[1]Podklady QZ'!G362</f>
        <v>1.3349017539007165E-2</v>
      </c>
      <c r="H11" s="381">
        <f>+'[1]Podklady QZ'!H362</f>
        <v>706</v>
      </c>
      <c r="I11" s="368">
        <f>+'[1]Podklady QZ'!I362</f>
        <v>8.4343636091664537E-3</v>
      </c>
      <c r="J11" s="176"/>
      <c r="K11" s="178" t="str">
        <f t="shared" ref="K11:L25" si="0">+A11</f>
        <v>Bioplyn</v>
      </c>
      <c r="L11" s="168">
        <f t="shared" si="0"/>
        <v>171</v>
      </c>
      <c r="M11" s="168">
        <f t="shared" ref="M11:M25" si="1">+D11</f>
        <v>110</v>
      </c>
      <c r="N11" s="168">
        <f t="shared" ref="N11:N25" si="2">+F11</f>
        <v>425</v>
      </c>
      <c r="O11" s="246"/>
    </row>
    <row r="12" spans="1:15" x14ac:dyDescent="0.2">
      <c r="A12" s="57" t="s">
        <v>42</v>
      </c>
      <c r="B12" s="324">
        <f>+'[1]Podklady QZ'!B363</f>
        <v>0</v>
      </c>
      <c r="C12" s="462">
        <f>+'[1]Podklady QZ'!C363</f>
        <v>0</v>
      </c>
      <c r="D12" s="381">
        <f>+'[1]Podklady QZ'!D363</f>
        <v>0</v>
      </c>
      <c r="E12" s="380">
        <f>+'[1]Podklady QZ'!E363</f>
        <v>0</v>
      </c>
      <c r="F12" s="381">
        <f>+'[1]Podklady QZ'!F363</f>
        <v>0</v>
      </c>
      <c r="G12" s="368">
        <f>+'[1]Podklady QZ'!G363</f>
        <v>0</v>
      </c>
      <c r="H12" s="381">
        <f>+'[1]Podklady QZ'!H363</f>
        <v>0</v>
      </c>
      <c r="I12" s="368">
        <f>+'[1]Podklady QZ'!I363</f>
        <v>0</v>
      </c>
      <c r="J12" s="176"/>
      <c r="K12" s="178" t="str">
        <f t="shared" si="0"/>
        <v>Černé uhlí</v>
      </c>
      <c r="L12" s="168">
        <f t="shared" si="0"/>
        <v>0</v>
      </c>
      <c r="M12" s="168">
        <f t="shared" si="1"/>
        <v>0</v>
      </c>
      <c r="N12" s="168">
        <f t="shared" si="2"/>
        <v>0</v>
      </c>
      <c r="O12" s="246"/>
    </row>
    <row r="13" spans="1:15" x14ac:dyDescent="0.2">
      <c r="A13" s="57" t="s">
        <v>67</v>
      </c>
      <c r="B13" s="324">
        <f>+'[1]Podklady QZ'!B364</f>
        <v>8.3780000000000001</v>
      </c>
      <c r="C13" s="462">
        <f>+'[1]Podklady QZ'!C364</f>
        <v>1.033257115513163E-2</v>
      </c>
      <c r="D13" s="381">
        <f>+'[1]Podklady QZ'!D364</f>
        <v>8.3780000000000001</v>
      </c>
      <c r="E13" s="380">
        <f>+'[1]Podklady QZ'!E364</f>
        <v>4.4247881087384547E-3</v>
      </c>
      <c r="F13" s="381">
        <f>+'[1]Podklady QZ'!F364</f>
        <v>4.9169999999999998</v>
      </c>
      <c r="G13" s="368">
        <f>+'[1]Podklady QZ'!G364</f>
        <v>5.198064548184906E-3</v>
      </c>
      <c r="H13" s="381">
        <f>+'[1]Podklady QZ'!H364</f>
        <v>21.673000000000002</v>
      </c>
      <c r="I13" s="368">
        <f>+'[1]Podklady QZ'!I364</f>
        <v>5.9375040237664538E-3</v>
      </c>
      <c r="J13" s="176"/>
      <c r="K13" s="178" t="str">
        <f t="shared" si="0"/>
        <v>Elektrická energie</v>
      </c>
      <c r="L13" s="168">
        <f t="shared" si="0"/>
        <v>8.3780000000000001</v>
      </c>
      <c r="M13" s="168">
        <f t="shared" si="1"/>
        <v>8.3780000000000001</v>
      </c>
      <c r="N13" s="168">
        <f t="shared" si="2"/>
        <v>4.9169999999999998</v>
      </c>
      <c r="O13" s="246"/>
    </row>
    <row r="14" spans="1:15" x14ac:dyDescent="0.2">
      <c r="A14" s="57" t="s">
        <v>68</v>
      </c>
      <c r="B14" s="324">
        <f>+'[1]Podklady QZ'!B365</f>
        <v>345.31</v>
      </c>
      <c r="C14" s="462">
        <f>+'[1]Podklady QZ'!C365</f>
        <v>0.29852255928349747</v>
      </c>
      <c r="D14" s="381">
        <f>+'[1]Podklady QZ'!D365</f>
        <v>378.64</v>
      </c>
      <c r="E14" s="380">
        <f>+'[1]Podklady QZ'!E365</f>
        <v>0.55627543449836181</v>
      </c>
      <c r="F14" s="381">
        <f>+'[1]Podklady QZ'!F365</f>
        <v>441.9</v>
      </c>
      <c r="G14" s="368">
        <f>+'[1]Podklady QZ'!G365</f>
        <v>0.40008691637015509</v>
      </c>
      <c r="H14" s="381">
        <f>+'[1]Podklady QZ'!H365</f>
        <v>1165.8499999999999</v>
      </c>
      <c r="I14" s="368">
        <f>+'[1]Podklady QZ'!I365</f>
        <v>0.39629016523279093</v>
      </c>
      <c r="J14" s="176"/>
      <c r="K14" s="178" t="str">
        <f t="shared" si="0"/>
        <v>Energie prostředí (tepelné čerpadlo)</v>
      </c>
      <c r="L14" s="168">
        <f t="shared" si="0"/>
        <v>345.31</v>
      </c>
      <c r="M14" s="168">
        <f t="shared" si="1"/>
        <v>378.64</v>
      </c>
      <c r="N14" s="168">
        <f t="shared" si="2"/>
        <v>441.9</v>
      </c>
      <c r="O14" s="246"/>
    </row>
    <row r="15" spans="1:15" x14ac:dyDescent="0.2">
      <c r="A15" s="57" t="s">
        <v>69</v>
      </c>
      <c r="B15" s="324">
        <f>+'[1]Podklady QZ'!B366</f>
        <v>22.292000000000002</v>
      </c>
      <c r="C15" s="462">
        <f>+'[1]Podklady QZ'!C366</f>
        <v>0.32471013226125967</v>
      </c>
      <c r="D15" s="381">
        <f>+'[1]Podklady QZ'!D366</f>
        <v>21.576000000000001</v>
      </c>
      <c r="E15" s="380">
        <f>+'[1]Podklady QZ'!E366</f>
        <v>0.35125191287077134</v>
      </c>
      <c r="F15" s="381">
        <f>+'[1]Podklady QZ'!F366</f>
        <v>19.216000000000001</v>
      </c>
      <c r="G15" s="368">
        <f>+'[1]Podklady QZ'!G366</f>
        <v>0.3903628163978386</v>
      </c>
      <c r="H15" s="381">
        <f>+'[1]Podklady QZ'!H366</f>
        <v>63.084000000000003</v>
      </c>
      <c r="I15" s="368">
        <f>+'[1]Podklady QZ'!I366</f>
        <v>0.35182706464997993</v>
      </c>
      <c r="J15" s="176"/>
      <c r="K15" s="178" t="str">
        <f t="shared" si="0"/>
        <v>Energie Slunce (solární kolektor)</v>
      </c>
      <c r="L15" s="168">
        <f t="shared" si="0"/>
        <v>22.292000000000002</v>
      </c>
      <c r="M15" s="168">
        <f t="shared" si="1"/>
        <v>21.576000000000001</v>
      </c>
      <c r="N15" s="168">
        <f t="shared" si="2"/>
        <v>19.216000000000001</v>
      </c>
      <c r="O15" s="246"/>
    </row>
    <row r="16" spans="1:15" x14ac:dyDescent="0.2">
      <c r="A16" s="57" t="s">
        <v>41</v>
      </c>
      <c r="B16" s="324">
        <f>+'[1]Podklady QZ'!B367</f>
        <v>48116.775000000009</v>
      </c>
      <c r="C16" s="462">
        <f>+'[1]Podklady QZ'!C367</f>
        <v>4.7347070716310412E-2</v>
      </c>
      <c r="D16" s="381">
        <f>+'[1]Podklady QZ'!D367</f>
        <v>84521.23000000001</v>
      </c>
      <c r="E16" s="380">
        <f>+'[1]Podklady QZ'!E367</f>
        <v>7.5729841256694741E-2</v>
      </c>
      <c r="F16" s="381">
        <f>+'[1]Podklady QZ'!F367</f>
        <v>123385.51000000001</v>
      </c>
      <c r="G16" s="368">
        <f>+'[1]Podklady QZ'!G367</f>
        <v>7.1166651268678341E-2</v>
      </c>
      <c r="H16" s="381">
        <f>+'[1]Podklady QZ'!H367</f>
        <v>256023.51500000001</v>
      </c>
      <c r="I16" s="368">
        <f>+'[1]Podklady QZ'!I367</f>
        <v>6.6222681609651085E-2</v>
      </c>
      <c r="J16" s="176"/>
      <c r="K16" s="178" t="str">
        <f t="shared" si="0"/>
        <v>Hnědé uhlí</v>
      </c>
      <c r="L16" s="168">
        <f t="shared" si="0"/>
        <v>48116.775000000009</v>
      </c>
      <c r="M16" s="168">
        <f t="shared" si="1"/>
        <v>84521.23000000001</v>
      </c>
      <c r="N16" s="168">
        <f t="shared" si="2"/>
        <v>123385.51000000001</v>
      </c>
      <c r="O16" s="246"/>
    </row>
    <row r="17" spans="1:18" x14ac:dyDescent="0.2">
      <c r="A17" s="57" t="s">
        <v>80</v>
      </c>
      <c r="B17" s="324">
        <f>+'[1]Podklady QZ'!B368</f>
        <v>0</v>
      </c>
      <c r="C17" s="462">
        <f>+'[1]Podklady QZ'!C368</f>
        <v>0</v>
      </c>
      <c r="D17" s="381">
        <f>+'[1]Podklady QZ'!D368</f>
        <v>0</v>
      </c>
      <c r="E17" s="380">
        <f>+'[1]Podklady QZ'!E368</f>
        <v>0</v>
      </c>
      <c r="F17" s="381">
        <f>+'[1]Podklady QZ'!F368</f>
        <v>0</v>
      </c>
      <c r="G17" s="368">
        <f>+'[1]Podklady QZ'!G368</f>
        <v>0</v>
      </c>
      <c r="H17" s="381">
        <f>+'[1]Podklady QZ'!H368</f>
        <v>0</v>
      </c>
      <c r="I17" s="368">
        <f>+'[1]Podklady QZ'!I368</f>
        <v>0</v>
      </c>
      <c r="J17" s="176"/>
      <c r="K17" s="178" t="str">
        <f t="shared" si="0"/>
        <v>Jaderné palivo</v>
      </c>
      <c r="L17" s="168">
        <f t="shared" si="0"/>
        <v>0</v>
      </c>
      <c r="M17" s="168">
        <f t="shared" si="1"/>
        <v>0</v>
      </c>
      <c r="N17" s="168">
        <f t="shared" si="2"/>
        <v>0</v>
      </c>
      <c r="O17" s="246"/>
    </row>
    <row r="18" spans="1:18" x14ac:dyDescent="0.2">
      <c r="A18" s="57" t="s">
        <v>40</v>
      </c>
      <c r="B18" s="324">
        <f>+'[1]Podklady QZ'!B369</f>
        <v>0</v>
      </c>
      <c r="C18" s="462">
        <f>+'[1]Podklady QZ'!C369</f>
        <v>0</v>
      </c>
      <c r="D18" s="381">
        <f>+'[1]Podklady QZ'!D369</f>
        <v>0</v>
      </c>
      <c r="E18" s="380">
        <f>+'[1]Podklady QZ'!E369</f>
        <v>0</v>
      </c>
      <c r="F18" s="381">
        <f>+'[1]Podklady QZ'!F369</f>
        <v>0</v>
      </c>
      <c r="G18" s="368">
        <f>+'[1]Podklady QZ'!G369</f>
        <v>0</v>
      </c>
      <c r="H18" s="381">
        <f>+'[1]Podklady QZ'!H369</f>
        <v>0</v>
      </c>
      <c r="I18" s="368">
        <f>+'[1]Podklady QZ'!I369</f>
        <v>0</v>
      </c>
      <c r="J18" s="176"/>
      <c r="K18" s="178" t="str">
        <f t="shared" si="0"/>
        <v>Koks</v>
      </c>
      <c r="L18" s="168">
        <f t="shared" si="0"/>
        <v>0</v>
      </c>
      <c r="M18" s="168">
        <f t="shared" si="1"/>
        <v>0</v>
      </c>
      <c r="N18" s="168">
        <f t="shared" si="2"/>
        <v>0</v>
      </c>
      <c r="O18" s="246"/>
    </row>
    <row r="19" spans="1:18" x14ac:dyDescent="0.2">
      <c r="A19" s="57" t="s">
        <v>39</v>
      </c>
      <c r="B19" s="324">
        <f>+'[1]Podklady QZ'!B370</f>
        <v>44.43</v>
      </c>
      <c r="C19" s="462">
        <f>+'[1]Podklady QZ'!C370</f>
        <v>1.790260595538266E-3</v>
      </c>
      <c r="D19" s="381">
        <f>+'[1]Podklady QZ'!D370</f>
        <v>48.62</v>
      </c>
      <c r="E19" s="380">
        <f>+'[1]Podklady QZ'!E370</f>
        <v>1.8765712472772445E-3</v>
      </c>
      <c r="F19" s="381">
        <f>+'[1]Podklady QZ'!F370</f>
        <v>58.6</v>
      </c>
      <c r="G19" s="368">
        <f>+'[1]Podklady QZ'!G370</f>
        <v>1.4743738477680322E-3</v>
      </c>
      <c r="H19" s="381">
        <f>+'[1]Podklady QZ'!H370</f>
        <v>151.65</v>
      </c>
      <c r="I19" s="368">
        <f>+'[1]Podklady QZ'!I370</f>
        <v>1.676204452377042E-3</v>
      </c>
      <c r="J19" s="176"/>
      <c r="K19" s="178" t="str">
        <f t="shared" si="0"/>
        <v>Odpadní teplo</v>
      </c>
      <c r="L19" s="168">
        <f t="shared" si="0"/>
        <v>44.43</v>
      </c>
      <c r="M19" s="168">
        <f t="shared" si="1"/>
        <v>48.62</v>
      </c>
      <c r="N19" s="168">
        <f t="shared" si="2"/>
        <v>58.6</v>
      </c>
      <c r="O19" s="246"/>
    </row>
    <row r="20" spans="1:18" x14ac:dyDescent="0.2">
      <c r="A20" s="57" t="s">
        <v>38</v>
      </c>
      <c r="B20" s="324">
        <f>+'[1]Podklady QZ'!B371</f>
        <v>0</v>
      </c>
      <c r="C20" s="462">
        <f>+'[1]Podklady QZ'!C371</f>
        <v>0</v>
      </c>
      <c r="D20" s="381">
        <f>+'[1]Podklady QZ'!D371</f>
        <v>0</v>
      </c>
      <c r="E20" s="380">
        <f>+'[1]Podklady QZ'!E371</f>
        <v>0</v>
      </c>
      <c r="F20" s="381">
        <f>+'[1]Podklady QZ'!F371</f>
        <v>0</v>
      </c>
      <c r="G20" s="368">
        <f>+'[1]Podklady QZ'!G371</f>
        <v>0</v>
      </c>
      <c r="H20" s="381">
        <f>+'[1]Podklady QZ'!H371</f>
        <v>0</v>
      </c>
      <c r="I20" s="368">
        <f>+'[1]Podklady QZ'!I371</f>
        <v>0</v>
      </c>
      <c r="J20" s="176"/>
      <c r="K20" s="178" t="str">
        <f t="shared" si="0"/>
        <v>Ostatní kapalná paliva</v>
      </c>
      <c r="L20" s="168">
        <f t="shared" si="0"/>
        <v>0</v>
      </c>
      <c r="M20" s="168">
        <f t="shared" si="1"/>
        <v>0</v>
      </c>
      <c r="N20" s="168">
        <f t="shared" si="2"/>
        <v>0</v>
      </c>
      <c r="O20" s="246"/>
    </row>
    <row r="21" spans="1:18" x14ac:dyDescent="0.2">
      <c r="A21" s="57" t="s">
        <v>37</v>
      </c>
      <c r="B21" s="324">
        <f>+'[1]Podklady QZ'!B372</f>
        <v>0</v>
      </c>
      <c r="C21" s="462">
        <f>+'[1]Podklady QZ'!C372</f>
        <v>0</v>
      </c>
      <c r="D21" s="381">
        <f>+'[1]Podklady QZ'!D372</f>
        <v>0</v>
      </c>
      <c r="E21" s="380">
        <f>+'[1]Podklady QZ'!E372</f>
        <v>0</v>
      </c>
      <c r="F21" s="381">
        <f>+'[1]Podklady QZ'!F372</f>
        <v>0</v>
      </c>
      <c r="G21" s="368">
        <f>+'[1]Podklady QZ'!G372</f>
        <v>0</v>
      </c>
      <c r="H21" s="381">
        <f>+'[1]Podklady QZ'!H372</f>
        <v>0</v>
      </c>
      <c r="I21" s="368">
        <f>+'[1]Podklady QZ'!I372</f>
        <v>0</v>
      </c>
      <c r="J21" s="176"/>
      <c r="K21" s="178" t="str">
        <f t="shared" si="0"/>
        <v>Ostatní pevná paliva</v>
      </c>
      <c r="L21" s="168">
        <f t="shared" si="0"/>
        <v>0</v>
      </c>
      <c r="M21" s="168">
        <f t="shared" si="1"/>
        <v>0</v>
      </c>
      <c r="N21" s="168">
        <f t="shared" si="2"/>
        <v>0</v>
      </c>
      <c r="O21" s="246"/>
    </row>
    <row r="22" spans="1:18" x14ac:dyDescent="0.2">
      <c r="A22" s="57" t="s">
        <v>36</v>
      </c>
      <c r="B22" s="324">
        <f>+'[1]Podklady QZ'!B373</f>
        <v>1179.06</v>
      </c>
      <c r="C22" s="462">
        <f>+'[1]Podklady QZ'!C373</f>
        <v>4.4800698390246915E-3</v>
      </c>
      <c r="D22" s="381">
        <f>+'[1]Podklady QZ'!D373</f>
        <v>2437.4700000000003</v>
      </c>
      <c r="E22" s="380">
        <f>+'[1]Podklady QZ'!E373</f>
        <v>9.2215911268005244E-3</v>
      </c>
      <c r="F22" s="381">
        <f>+'[1]Podklady QZ'!F373</f>
        <v>5013.32</v>
      </c>
      <c r="G22" s="368">
        <f>+'[1]Podklady QZ'!G373</f>
        <v>1.9392602876200912E-2</v>
      </c>
      <c r="H22" s="381">
        <f>+'[1]Podklady QZ'!H373</f>
        <v>8629.85</v>
      </c>
      <c r="I22" s="368">
        <f>+'[1]Podklady QZ'!I373</f>
        <v>1.0979199748097411E-2</v>
      </c>
      <c r="J22" s="176"/>
      <c r="K22" s="178" t="str">
        <f t="shared" si="0"/>
        <v>Ostatní plyny</v>
      </c>
      <c r="L22" s="168">
        <f t="shared" si="0"/>
        <v>1179.06</v>
      </c>
      <c r="M22" s="168">
        <f t="shared" si="1"/>
        <v>2437.4700000000003</v>
      </c>
      <c r="N22" s="168">
        <f t="shared" si="2"/>
        <v>5013.32</v>
      </c>
      <c r="O22" s="246"/>
    </row>
    <row r="23" spans="1:18" x14ac:dyDescent="0.2">
      <c r="A23" s="57" t="s">
        <v>3</v>
      </c>
      <c r="B23" s="324">
        <f>+'[1]Podklady QZ'!B374</f>
        <v>0</v>
      </c>
      <c r="C23" s="462">
        <f>+'[1]Podklady QZ'!C374</f>
        <v>0</v>
      </c>
      <c r="D23" s="381">
        <f>+'[1]Podklady QZ'!D374</f>
        <v>0</v>
      </c>
      <c r="E23" s="380">
        <f>+'[1]Podklady QZ'!E374</f>
        <v>0</v>
      </c>
      <c r="F23" s="381">
        <f>+'[1]Podklady QZ'!F374</f>
        <v>0</v>
      </c>
      <c r="G23" s="368">
        <f>+'[1]Podklady QZ'!G374</f>
        <v>0</v>
      </c>
      <c r="H23" s="381">
        <f>+'[1]Podklady QZ'!H374</f>
        <v>0</v>
      </c>
      <c r="I23" s="368">
        <f>+'[1]Podklady QZ'!I374</f>
        <v>0</v>
      </c>
      <c r="J23" s="176"/>
      <c r="K23" s="178" t="str">
        <f t="shared" si="0"/>
        <v>Ostatní</v>
      </c>
      <c r="L23" s="168">
        <f t="shared" si="0"/>
        <v>0</v>
      </c>
      <c r="M23" s="168">
        <f t="shared" si="1"/>
        <v>0</v>
      </c>
      <c r="N23" s="168">
        <f t="shared" si="2"/>
        <v>0</v>
      </c>
      <c r="O23" s="246"/>
    </row>
    <row r="24" spans="1:18" x14ac:dyDescent="0.2">
      <c r="A24" s="57" t="s">
        <v>35</v>
      </c>
      <c r="B24" s="324">
        <f>+'[1]Podklady QZ'!B375</f>
        <v>0</v>
      </c>
      <c r="C24" s="462">
        <f>+'[1]Podklady QZ'!C375</f>
        <v>0</v>
      </c>
      <c r="D24" s="381">
        <f>+'[1]Podklady QZ'!D375</f>
        <v>0</v>
      </c>
      <c r="E24" s="380">
        <f>+'[1]Podklady QZ'!E375</f>
        <v>0</v>
      </c>
      <c r="F24" s="381">
        <f>+'[1]Podklady QZ'!F375</f>
        <v>0</v>
      </c>
      <c r="G24" s="368">
        <f>+'[1]Podklady QZ'!G375</f>
        <v>0</v>
      </c>
      <c r="H24" s="381">
        <f>+'[1]Podklady QZ'!H375</f>
        <v>0</v>
      </c>
      <c r="I24" s="368">
        <f>+'[1]Podklady QZ'!I375</f>
        <v>0</v>
      </c>
      <c r="J24" s="176"/>
      <c r="K24" s="178" t="str">
        <f t="shared" si="0"/>
        <v>Topné oleje</v>
      </c>
      <c r="L24" s="168">
        <f t="shared" si="0"/>
        <v>0</v>
      </c>
      <c r="M24" s="168">
        <f t="shared" si="1"/>
        <v>0</v>
      </c>
      <c r="N24" s="168">
        <f t="shared" si="2"/>
        <v>0</v>
      </c>
      <c r="O24" s="246"/>
    </row>
    <row r="25" spans="1:18" x14ac:dyDescent="0.2">
      <c r="A25" s="218" t="s">
        <v>34</v>
      </c>
      <c r="B25" s="326">
        <f>+'[1]Podklady QZ'!B376</f>
        <v>30683.14</v>
      </c>
      <c r="C25" s="463">
        <f>+'[1]Podklady QZ'!C376</f>
        <v>3.5293887334324786E-2</v>
      </c>
      <c r="D25" s="379">
        <f>+'[1]Podklady QZ'!D376</f>
        <v>12047.164000000001</v>
      </c>
      <c r="E25" s="378">
        <f>+'[1]Podklady QZ'!E376</f>
        <v>1.624512716120317E-2</v>
      </c>
      <c r="F25" s="379">
        <f>+'[1]Podklady QZ'!F376</f>
        <v>26837.002999999997</v>
      </c>
      <c r="G25" s="378">
        <f>+'[1]Podklady QZ'!G376</f>
        <v>2.6685048225725958E-2</v>
      </c>
      <c r="H25" s="379">
        <f>+'[1]Podklady QZ'!H376</f>
        <v>69567.307000000001</v>
      </c>
      <c r="I25" s="378">
        <f>+'[1]Podklady QZ'!I376</f>
        <v>2.6586482589000777E-2</v>
      </c>
      <c r="J25" s="176"/>
      <c r="K25" s="178" t="str">
        <f t="shared" si="0"/>
        <v>Zemní plyn</v>
      </c>
      <c r="L25" s="168">
        <f t="shared" si="0"/>
        <v>30683.14</v>
      </c>
      <c r="M25" s="168">
        <f t="shared" si="1"/>
        <v>12047.164000000001</v>
      </c>
      <c r="N25" s="168">
        <f t="shared" si="2"/>
        <v>26837.002999999997</v>
      </c>
      <c r="O25" s="173"/>
    </row>
    <row r="26" spans="1:18" ht="13.5" customHeight="1" x14ac:dyDescent="0.2">
      <c r="A26" s="242" t="s">
        <v>281</v>
      </c>
      <c r="B26" s="322">
        <f>+'[1]Podklady QZ'!B377</f>
        <v>68254.395000000004</v>
      </c>
      <c r="C26" s="370">
        <f>+'[1]Podklady QZ'!C377</f>
        <v>2.7024671417161784E-2</v>
      </c>
      <c r="D26" s="367">
        <f>+'[1]Podklady QZ'!D377</f>
        <v>79541.837</v>
      </c>
      <c r="E26" s="370">
        <f>+'[1]Podklady QZ'!E377</f>
        <v>3.1563430167417618E-2</v>
      </c>
      <c r="F26" s="367">
        <f>+'[1]Podklady QZ'!F377</f>
        <v>147084.86199999999</v>
      </c>
      <c r="G26" s="370">
        <f>+'[1]Podklady QZ'!G377</f>
        <v>4.2326095001522027E-2</v>
      </c>
      <c r="H26" s="367">
        <f>+'[1]Podklady QZ'!H377</f>
        <v>294881.09400000004</v>
      </c>
      <c r="I26" s="370">
        <f>+'[1]Podklady QZ'!I377</f>
        <v>3.4607469016318643E-2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24">
        <f>+'[1]Podklady QZ'!B378</f>
        <v>4832.424</v>
      </c>
      <c r="C27" s="368">
        <f>+'[1]Podklady QZ'!C378</f>
        <v>3.961598177599124E-3</v>
      </c>
      <c r="D27" s="363">
        <f>+'[1]Podklady QZ'!D378</f>
        <v>4621.3099999999995</v>
      </c>
      <c r="E27" s="368">
        <f>+'[1]Podklady QZ'!E378</f>
        <v>3.8471548410581886E-3</v>
      </c>
      <c r="F27" s="363">
        <f>+'[1]Podklady QZ'!F378</f>
        <v>8630.0550000000003</v>
      </c>
      <c r="G27" s="368">
        <f>+'[1]Podklady QZ'!G378</f>
        <v>6.4937628035277454E-3</v>
      </c>
      <c r="H27" s="363">
        <f>+'[1]Podklady QZ'!H378</f>
        <v>18083.789000000001</v>
      </c>
      <c r="I27" s="368">
        <f>+'[1]Podklady QZ'!I378</f>
        <v>4.8223170112673365E-3</v>
      </c>
      <c r="J27" s="176"/>
      <c r="K27" s="178" t="str">
        <f>+A27</f>
        <v>Průmysl</v>
      </c>
      <c r="L27" s="168">
        <f t="shared" ref="L27:L34" si="4">+B27</f>
        <v>4832.424</v>
      </c>
      <c r="M27" s="168">
        <f t="shared" ref="M27:M34" si="5">+D27</f>
        <v>4621.3099999999995</v>
      </c>
      <c r="N27" s="168">
        <f t="shared" ref="N27:N34" si="6">+F27</f>
        <v>8630.0550000000003</v>
      </c>
      <c r="O27" s="127"/>
      <c r="P27" s="246"/>
      <c r="Q27" s="246"/>
      <c r="R27" s="246"/>
    </row>
    <row r="28" spans="1:18" ht="12.75" customHeight="1" x14ac:dyDescent="0.2">
      <c r="A28" s="57" t="s">
        <v>0</v>
      </c>
      <c r="B28" s="324">
        <f>+'[1]Podklady QZ'!B379</f>
        <v>533.16</v>
      </c>
      <c r="C28" s="380">
        <f>+'[1]Podklady QZ'!C379</f>
        <v>9.6487797829795507E-3</v>
      </c>
      <c r="D28" s="381">
        <f>+'[1]Podklady QZ'!D379</f>
        <v>11315.22</v>
      </c>
      <c r="E28" s="380">
        <f>+'[1]Podklady QZ'!E379</f>
        <v>0.15461471684036904</v>
      </c>
      <c r="F28" s="381">
        <f>+'[1]Podklady QZ'!F379</f>
        <v>17860.530000000002</v>
      </c>
      <c r="G28" s="368">
        <f>+'[1]Podklady QZ'!G379</f>
        <v>0.20573207141685929</v>
      </c>
      <c r="H28" s="381">
        <f>+'[1]Podklady QZ'!H379</f>
        <v>29708.910000000003</v>
      </c>
      <c r="I28" s="368">
        <f>+'[1]Podklady QZ'!I379</f>
        <v>0.13801755497190971</v>
      </c>
      <c r="J28" s="176"/>
      <c r="K28" s="178" t="str">
        <f t="shared" ref="K28:K34" si="7">+A28</f>
        <v>Energetika</v>
      </c>
      <c r="L28" s="168">
        <f t="shared" si="4"/>
        <v>533.16</v>
      </c>
      <c r="M28" s="168">
        <f t="shared" si="5"/>
        <v>11315.22</v>
      </c>
      <c r="N28" s="168">
        <f t="shared" si="6"/>
        <v>17860.530000000002</v>
      </c>
      <c r="O28" s="127"/>
    </row>
    <row r="29" spans="1:18" ht="12.75" customHeight="1" x14ac:dyDescent="0.2">
      <c r="A29" s="57" t="s">
        <v>1</v>
      </c>
      <c r="B29" s="324">
        <f>+'[1]Podklady QZ'!B380</f>
        <v>342.60799999999995</v>
      </c>
      <c r="C29" s="380">
        <f>+'[1]Podklady QZ'!C380</f>
        <v>6.099975661202512E-2</v>
      </c>
      <c r="D29" s="381">
        <f>+'[1]Podklady QZ'!D380</f>
        <v>341.70299999999997</v>
      </c>
      <c r="E29" s="380">
        <f>+'[1]Podklady QZ'!E380</f>
        <v>5.8057758212033829E-2</v>
      </c>
      <c r="F29" s="381">
        <f>+'[1]Podklady QZ'!F380</f>
        <v>725.351</v>
      </c>
      <c r="G29" s="368">
        <f>+'[1]Podklady QZ'!G380</f>
        <v>6.4984545641871019E-2</v>
      </c>
      <c r="H29" s="381">
        <f>+'[1]Podklady QZ'!H380</f>
        <v>1409.6619999999998</v>
      </c>
      <c r="I29" s="368">
        <f>+'[1]Podklady QZ'!I380</f>
        <v>6.2198241379716572E-2</v>
      </c>
      <c r="J29" s="176"/>
      <c r="K29" s="178" t="str">
        <f t="shared" si="7"/>
        <v>Doprava</v>
      </c>
      <c r="L29" s="168">
        <f t="shared" si="4"/>
        <v>342.60799999999995</v>
      </c>
      <c r="M29" s="168">
        <f t="shared" si="5"/>
        <v>341.70299999999997</v>
      </c>
      <c r="N29" s="168">
        <f t="shared" si="6"/>
        <v>725.351</v>
      </c>
      <c r="O29" s="127"/>
    </row>
    <row r="30" spans="1:18" ht="12.75" customHeight="1" x14ac:dyDescent="0.2">
      <c r="A30" s="57" t="s">
        <v>2</v>
      </c>
      <c r="B30" s="324">
        <f>+'[1]Podklady QZ'!B381</f>
        <v>279.64</v>
      </c>
      <c r="C30" s="380">
        <f>+'[1]Podklady QZ'!C381</f>
        <v>1.8229383453229577E-2</v>
      </c>
      <c r="D30" s="381">
        <f>+'[1]Podklady QZ'!D381</f>
        <v>260.21000000000004</v>
      </c>
      <c r="E30" s="380">
        <f>+'[1]Podklady QZ'!E381</f>
        <v>1.3675603398356707E-2</v>
      </c>
      <c r="F30" s="381">
        <f>+'[1]Podklady QZ'!F381</f>
        <v>752.03</v>
      </c>
      <c r="G30" s="368">
        <f>+'[1]Podklady QZ'!G381</f>
        <v>4.0595863036317688E-2</v>
      </c>
      <c r="H30" s="381">
        <f>+'[1]Podklady QZ'!H381</f>
        <v>1291.8800000000001</v>
      </c>
      <c r="I30" s="368">
        <f>+'[1]Podklady QZ'!I381</f>
        <v>2.4424784028080373E-2</v>
      </c>
      <c r="J30" s="176"/>
      <c r="K30" s="178" t="str">
        <f t="shared" si="7"/>
        <v>Stavebnictví</v>
      </c>
      <c r="L30" s="168">
        <f t="shared" si="4"/>
        <v>279.64</v>
      </c>
      <c r="M30" s="168">
        <f t="shared" si="5"/>
        <v>260.21000000000004</v>
      </c>
      <c r="N30" s="168">
        <f t="shared" si="6"/>
        <v>752.03</v>
      </c>
    </row>
    <row r="31" spans="1:18" x14ac:dyDescent="0.2">
      <c r="A31" s="57" t="s">
        <v>6</v>
      </c>
      <c r="B31" s="324">
        <f>+'[1]Podklady QZ'!B382</f>
        <v>177.29</v>
      </c>
      <c r="C31" s="380">
        <f>+'[1]Podklady QZ'!C382</f>
        <v>1.828051962085734E-2</v>
      </c>
      <c r="D31" s="381">
        <f>+'[1]Podklady QZ'!D382</f>
        <v>116.04</v>
      </c>
      <c r="E31" s="380">
        <f>+'[1]Podklady QZ'!E382</f>
        <v>1.2451163465942947E-2</v>
      </c>
      <c r="F31" s="381">
        <f>+'[1]Podklady QZ'!F382</f>
        <v>383.54</v>
      </c>
      <c r="G31" s="368">
        <f>+'[1]Podklady QZ'!G382</f>
        <v>2.5047070193509751E-2</v>
      </c>
      <c r="H31" s="381">
        <f>+'[1]Podklady QZ'!H382</f>
        <v>676.87</v>
      </c>
      <c r="I31" s="368">
        <f>+'[1]Podklady QZ'!I382</f>
        <v>1.9716182742888711E-2</v>
      </c>
      <c r="J31" s="176"/>
      <c r="K31" s="178" t="str">
        <f t="shared" si="7"/>
        <v>Zemědělství a lesnictví</v>
      </c>
      <c r="L31" s="168">
        <f t="shared" si="4"/>
        <v>177.29</v>
      </c>
      <c r="M31" s="168">
        <f t="shared" si="5"/>
        <v>116.04</v>
      </c>
      <c r="N31" s="168">
        <f t="shared" si="6"/>
        <v>383.54</v>
      </c>
    </row>
    <row r="32" spans="1:18" x14ac:dyDescent="0.2">
      <c r="A32" s="57" t="s">
        <v>28</v>
      </c>
      <c r="B32" s="324">
        <f>+'[1]Podklady QZ'!B383</f>
        <v>40941.767999999996</v>
      </c>
      <c r="C32" s="380">
        <f>+'[1]Podklady QZ'!C383</f>
        <v>4.9284135865106937E-2</v>
      </c>
      <c r="D32" s="381">
        <f>+'[1]Podklady QZ'!D383</f>
        <v>41705.613000000005</v>
      </c>
      <c r="E32" s="380">
        <f>+'[1]Podklady QZ'!E383</f>
        <v>5.0375284373389853E-2</v>
      </c>
      <c r="F32" s="381">
        <f>+'[1]Podklady QZ'!F383</f>
        <v>78735.622000000003</v>
      </c>
      <c r="G32" s="368">
        <f>+'[1]Podklady QZ'!G383</f>
        <v>5.8247401518759165E-2</v>
      </c>
      <c r="H32" s="381">
        <f>+'[1]Podklady QZ'!H383</f>
        <v>161383.003</v>
      </c>
      <c r="I32" s="368">
        <f>+'[1]Podklady QZ'!I383</f>
        <v>5.3608985625729855E-2</v>
      </c>
      <c r="J32" s="176"/>
      <c r="K32" s="178" t="str">
        <f t="shared" si="7"/>
        <v>Domácnosti</v>
      </c>
      <c r="L32" s="168">
        <f t="shared" si="4"/>
        <v>40941.767999999996</v>
      </c>
      <c r="M32" s="168">
        <f t="shared" si="5"/>
        <v>41705.613000000005</v>
      </c>
      <c r="N32" s="168">
        <f t="shared" si="6"/>
        <v>78735.622000000003</v>
      </c>
    </row>
    <row r="33" spans="1:14" x14ac:dyDescent="0.2">
      <c r="A33" s="57" t="s">
        <v>5</v>
      </c>
      <c r="B33" s="324">
        <f>+'[1]Podklady QZ'!B384</f>
        <v>17367.625</v>
      </c>
      <c r="C33" s="380">
        <f>+'[1]Podklady QZ'!C384</f>
        <v>4.8347966671196375E-2</v>
      </c>
      <c r="D33" s="381">
        <f>+'[1]Podklady QZ'!D384</f>
        <v>17498.901000000002</v>
      </c>
      <c r="E33" s="380">
        <f>+'[1]Podklady QZ'!E384</f>
        <v>4.9613857745165114E-2</v>
      </c>
      <c r="F33" s="381">
        <f>+'[1]Podklady QZ'!F384</f>
        <v>32979.813999999998</v>
      </c>
      <c r="G33" s="368">
        <f>+'[1]Podklady QZ'!G384</f>
        <v>5.44905282998535E-2</v>
      </c>
      <c r="H33" s="381">
        <f>+'[1]Podklady QZ'!H384</f>
        <v>67846.34</v>
      </c>
      <c r="I33" s="368">
        <f>+'[1]Podklady QZ'!I384</f>
        <v>5.1509461035179581E-2</v>
      </c>
      <c r="J33" s="176"/>
      <c r="K33" s="178" t="str">
        <f t="shared" si="7"/>
        <v>Obchod, služby, školství, zdravotnictví</v>
      </c>
      <c r="L33" s="168">
        <f t="shared" si="4"/>
        <v>17367.625</v>
      </c>
      <c r="M33" s="168">
        <f t="shared" si="5"/>
        <v>17498.901000000002</v>
      </c>
      <c r="N33" s="168">
        <f t="shared" si="6"/>
        <v>32979.813999999998</v>
      </c>
    </row>
    <row r="34" spans="1:14" ht="12.75" thickBot="1" x14ac:dyDescent="0.25">
      <c r="A34" s="58" t="s">
        <v>3</v>
      </c>
      <c r="B34" s="325">
        <f>+'[1]Podklady QZ'!B385</f>
        <v>3779.88</v>
      </c>
      <c r="C34" s="369">
        <f>+'[1]Podklady QZ'!C385</f>
        <v>0.12619058167058331</v>
      </c>
      <c r="D34" s="364">
        <f>+'[1]Podklady QZ'!D385</f>
        <v>3682.8399999999997</v>
      </c>
      <c r="E34" s="369">
        <f>+'[1]Podklady QZ'!E385</f>
        <v>0.11949842873667837</v>
      </c>
      <c r="F34" s="364">
        <f>+'[1]Podklady QZ'!F385</f>
        <v>7017.92</v>
      </c>
      <c r="G34" s="369">
        <f>+'[1]Podklady QZ'!G385</f>
        <v>0.12255044956428349</v>
      </c>
      <c r="H34" s="364">
        <f>+'[1]Podklady QZ'!H385</f>
        <v>14480.64</v>
      </c>
      <c r="I34" s="369">
        <f>+'[1]Podklady QZ'!I385</f>
        <v>0.12267731404470324</v>
      </c>
      <c r="J34" s="176"/>
      <c r="K34" s="178" t="str">
        <f t="shared" si="7"/>
        <v>Ostatní</v>
      </c>
      <c r="L34" s="168">
        <f t="shared" si="4"/>
        <v>3779.88</v>
      </c>
      <c r="M34" s="168">
        <f t="shared" si="5"/>
        <v>3682.8399999999997</v>
      </c>
      <c r="N34" s="168">
        <f t="shared" si="6"/>
        <v>7017.92</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QZ'!L354</f>
        <v>6.9994642855357489E-2</v>
      </c>
    </row>
    <row r="40" spans="1:14" x14ac:dyDescent="0.2">
      <c r="B40" s="226"/>
      <c r="C40" s="226"/>
      <c r="D40" s="226"/>
      <c r="L40" s="184" t="s">
        <v>66</v>
      </c>
      <c r="M40" s="219">
        <f>+'[1]Podklady QZ'!L355</f>
        <v>9.5918403697798721E-2</v>
      </c>
    </row>
    <row r="41" spans="1:14" x14ac:dyDescent="0.2">
      <c r="B41" s="127"/>
      <c r="C41" s="127"/>
      <c r="D41" s="127"/>
      <c r="L41" s="184" t="s">
        <v>182</v>
      </c>
      <c r="M41" s="219">
        <f>+'[1]Podklady QZ'!L356</f>
        <v>3.8388635583864114E-2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M26" sqref="M26"/>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214</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16" t="s">
        <v>278</v>
      </c>
      <c r="C6" s="316" t="s">
        <v>52</v>
      </c>
      <c r="D6" s="316" t="s">
        <v>278</v>
      </c>
      <c r="E6" s="316" t="s">
        <v>52</v>
      </c>
      <c r="F6" s="316" t="s">
        <v>278</v>
      </c>
      <c r="G6" s="317" t="s">
        <v>52</v>
      </c>
      <c r="H6" s="316" t="s">
        <v>278</v>
      </c>
      <c r="I6" s="317" t="s">
        <v>52</v>
      </c>
      <c r="J6" s="184"/>
      <c r="O6" s="184"/>
    </row>
    <row r="7" spans="1:15" x14ac:dyDescent="0.2">
      <c r="A7" s="243" t="s">
        <v>245</v>
      </c>
      <c r="B7" s="323">
        <f>+'[1]Podklady QZ'!B393</f>
        <v>603.14500000000055</v>
      </c>
      <c r="C7" s="320">
        <f>+'[1]Podklady QZ'!C393</f>
        <v>1.4496113361868122E-2</v>
      </c>
      <c r="D7" s="321">
        <f>+'[1]Podklady QZ'!D393</f>
        <v>605.64500000000055</v>
      </c>
      <c r="E7" s="320">
        <f>+'[1]Podklady QZ'!E393</f>
        <v>1.459560144249065E-2</v>
      </c>
      <c r="F7" s="321">
        <f>+'[1]Podklady QZ'!F393</f>
        <v>605.69000000000051</v>
      </c>
      <c r="G7" s="320">
        <f>+'[1]Podklady QZ'!G393</f>
        <v>1.4592084808852894E-2</v>
      </c>
      <c r="H7" s="321">
        <f>+'[1]Podklady QZ'!H393</f>
        <v>605.69000000000051</v>
      </c>
      <c r="I7" s="320">
        <f>+'[1]Podklady QZ'!I393</f>
        <v>1.4592084808852894E-2</v>
      </c>
      <c r="J7" s="187"/>
      <c r="O7" s="92"/>
    </row>
    <row r="8" spans="1:15" x14ac:dyDescent="0.2">
      <c r="A8" s="240" t="s">
        <v>279</v>
      </c>
      <c r="B8" s="323">
        <f>+'[1]Podklady QZ'!B394</f>
        <v>130176.90399999995</v>
      </c>
      <c r="C8" s="320">
        <f>+'[1]Podklady QZ'!C394</f>
        <v>1.7427493283568421E-2</v>
      </c>
      <c r="D8" s="321">
        <f>+'[1]Podklady QZ'!D394</f>
        <v>140143.46300000008</v>
      </c>
      <c r="E8" s="320">
        <f>+'[1]Podklady QZ'!E394</f>
        <v>1.7901231519323046E-2</v>
      </c>
      <c r="F8" s="321">
        <f>+'[1]Podklady QZ'!F394</f>
        <v>173705.71399999995</v>
      </c>
      <c r="G8" s="320">
        <f>+'[1]Podklady QZ'!G394</f>
        <v>1.8459946581346986E-2</v>
      </c>
      <c r="H8" s="321">
        <f>+'[1]Podklady QZ'!H394</f>
        <v>444026.08100000001</v>
      </c>
      <c r="I8" s="320">
        <f>+'[1]Podklady QZ'!I394</f>
        <v>1.7970794965811089E-2</v>
      </c>
      <c r="J8" s="187"/>
      <c r="O8" s="92"/>
    </row>
    <row r="9" spans="1:15" x14ac:dyDescent="0.2">
      <c r="A9" s="241" t="s">
        <v>280</v>
      </c>
      <c r="B9" s="322">
        <f>+'[1]Podklady QZ'!B395</f>
        <v>33592.285000000003</v>
      </c>
      <c r="C9" s="319">
        <f>+'[1]Podklady QZ'!C395</f>
        <v>1.1478943266307566E-2</v>
      </c>
      <c r="D9" s="318">
        <f>+'[1]Podklady QZ'!D395</f>
        <v>33860.108999999997</v>
      </c>
      <c r="E9" s="319">
        <f>+'[1]Podklady QZ'!E395</f>
        <v>1.1562480521786885E-2</v>
      </c>
      <c r="F9" s="318">
        <f>+'[1]Podklady QZ'!F395</f>
        <v>51350.709000000003</v>
      </c>
      <c r="G9" s="319">
        <f>+'[1]Podklady QZ'!G395</f>
        <v>1.2948203546480472E-2</v>
      </c>
      <c r="H9" s="318">
        <f>+'[1]Podklady QZ'!H395</f>
        <v>118803.103</v>
      </c>
      <c r="I9" s="319">
        <f>+'[1]Podklady QZ'!I395</f>
        <v>1.2097177283848161E-2</v>
      </c>
      <c r="J9" s="176"/>
      <c r="K9" s="178"/>
      <c r="L9" s="178" t="str">
        <f>+B5</f>
        <v>Červenec</v>
      </c>
      <c r="M9" s="178" t="str">
        <f>+D5</f>
        <v>Srpen</v>
      </c>
      <c r="N9" s="178" t="str">
        <f>+F5</f>
        <v>Září</v>
      </c>
      <c r="O9" s="179"/>
    </row>
    <row r="10" spans="1:15" x14ac:dyDescent="0.2">
      <c r="A10" s="57" t="s">
        <v>44</v>
      </c>
      <c r="B10" s="324">
        <f>+'[1]Podklady QZ'!B396</f>
        <v>9227.76</v>
      </c>
      <c r="C10" s="73">
        <f>+'[1]Podklady QZ'!C396</f>
        <v>3.5268944872223179E-2</v>
      </c>
      <c r="D10" s="363">
        <f>+'[1]Podklady QZ'!D396</f>
        <v>8629.9599999999991</v>
      </c>
      <c r="E10" s="368">
        <f>+'[1]Podklady QZ'!E396</f>
        <v>2.9659187378833447E-2</v>
      </c>
      <c r="F10" s="363">
        <f>+'[1]Podklady QZ'!F396</f>
        <v>15443.68</v>
      </c>
      <c r="G10" s="368">
        <f>+'[1]Podklady QZ'!G396</f>
        <v>4.2809047415619778E-2</v>
      </c>
      <c r="H10" s="363">
        <f>+'[1]Podklady QZ'!H396</f>
        <v>33301.4</v>
      </c>
      <c r="I10" s="368">
        <f>+'[1]Podklady QZ'!I396</f>
        <v>3.6459999824451937E-2</v>
      </c>
      <c r="J10" s="176"/>
      <c r="K10" s="178" t="str">
        <f>+A10</f>
        <v>Biomasa</v>
      </c>
      <c r="L10" s="168">
        <f>+B10</f>
        <v>9227.76</v>
      </c>
      <c r="M10" s="168">
        <f>+D10</f>
        <v>8629.9599999999991</v>
      </c>
      <c r="N10" s="168">
        <f>+F10</f>
        <v>15443.68</v>
      </c>
      <c r="O10" s="246"/>
    </row>
    <row r="11" spans="1:15" x14ac:dyDescent="0.2">
      <c r="A11" s="57" t="s">
        <v>43</v>
      </c>
      <c r="B11" s="324">
        <f>+'[1]Podklady QZ'!B397</f>
        <v>2567.172</v>
      </c>
      <c r="C11" s="462">
        <f>+'[1]Podklady QZ'!C397</f>
        <v>9.8273620063043299E-2</v>
      </c>
      <c r="D11" s="381">
        <f>+'[1]Podklady QZ'!D397</f>
        <v>2697.3760000000002</v>
      </c>
      <c r="E11" s="380">
        <f>+'[1]Podklady QZ'!E397</f>
        <v>0.10477304222425353</v>
      </c>
      <c r="F11" s="381">
        <f>+'[1]Podklady QZ'!F397</f>
        <v>2466.6590000000001</v>
      </c>
      <c r="G11" s="368">
        <f>+'[1]Podklady QZ'!G397</f>
        <v>7.7476410008823243E-2</v>
      </c>
      <c r="H11" s="381">
        <f>+'[1]Podklady QZ'!H397</f>
        <v>7731.2070000000003</v>
      </c>
      <c r="I11" s="368">
        <f>+'[1]Podklady QZ'!I397</f>
        <v>9.2362338492539595E-2</v>
      </c>
      <c r="J11" s="176"/>
      <c r="K11" s="178" t="str">
        <f t="shared" ref="K11:L25" si="0">+A11</f>
        <v>Bioplyn</v>
      </c>
      <c r="L11" s="168">
        <f t="shared" si="0"/>
        <v>2567.172</v>
      </c>
      <c r="M11" s="168">
        <f t="shared" ref="M11:M25" si="1">+D11</f>
        <v>2697.3760000000002</v>
      </c>
      <c r="N11" s="168">
        <f t="shared" ref="N11:N25" si="2">+F11</f>
        <v>2466.6590000000001</v>
      </c>
      <c r="O11" s="246"/>
    </row>
    <row r="12" spans="1:15" x14ac:dyDescent="0.2">
      <c r="A12" s="57" t="s">
        <v>42</v>
      </c>
      <c r="B12" s="324">
        <f>+'[1]Podklady QZ'!B398</f>
        <v>0</v>
      </c>
      <c r="C12" s="462">
        <f>+'[1]Podklady QZ'!C398</f>
        <v>0</v>
      </c>
      <c r="D12" s="381">
        <f>+'[1]Podklady QZ'!D398</f>
        <v>0</v>
      </c>
      <c r="E12" s="380">
        <f>+'[1]Podklady QZ'!E398</f>
        <v>0</v>
      </c>
      <c r="F12" s="381">
        <f>+'[1]Podklady QZ'!F398</f>
        <v>0</v>
      </c>
      <c r="G12" s="368">
        <f>+'[1]Podklady QZ'!G398</f>
        <v>0</v>
      </c>
      <c r="H12" s="381">
        <f>+'[1]Podklady QZ'!H398</f>
        <v>0</v>
      </c>
      <c r="I12" s="368">
        <f>+'[1]Podklady QZ'!I398</f>
        <v>0</v>
      </c>
      <c r="J12" s="176"/>
      <c r="K12" s="178" t="str">
        <f t="shared" si="0"/>
        <v>Černé uhlí</v>
      </c>
      <c r="L12" s="168">
        <f t="shared" si="0"/>
        <v>0</v>
      </c>
      <c r="M12" s="168">
        <f t="shared" si="1"/>
        <v>0</v>
      </c>
      <c r="N12" s="168">
        <f t="shared" si="2"/>
        <v>0</v>
      </c>
      <c r="O12" s="246"/>
    </row>
    <row r="13" spans="1:15" x14ac:dyDescent="0.2">
      <c r="A13" s="57" t="s">
        <v>67</v>
      </c>
      <c r="B13" s="324">
        <f>+'[1]Podklady QZ'!B399</f>
        <v>4</v>
      </c>
      <c r="C13" s="462">
        <f>+'[1]Podklady QZ'!C399</f>
        <v>4.9331922440351535E-3</v>
      </c>
      <c r="D13" s="381">
        <f>+'[1]Podklady QZ'!D399</f>
        <v>10</v>
      </c>
      <c r="E13" s="380">
        <f>+'[1]Podklady QZ'!E399</f>
        <v>5.2814372269496951E-3</v>
      </c>
      <c r="F13" s="381">
        <f>+'[1]Podklady QZ'!F399</f>
        <v>9</v>
      </c>
      <c r="G13" s="368">
        <f>+'[1]Podklady QZ'!G399</f>
        <v>9.5144561589717604E-3</v>
      </c>
      <c r="H13" s="381">
        <f>+'[1]Podklady QZ'!H399</f>
        <v>23</v>
      </c>
      <c r="I13" s="368">
        <f>+'[1]Podklady QZ'!I399</f>
        <v>6.301047042247424E-3</v>
      </c>
      <c r="J13" s="176"/>
      <c r="K13" s="178" t="str">
        <f t="shared" si="0"/>
        <v>Elektrická energie</v>
      </c>
      <c r="L13" s="168">
        <f t="shared" si="0"/>
        <v>4</v>
      </c>
      <c r="M13" s="168">
        <f t="shared" si="1"/>
        <v>10</v>
      </c>
      <c r="N13" s="168">
        <f t="shared" si="2"/>
        <v>9</v>
      </c>
      <c r="O13" s="246"/>
    </row>
    <row r="14" spans="1:15" x14ac:dyDescent="0.2">
      <c r="A14" s="57" t="s">
        <v>68</v>
      </c>
      <c r="B14" s="324">
        <f>+'[1]Podklady QZ'!B400</f>
        <v>0</v>
      </c>
      <c r="C14" s="462">
        <f>+'[1]Podklady QZ'!C400</f>
        <v>0</v>
      </c>
      <c r="D14" s="381">
        <f>+'[1]Podklady QZ'!D400</f>
        <v>0</v>
      </c>
      <c r="E14" s="380">
        <f>+'[1]Podklady QZ'!E400</f>
        <v>0</v>
      </c>
      <c r="F14" s="381">
        <f>+'[1]Podklady QZ'!F400</f>
        <v>0</v>
      </c>
      <c r="G14" s="368">
        <f>+'[1]Podklady QZ'!G400</f>
        <v>0</v>
      </c>
      <c r="H14" s="381">
        <f>+'[1]Podklady QZ'!H400</f>
        <v>0</v>
      </c>
      <c r="I14" s="368">
        <f>+'[1]Podklady QZ'!I400</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QZ'!B401</f>
        <v>23.8</v>
      </c>
      <c r="C15" s="462">
        <f>+'[1]Podklady QZ'!C401</f>
        <v>0.34667598904620406</v>
      </c>
      <c r="D15" s="381">
        <f>+'[1]Podklady QZ'!D401</f>
        <v>21.3</v>
      </c>
      <c r="E15" s="380">
        <f>+'[1]Podklady QZ'!E401</f>
        <v>0.34675870152704069</v>
      </c>
      <c r="F15" s="381">
        <f>+'[1]Podklady QZ'!F401</f>
        <v>15.6</v>
      </c>
      <c r="G15" s="368">
        <f>+'[1]Podklady QZ'!G401</f>
        <v>0.31690570023971071</v>
      </c>
      <c r="H15" s="381">
        <f>+'[1]Podklady QZ'!H401</f>
        <v>60.7</v>
      </c>
      <c r="I15" s="368">
        <f>+'[1]Podklady QZ'!I401</f>
        <v>0.33853120956587696</v>
      </c>
      <c r="J15" s="176"/>
      <c r="K15" s="178" t="str">
        <f t="shared" si="0"/>
        <v>Energie Slunce (solární kolektor)</v>
      </c>
      <c r="L15" s="168">
        <f t="shared" si="0"/>
        <v>23.8</v>
      </c>
      <c r="M15" s="168">
        <f t="shared" si="1"/>
        <v>21.3</v>
      </c>
      <c r="N15" s="168">
        <f t="shared" si="2"/>
        <v>15.6</v>
      </c>
      <c r="O15" s="246"/>
    </row>
    <row r="16" spans="1:15" x14ac:dyDescent="0.2">
      <c r="A16" s="57" t="s">
        <v>41</v>
      </c>
      <c r="B16" s="324">
        <f>+'[1]Podklady QZ'!B402</f>
        <v>522</v>
      </c>
      <c r="C16" s="462">
        <f>+'[1]Podklady QZ'!C402</f>
        <v>5.1364978043341486E-4</v>
      </c>
      <c r="D16" s="381">
        <f>+'[1]Podklady QZ'!D402</f>
        <v>401</v>
      </c>
      <c r="E16" s="380">
        <f>+'[1]Podklady QZ'!E402</f>
        <v>3.5929039773716721E-4</v>
      </c>
      <c r="F16" s="381">
        <f>+'[1]Podklady QZ'!F402</f>
        <v>829</v>
      </c>
      <c r="G16" s="368">
        <f>+'[1]Podklady QZ'!G402</f>
        <v>4.7815301733351298E-4</v>
      </c>
      <c r="H16" s="381">
        <f>+'[1]Podklady QZ'!H402</f>
        <v>1752</v>
      </c>
      <c r="I16" s="368">
        <f>+'[1]Podklady QZ'!I402</f>
        <v>4.531698511369501E-4</v>
      </c>
      <c r="J16" s="176"/>
      <c r="K16" s="178" t="str">
        <f t="shared" si="0"/>
        <v>Hnědé uhlí</v>
      </c>
      <c r="L16" s="168">
        <f t="shared" si="0"/>
        <v>522</v>
      </c>
      <c r="M16" s="168">
        <f t="shared" si="1"/>
        <v>401</v>
      </c>
      <c r="N16" s="168">
        <f t="shared" si="2"/>
        <v>829</v>
      </c>
      <c r="O16" s="246"/>
    </row>
    <row r="17" spans="1:18" x14ac:dyDescent="0.2">
      <c r="A17" s="57" t="s">
        <v>80</v>
      </c>
      <c r="B17" s="324">
        <f>+'[1]Podklady QZ'!B403</f>
        <v>1411.66</v>
      </c>
      <c r="C17" s="462">
        <f>+'[1]Podklady QZ'!C403</f>
        <v>0.23041491202298178</v>
      </c>
      <c r="D17" s="381">
        <f>+'[1]Podklady QZ'!D403</f>
        <v>1411.7</v>
      </c>
      <c r="E17" s="380">
        <f>+'[1]Podklady QZ'!E403</f>
        <v>0.21094423582958899</v>
      </c>
      <c r="F17" s="381">
        <f>+'[1]Podklady QZ'!F403</f>
        <v>1669.52</v>
      </c>
      <c r="G17" s="368">
        <f>+'[1]Podklady QZ'!G403</f>
        <v>0.171580380771306</v>
      </c>
      <c r="H17" s="381">
        <f>+'[1]Podklady QZ'!H403</f>
        <v>4492.88</v>
      </c>
      <c r="I17" s="368">
        <f>+'[1]Podklady QZ'!I403</f>
        <v>0.19924839705638442</v>
      </c>
      <c r="J17" s="176"/>
      <c r="K17" s="178" t="str">
        <f t="shared" si="0"/>
        <v>Jaderné palivo</v>
      </c>
      <c r="L17" s="168">
        <f t="shared" si="0"/>
        <v>1411.66</v>
      </c>
      <c r="M17" s="168">
        <f t="shared" si="1"/>
        <v>1411.7</v>
      </c>
      <c r="N17" s="168">
        <f t="shared" si="2"/>
        <v>1669.52</v>
      </c>
      <c r="O17" s="246"/>
    </row>
    <row r="18" spans="1:18" x14ac:dyDescent="0.2">
      <c r="A18" s="57" t="s">
        <v>40</v>
      </c>
      <c r="B18" s="324">
        <f>+'[1]Podklady QZ'!B404</f>
        <v>0</v>
      </c>
      <c r="C18" s="462">
        <f>+'[1]Podklady QZ'!C404</f>
        <v>0</v>
      </c>
      <c r="D18" s="381">
        <f>+'[1]Podklady QZ'!D404</f>
        <v>0</v>
      </c>
      <c r="E18" s="380">
        <f>+'[1]Podklady QZ'!E404</f>
        <v>0</v>
      </c>
      <c r="F18" s="381">
        <f>+'[1]Podklady QZ'!F404</f>
        <v>0</v>
      </c>
      <c r="G18" s="368">
        <f>+'[1]Podklady QZ'!G404</f>
        <v>0</v>
      </c>
      <c r="H18" s="381">
        <f>+'[1]Podklady QZ'!H404</f>
        <v>0</v>
      </c>
      <c r="I18" s="368">
        <f>+'[1]Podklady QZ'!I404</f>
        <v>0</v>
      </c>
      <c r="J18" s="176"/>
      <c r="K18" s="178" t="str">
        <f t="shared" si="0"/>
        <v>Koks</v>
      </c>
      <c r="L18" s="168">
        <f t="shared" si="0"/>
        <v>0</v>
      </c>
      <c r="M18" s="168">
        <f t="shared" si="1"/>
        <v>0</v>
      </c>
      <c r="N18" s="168">
        <f t="shared" si="2"/>
        <v>0</v>
      </c>
      <c r="O18" s="246"/>
    </row>
    <row r="19" spans="1:18" x14ac:dyDescent="0.2">
      <c r="A19" s="57" t="s">
        <v>39</v>
      </c>
      <c r="B19" s="324">
        <f>+'[1]Podklady QZ'!B405</f>
        <v>1801.5160000000001</v>
      </c>
      <c r="C19" s="462">
        <f>+'[1]Podklady QZ'!C405</f>
        <v>7.2590211727024859E-2</v>
      </c>
      <c r="D19" s="381">
        <f>+'[1]Podklady QZ'!D405</f>
        <v>2193.4749999999999</v>
      </c>
      <c r="E19" s="380">
        <f>+'[1]Podklady QZ'!E405</f>
        <v>8.466088269480572E-2</v>
      </c>
      <c r="F19" s="381">
        <f>+'[1]Podklady QZ'!F405</f>
        <v>2271.7959999999998</v>
      </c>
      <c r="G19" s="368">
        <f>+'[1]Podklady QZ'!G405</f>
        <v>5.7158303922594265E-2</v>
      </c>
      <c r="H19" s="381">
        <f>+'[1]Podklady QZ'!H405</f>
        <v>6266.7870000000003</v>
      </c>
      <c r="I19" s="368">
        <f>+'[1]Podklady QZ'!I405</f>
        <v>6.9267499317497969E-2</v>
      </c>
      <c r="J19" s="176"/>
      <c r="K19" s="178" t="str">
        <f t="shared" si="0"/>
        <v>Odpadní teplo</v>
      </c>
      <c r="L19" s="168">
        <f t="shared" si="0"/>
        <v>1801.5160000000001</v>
      </c>
      <c r="M19" s="168">
        <f t="shared" si="1"/>
        <v>2193.4749999999999</v>
      </c>
      <c r="N19" s="168">
        <f t="shared" si="2"/>
        <v>2271.7959999999998</v>
      </c>
      <c r="O19" s="246"/>
    </row>
    <row r="20" spans="1:18" x14ac:dyDescent="0.2">
      <c r="A20" s="57" t="s">
        <v>38</v>
      </c>
      <c r="B20" s="324">
        <f>+'[1]Podklady QZ'!B406</f>
        <v>0</v>
      </c>
      <c r="C20" s="462">
        <f>+'[1]Podklady QZ'!C406</f>
        <v>0</v>
      </c>
      <c r="D20" s="381">
        <f>+'[1]Podklady QZ'!D406</f>
        <v>0</v>
      </c>
      <c r="E20" s="380">
        <f>+'[1]Podklady QZ'!E406</f>
        <v>0</v>
      </c>
      <c r="F20" s="381">
        <f>+'[1]Podklady QZ'!F406</f>
        <v>0</v>
      </c>
      <c r="G20" s="368">
        <f>+'[1]Podklady QZ'!G406</f>
        <v>0</v>
      </c>
      <c r="H20" s="381">
        <f>+'[1]Podklady QZ'!H406</f>
        <v>0</v>
      </c>
      <c r="I20" s="368">
        <f>+'[1]Podklady QZ'!I406</f>
        <v>0</v>
      </c>
      <c r="J20" s="176"/>
      <c r="K20" s="178" t="str">
        <f t="shared" si="0"/>
        <v>Ostatní kapalná paliva</v>
      </c>
      <c r="L20" s="168">
        <f t="shared" si="0"/>
        <v>0</v>
      </c>
      <c r="M20" s="168">
        <f t="shared" si="1"/>
        <v>0</v>
      </c>
      <c r="N20" s="168">
        <f t="shared" si="2"/>
        <v>0</v>
      </c>
      <c r="O20" s="246"/>
    </row>
    <row r="21" spans="1:18" x14ac:dyDescent="0.2">
      <c r="A21" s="57" t="s">
        <v>37</v>
      </c>
      <c r="B21" s="324">
        <f>+'[1]Podklady QZ'!B407</f>
        <v>100</v>
      </c>
      <c r="C21" s="462">
        <f>+'[1]Podklady QZ'!C407</f>
        <v>4.8948238652248054E-4</v>
      </c>
      <c r="D21" s="381">
        <f>+'[1]Podklady QZ'!D407</f>
        <v>120</v>
      </c>
      <c r="E21" s="380">
        <f>+'[1]Podklady QZ'!E407</f>
        <v>5.915211768574084E-4</v>
      </c>
      <c r="F21" s="381">
        <f>+'[1]Podklady QZ'!F407</f>
        <v>116</v>
      </c>
      <c r="G21" s="368">
        <f>+'[1]Podklady QZ'!G407</f>
        <v>6.164384045738709E-4</v>
      </c>
      <c r="H21" s="381">
        <f>+'[1]Podklady QZ'!H407</f>
        <v>336</v>
      </c>
      <c r="I21" s="368">
        <f>+'[1]Podklady QZ'!I407</f>
        <v>5.6438148907522734E-4</v>
      </c>
      <c r="J21" s="176"/>
      <c r="K21" s="178" t="str">
        <f t="shared" si="0"/>
        <v>Ostatní pevná paliva</v>
      </c>
      <c r="L21" s="168">
        <f t="shared" si="0"/>
        <v>100</v>
      </c>
      <c r="M21" s="168">
        <f t="shared" si="1"/>
        <v>120</v>
      </c>
      <c r="N21" s="168">
        <f t="shared" si="2"/>
        <v>116</v>
      </c>
      <c r="O21" s="246"/>
    </row>
    <row r="22" spans="1:18" x14ac:dyDescent="0.2">
      <c r="A22" s="57" t="s">
        <v>36</v>
      </c>
      <c r="B22" s="324">
        <f>+'[1]Podklady QZ'!B408</f>
        <v>0</v>
      </c>
      <c r="C22" s="462">
        <f>+'[1]Podklady QZ'!C408</f>
        <v>0</v>
      </c>
      <c r="D22" s="381">
        <f>+'[1]Podklady QZ'!D408</f>
        <v>0</v>
      </c>
      <c r="E22" s="380">
        <f>+'[1]Podklady QZ'!E408</f>
        <v>0</v>
      </c>
      <c r="F22" s="381">
        <f>+'[1]Podklady QZ'!F408</f>
        <v>0</v>
      </c>
      <c r="G22" s="368">
        <f>+'[1]Podklady QZ'!G408</f>
        <v>0</v>
      </c>
      <c r="H22" s="381">
        <f>+'[1]Podklady QZ'!H408</f>
        <v>0</v>
      </c>
      <c r="I22" s="368">
        <f>+'[1]Podklady QZ'!I408</f>
        <v>0</v>
      </c>
      <c r="J22" s="176"/>
      <c r="K22" s="178" t="str">
        <f t="shared" si="0"/>
        <v>Ostatní plyny</v>
      </c>
      <c r="L22" s="168">
        <f t="shared" si="0"/>
        <v>0</v>
      </c>
      <c r="M22" s="168">
        <f t="shared" si="1"/>
        <v>0</v>
      </c>
      <c r="N22" s="168">
        <f t="shared" si="2"/>
        <v>0</v>
      </c>
      <c r="O22" s="246"/>
    </row>
    <row r="23" spans="1:18" x14ac:dyDescent="0.2">
      <c r="A23" s="57" t="s">
        <v>3</v>
      </c>
      <c r="B23" s="324">
        <f>+'[1]Podklady QZ'!B409</f>
        <v>0</v>
      </c>
      <c r="C23" s="462">
        <f>+'[1]Podklady QZ'!C409</f>
        <v>0</v>
      </c>
      <c r="D23" s="381">
        <f>+'[1]Podklady QZ'!D409</f>
        <v>0</v>
      </c>
      <c r="E23" s="380">
        <f>+'[1]Podklady QZ'!E409</f>
        <v>0</v>
      </c>
      <c r="F23" s="381">
        <f>+'[1]Podklady QZ'!F409</f>
        <v>0</v>
      </c>
      <c r="G23" s="368">
        <f>+'[1]Podklady QZ'!G409</f>
        <v>0</v>
      </c>
      <c r="H23" s="381">
        <f>+'[1]Podklady QZ'!H409</f>
        <v>0</v>
      </c>
      <c r="I23" s="368">
        <f>+'[1]Podklady QZ'!I409</f>
        <v>0</v>
      </c>
      <c r="J23" s="176"/>
      <c r="K23" s="178" t="str">
        <f t="shared" si="0"/>
        <v>Ostatní</v>
      </c>
      <c r="L23" s="168">
        <f t="shared" si="0"/>
        <v>0</v>
      </c>
      <c r="M23" s="168">
        <f t="shared" si="1"/>
        <v>0</v>
      </c>
      <c r="N23" s="168">
        <f t="shared" si="2"/>
        <v>0</v>
      </c>
      <c r="O23" s="246"/>
    </row>
    <row r="24" spans="1:18" x14ac:dyDescent="0.2">
      <c r="A24" s="57" t="s">
        <v>35</v>
      </c>
      <c r="B24" s="324">
        <f>+'[1]Podklady QZ'!B410</f>
        <v>0</v>
      </c>
      <c r="C24" s="462">
        <f>+'[1]Podklady QZ'!C410</f>
        <v>0</v>
      </c>
      <c r="D24" s="381">
        <f>+'[1]Podklady QZ'!D410</f>
        <v>0</v>
      </c>
      <c r="E24" s="380">
        <f>+'[1]Podklady QZ'!E410</f>
        <v>0</v>
      </c>
      <c r="F24" s="381">
        <f>+'[1]Podklady QZ'!F410</f>
        <v>0</v>
      </c>
      <c r="G24" s="368">
        <f>+'[1]Podklady QZ'!G410</f>
        <v>0</v>
      </c>
      <c r="H24" s="381">
        <f>+'[1]Podklady QZ'!H410</f>
        <v>0</v>
      </c>
      <c r="I24" s="368">
        <f>+'[1]Podklady QZ'!I410</f>
        <v>0</v>
      </c>
      <c r="J24" s="176"/>
      <c r="K24" s="178" t="str">
        <f t="shared" si="0"/>
        <v>Topné oleje</v>
      </c>
      <c r="L24" s="168">
        <f t="shared" si="0"/>
        <v>0</v>
      </c>
      <c r="M24" s="168">
        <f t="shared" si="1"/>
        <v>0</v>
      </c>
      <c r="N24" s="168">
        <f t="shared" si="2"/>
        <v>0</v>
      </c>
      <c r="O24" s="246"/>
    </row>
    <row r="25" spans="1:18" x14ac:dyDescent="0.2">
      <c r="A25" s="218" t="s">
        <v>34</v>
      </c>
      <c r="B25" s="326">
        <f>+'[1]Podklady QZ'!B411</f>
        <v>17934.377</v>
      </c>
      <c r="C25" s="463">
        <f>+'[1]Podklady QZ'!C411</f>
        <v>2.0629371089442142E-2</v>
      </c>
      <c r="D25" s="379">
        <f>+'[1]Podklady QZ'!D411</f>
        <v>18375.297999999999</v>
      </c>
      <c r="E25" s="378">
        <f>+'[1]Podklady QZ'!E411</f>
        <v>2.4778367143918876E-2</v>
      </c>
      <c r="F25" s="379">
        <f>+'[1]Podklady QZ'!F411</f>
        <v>28529.454000000002</v>
      </c>
      <c r="G25" s="378">
        <f>+'[1]Podklady QZ'!G411</f>
        <v>2.8367916337142061E-2</v>
      </c>
      <c r="H25" s="379">
        <f>+'[1]Podklady QZ'!H411</f>
        <v>64839.129000000001</v>
      </c>
      <c r="I25" s="378">
        <f>+'[1]Podklady QZ'!I411</f>
        <v>2.4779518549488701E-2</v>
      </c>
      <c r="J25" s="176"/>
      <c r="K25" s="178" t="str">
        <f t="shared" si="0"/>
        <v>Zemní plyn</v>
      </c>
      <c r="L25" s="168">
        <f t="shared" si="0"/>
        <v>17934.377</v>
      </c>
      <c r="M25" s="168">
        <f t="shared" si="1"/>
        <v>18375.297999999999</v>
      </c>
      <c r="N25" s="168">
        <f t="shared" si="2"/>
        <v>28529.454000000002</v>
      </c>
      <c r="O25" s="173"/>
    </row>
    <row r="26" spans="1:18" ht="13.5" customHeight="1" x14ac:dyDescent="0.2">
      <c r="A26" s="242" t="s">
        <v>281</v>
      </c>
      <c r="B26" s="322">
        <f>+'[1]Podklady QZ'!B412</f>
        <v>26676.733</v>
      </c>
      <c r="C26" s="370">
        <f>+'[1]Podklady QZ'!C412</f>
        <v>1.0562395927886497E-2</v>
      </c>
      <c r="D26" s="367">
        <f>+'[1]Podklady QZ'!D412</f>
        <v>26916.093999999997</v>
      </c>
      <c r="E26" s="370">
        <f>+'[1]Podklady QZ'!E412</f>
        <v>1.0680722062637909E-2</v>
      </c>
      <c r="F26" s="367">
        <f>+'[1]Podklady QZ'!F412</f>
        <v>44281.853000000003</v>
      </c>
      <c r="G26" s="370">
        <f>+'[1]Podklady QZ'!G412</f>
        <v>1.2742833568565563E-2</v>
      </c>
      <c r="H26" s="367">
        <f>+'[1]Podklady QZ'!H412</f>
        <v>97874.68</v>
      </c>
      <c r="I26" s="370">
        <f>+'[1]Podklady QZ'!I412</f>
        <v>1.148664673491106E-2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24">
        <f>+'[1]Podklady QZ'!B413</f>
        <v>927.64400000000001</v>
      </c>
      <c r="C27" s="368">
        <f>+'[1]Podklady QZ'!C413</f>
        <v>7.6047813268470684E-4</v>
      </c>
      <c r="D27" s="363">
        <f>+'[1]Podklady QZ'!D413</f>
        <v>860.18600000000004</v>
      </c>
      <c r="E27" s="368">
        <f>+'[1]Podklady QZ'!E413</f>
        <v>7.1608888694125246E-4</v>
      </c>
      <c r="F27" s="363">
        <f>+'[1]Podklady QZ'!F413</f>
        <v>1625.252</v>
      </c>
      <c r="G27" s="368">
        <f>+'[1]Podklady QZ'!G413</f>
        <v>1.2229355414257585E-3</v>
      </c>
      <c r="H27" s="363">
        <f>+'[1]Podklady QZ'!H413</f>
        <v>3413.0819999999999</v>
      </c>
      <c r="I27" s="368">
        <f>+'[1]Podklady QZ'!I413</f>
        <v>9.1015015655459945E-4</v>
      </c>
      <c r="J27" s="176"/>
      <c r="K27" s="178" t="str">
        <f>+A27</f>
        <v>Průmysl</v>
      </c>
      <c r="L27" s="168">
        <f t="shared" ref="L27:L34" si="4">+B27</f>
        <v>927.64400000000001</v>
      </c>
      <c r="M27" s="168">
        <f t="shared" ref="M27:M34" si="5">+D27</f>
        <v>860.18600000000004</v>
      </c>
      <c r="N27" s="168">
        <f t="shared" ref="N27:N34" si="6">+F27</f>
        <v>1625.252</v>
      </c>
      <c r="O27" s="127"/>
      <c r="P27" s="246"/>
      <c r="Q27" s="246"/>
      <c r="R27" s="246"/>
    </row>
    <row r="28" spans="1:18" ht="12.75" customHeight="1" x14ac:dyDescent="0.2">
      <c r="A28" s="57" t="s">
        <v>0</v>
      </c>
      <c r="B28" s="324">
        <f>+'[1]Podklady QZ'!B414</f>
        <v>1411.66</v>
      </c>
      <c r="C28" s="380">
        <f>+'[1]Podklady QZ'!C414</f>
        <v>2.5547296249607835E-2</v>
      </c>
      <c r="D28" s="381">
        <f>+'[1]Podklady QZ'!D414</f>
        <v>1411.7</v>
      </c>
      <c r="E28" s="380">
        <f>+'[1]Podklady QZ'!E414</f>
        <v>1.9289911796991042E-2</v>
      </c>
      <c r="F28" s="381">
        <f>+'[1]Podklady QZ'!F414</f>
        <v>1669.52</v>
      </c>
      <c r="G28" s="368">
        <f>+'[1]Podklady QZ'!G414</f>
        <v>1.9230885526458335E-2</v>
      </c>
      <c r="H28" s="381">
        <f>+'[1]Podklady QZ'!H414</f>
        <v>4492.88</v>
      </c>
      <c r="I28" s="368">
        <f>+'[1]Podklady QZ'!I414</f>
        <v>2.0872401995973382E-2</v>
      </c>
      <c r="J28" s="176"/>
      <c r="K28" s="178" t="str">
        <f t="shared" ref="K28:K34" si="7">+A28</f>
        <v>Energetika</v>
      </c>
      <c r="L28" s="168">
        <f t="shared" si="4"/>
        <v>1411.66</v>
      </c>
      <c r="M28" s="168">
        <f t="shared" si="5"/>
        <v>1411.7</v>
      </c>
      <c r="N28" s="168">
        <f t="shared" si="6"/>
        <v>1669.52</v>
      </c>
      <c r="O28" s="127"/>
    </row>
    <row r="29" spans="1:18" ht="12.75" customHeight="1" x14ac:dyDescent="0.2">
      <c r="A29" s="57" t="s">
        <v>1</v>
      </c>
      <c r="B29" s="324">
        <f>+'[1]Podklady QZ'!B415</f>
        <v>29.48</v>
      </c>
      <c r="C29" s="380">
        <f>+'[1]Podklady QZ'!C415</f>
        <v>5.2487765169596185E-3</v>
      </c>
      <c r="D29" s="381">
        <f>+'[1]Podklady QZ'!D415</f>
        <v>20.439999999999998</v>
      </c>
      <c r="E29" s="380">
        <f>+'[1]Podklady QZ'!E415</f>
        <v>3.4729006706232359E-3</v>
      </c>
      <c r="F29" s="381">
        <f>+'[1]Podklady QZ'!F415</f>
        <v>55.33</v>
      </c>
      <c r="G29" s="368">
        <f>+'[1]Podklady QZ'!G415</f>
        <v>4.9570413639254971E-3</v>
      </c>
      <c r="H29" s="381">
        <f>+'[1]Podklady QZ'!H415</f>
        <v>105.25</v>
      </c>
      <c r="I29" s="368">
        <f>+'[1]Podklady QZ'!I415</f>
        <v>4.643925214140106E-3</v>
      </c>
      <c r="J29" s="176"/>
      <c r="K29" s="178" t="str">
        <f t="shared" si="7"/>
        <v>Doprava</v>
      </c>
      <c r="L29" s="168">
        <f t="shared" si="4"/>
        <v>29.48</v>
      </c>
      <c r="M29" s="168">
        <f t="shared" si="5"/>
        <v>20.439999999999998</v>
      </c>
      <c r="N29" s="168">
        <f t="shared" si="6"/>
        <v>55.33</v>
      </c>
      <c r="O29" s="127"/>
    </row>
    <row r="30" spans="1:18" ht="12.75" customHeight="1" x14ac:dyDescent="0.2">
      <c r="A30" s="57" t="s">
        <v>2</v>
      </c>
      <c r="B30" s="324">
        <f>+'[1]Podklady QZ'!B416</f>
        <v>15.32</v>
      </c>
      <c r="C30" s="380">
        <f>+'[1]Podklady QZ'!C416</f>
        <v>9.9869172687554403E-4</v>
      </c>
      <c r="D30" s="381">
        <f>+'[1]Podklady QZ'!D416</f>
        <v>42.176000000000002</v>
      </c>
      <c r="E30" s="380">
        <f>+'[1]Podklady QZ'!E416</f>
        <v>2.2166029319745295E-3</v>
      </c>
      <c r="F30" s="381">
        <f>+'[1]Podklady QZ'!F416</f>
        <v>48.03</v>
      </c>
      <c r="G30" s="368">
        <f>+'[1]Podklady QZ'!G416</f>
        <v>2.5927413821713744E-3</v>
      </c>
      <c r="H30" s="381">
        <f>+'[1]Podklady QZ'!H416</f>
        <v>105.52600000000001</v>
      </c>
      <c r="I30" s="368">
        <f>+'[1]Podklady QZ'!I416</f>
        <v>1.9951154591349115E-3</v>
      </c>
      <c r="J30" s="176"/>
      <c r="K30" s="178" t="str">
        <f t="shared" si="7"/>
        <v>Stavebnictví</v>
      </c>
      <c r="L30" s="168">
        <f t="shared" si="4"/>
        <v>15.32</v>
      </c>
      <c r="M30" s="168">
        <f t="shared" si="5"/>
        <v>42.176000000000002</v>
      </c>
      <c r="N30" s="168">
        <f t="shared" si="6"/>
        <v>48.03</v>
      </c>
    </row>
    <row r="31" spans="1:18" x14ac:dyDescent="0.2">
      <c r="A31" s="57" t="s">
        <v>6</v>
      </c>
      <c r="B31" s="324">
        <f>+'[1]Podklady QZ'!B417</f>
        <v>405.29</v>
      </c>
      <c r="C31" s="380">
        <f>+'[1]Podklady QZ'!C417</f>
        <v>4.1789789594095954E-2</v>
      </c>
      <c r="D31" s="381">
        <f>+'[1]Podklady QZ'!D417</f>
        <v>397.92</v>
      </c>
      <c r="E31" s="380">
        <f>+'[1]Podklady QZ'!E417</f>
        <v>4.2697061068321426E-2</v>
      </c>
      <c r="F31" s="381">
        <f>+'[1]Podklady QZ'!F417</f>
        <v>422.19799999999998</v>
      </c>
      <c r="G31" s="368">
        <f>+'[1]Podklady QZ'!G417</f>
        <v>2.7571629925325726E-2</v>
      </c>
      <c r="H31" s="381">
        <f>+'[1]Podklady QZ'!H417</f>
        <v>1225.4079999999999</v>
      </c>
      <c r="I31" s="368">
        <f>+'[1]Podklady QZ'!I417</f>
        <v>3.5694251573563263E-2</v>
      </c>
      <c r="J31" s="176"/>
      <c r="K31" s="178" t="str">
        <f t="shared" si="7"/>
        <v>Zemědělství a lesnictví</v>
      </c>
      <c r="L31" s="168">
        <f t="shared" si="4"/>
        <v>405.29</v>
      </c>
      <c r="M31" s="168">
        <f t="shared" si="5"/>
        <v>397.92</v>
      </c>
      <c r="N31" s="168">
        <f t="shared" si="6"/>
        <v>422.19799999999998</v>
      </c>
    </row>
    <row r="32" spans="1:18" x14ac:dyDescent="0.2">
      <c r="A32" s="57" t="s">
        <v>28</v>
      </c>
      <c r="B32" s="324">
        <f>+'[1]Podklady QZ'!B418</f>
        <v>19139.969000000001</v>
      </c>
      <c r="C32" s="380">
        <f>+'[1]Podklady QZ'!C418</f>
        <v>2.3039963312037115E-2</v>
      </c>
      <c r="D32" s="381">
        <f>+'[1]Podklady QZ'!D418</f>
        <v>19214.843999999997</v>
      </c>
      <c r="E32" s="380">
        <f>+'[1]Podklady QZ'!E418</f>
        <v>2.3209183634114752E-2</v>
      </c>
      <c r="F32" s="381">
        <f>+'[1]Podklady QZ'!F418</f>
        <v>32360.398000000005</v>
      </c>
      <c r="G32" s="368">
        <f>+'[1]Podklady QZ'!G418</f>
        <v>2.3939724456775752E-2</v>
      </c>
      <c r="H32" s="381">
        <f>+'[1]Podklady QZ'!H418</f>
        <v>70715.210999999996</v>
      </c>
      <c r="I32" s="368">
        <f>+'[1]Podklady QZ'!I418</f>
        <v>2.3490520436154318E-2</v>
      </c>
      <c r="J32" s="176"/>
      <c r="K32" s="178" t="str">
        <f t="shared" si="7"/>
        <v>Domácnosti</v>
      </c>
      <c r="L32" s="168">
        <f t="shared" si="4"/>
        <v>19139.969000000001</v>
      </c>
      <c r="M32" s="168">
        <f t="shared" si="5"/>
        <v>19214.843999999997</v>
      </c>
      <c r="N32" s="168">
        <f t="shared" si="6"/>
        <v>32360.398000000005</v>
      </c>
    </row>
    <row r="33" spans="1:14" x14ac:dyDescent="0.2">
      <c r="A33" s="57" t="s">
        <v>5</v>
      </c>
      <c r="B33" s="324">
        <f>+'[1]Podklady QZ'!B419</f>
        <v>4747.3700000000008</v>
      </c>
      <c r="C33" s="380">
        <f>+'[1]Podklady QZ'!C419</f>
        <v>1.3215721005942814E-2</v>
      </c>
      <c r="D33" s="381">
        <f>+'[1]Podklady QZ'!D419</f>
        <v>4968.8279999999995</v>
      </c>
      <c r="E33" s="380">
        <f>+'[1]Podklady QZ'!E419</f>
        <v>1.4087897608666581E-2</v>
      </c>
      <c r="F33" s="381">
        <f>+'[1]Podklady QZ'!F419</f>
        <v>8100.3249999999998</v>
      </c>
      <c r="G33" s="368">
        <f>+'[1]Podklady QZ'!G419</f>
        <v>1.3383671255711473E-2</v>
      </c>
      <c r="H33" s="381">
        <f>+'[1]Podklady QZ'!H419</f>
        <v>17816.523000000001</v>
      </c>
      <c r="I33" s="368">
        <f>+'[1]Podklady QZ'!I419</f>
        <v>1.3526440737273094E-2</v>
      </c>
      <c r="J33" s="176"/>
      <c r="K33" s="178" t="str">
        <f t="shared" si="7"/>
        <v>Obchod, služby, školství, zdravotnictví</v>
      </c>
      <c r="L33" s="168">
        <f t="shared" si="4"/>
        <v>4747.3700000000008</v>
      </c>
      <c r="M33" s="168">
        <f t="shared" si="5"/>
        <v>4968.8279999999995</v>
      </c>
      <c r="N33" s="168">
        <f t="shared" si="6"/>
        <v>8100.3249999999998</v>
      </c>
    </row>
    <row r="34" spans="1:14" ht="12.75" thickBot="1" x14ac:dyDescent="0.25">
      <c r="A34" s="58" t="s">
        <v>3</v>
      </c>
      <c r="B34" s="325">
        <f>+'[1]Podklady QZ'!B420</f>
        <v>0</v>
      </c>
      <c r="C34" s="369">
        <f>+'[1]Podklady QZ'!C420</f>
        <v>0</v>
      </c>
      <c r="D34" s="364">
        <f>+'[1]Podklady QZ'!D420</f>
        <v>0</v>
      </c>
      <c r="E34" s="369">
        <f>+'[1]Podklady QZ'!E420</f>
        <v>0</v>
      </c>
      <c r="F34" s="364">
        <f>+'[1]Podklady QZ'!F420</f>
        <v>0.8</v>
      </c>
      <c r="G34" s="369">
        <f>+'[1]Podklady QZ'!G420</f>
        <v>1.3970002458196558E-5</v>
      </c>
      <c r="H34" s="364">
        <f>+'[1]Podklady QZ'!H420</f>
        <v>0.8</v>
      </c>
      <c r="I34" s="369">
        <f>+'[1]Podklady QZ'!I420</f>
        <v>6.7774526012498487E-6</v>
      </c>
      <c r="J34" s="176"/>
      <c r="K34" s="178" t="str">
        <f t="shared" si="7"/>
        <v>Ostatní</v>
      </c>
      <c r="L34" s="168">
        <f t="shared" si="4"/>
        <v>0</v>
      </c>
      <c r="M34" s="168">
        <f t="shared" si="5"/>
        <v>0</v>
      </c>
      <c r="N34" s="168">
        <f t="shared" si="6"/>
        <v>0.8</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QZ'!L389</f>
        <v>1.4592084808852894E-2</v>
      </c>
    </row>
    <row r="40" spans="1:14" x14ac:dyDescent="0.2">
      <c r="B40" s="226"/>
      <c r="C40" s="226"/>
      <c r="D40" s="226"/>
      <c r="L40" s="184" t="s">
        <v>66</v>
      </c>
      <c r="M40" s="219">
        <f>+'[1]Podklady QZ'!L390</f>
        <v>1.7970794965811089E-2</v>
      </c>
    </row>
    <row r="41" spans="1:14" x14ac:dyDescent="0.2">
      <c r="B41" s="127"/>
      <c r="C41" s="127"/>
      <c r="D41" s="127"/>
      <c r="L41" s="184" t="s">
        <v>182</v>
      </c>
      <c r="M41" s="219">
        <f>+'[1]Podklady QZ'!L391</f>
        <v>1.2097177283848161E-2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view="pageBreakPreview" zoomScaleNormal="100" zoomScaleSheetLayoutView="100" workbookViewId="0">
      <selection activeCell="O21" sqref="O21"/>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215</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16" t="s">
        <v>278</v>
      </c>
      <c r="C6" s="316" t="s">
        <v>52</v>
      </c>
      <c r="D6" s="316" t="s">
        <v>278</v>
      </c>
      <c r="E6" s="316" t="s">
        <v>52</v>
      </c>
      <c r="F6" s="316" t="s">
        <v>278</v>
      </c>
      <c r="G6" s="317" t="s">
        <v>52</v>
      </c>
      <c r="H6" s="316" t="s">
        <v>278</v>
      </c>
      <c r="I6" s="317" t="s">
        <v>52</v>
      </c>
      <c r="J6" s="184"/>
      <c r="O6" s="184"/>
    </row>
    <row r="7" spans="1:15" x14ac:dyDescent="0.2">
      <c r="A7" s="243" t="s">
        <v>245</v>
      </c>
      <c r="B7" s="323">
        <f>+'[1]Podklady QZ'!B428</f>
        <v>1059.4024999999999</v>
      </c>
      <c r="C7" s="320">
        <f>+'[1]Podklady QZ'!C428</f>
        <v>2.5461901758029128E-2</v>
      </c>
      <c r="D7" s="321">
        <f>+'[1]Podklady QZ'!D428</f>
        <v>1059.4024999999999</v>
      </c>
      <c r="E7" s="320">
        <f>+'[1]Podklady QZ'!E428</f>
        <v>2.5530825247757655E-2</v>
      </c>
      <c r="F7" s="321">
        <f>+'[1]Podklady QZ'!F428</f>
        <v>1059.2784999999997</v>
      </c>
      <c r="G7" s="320">
        <f>+'[1]Podklady QZ'!G428</f>
        <v>2.5519790170209947E-2</v>
      </c>
      <c r="H7" s="321">
        <f>+'[1]Podklady QZ'!H428</f>
        <v>1059.2784999999997</v>
      </c>
      <c r="I7" s="320">
        <f>+'[1]Podklady QZ'!I428</f>
        <v>2.5519790170209947E-2</v>
      </c>
      <c r="J7" s="187"/>
      <c r="O7" s="92"/>
    </row>
    <row r="8" spans="1:15" x14ac:dyDescent="0.2">
      <c r="A8" s="240" t="s">
        <v>279</v>
      </c>
      <c r="B8" s="323">
        <f>+'[1]Podklady QZ'!B429</f>
        <v>169994.70299999989</v>
      </c>
      <c r="C8" s="320">
        <f>+'[1]Podklady QZ'!C429</f>
        <v>2.2758119556866307E-2</v>
      </c>
      <c r="D8" s="321">
        <f>+'[1]Podklady QZ'!D429</f>
        <v>194405.74799999993</v>
      </c>
      <c r="E8" s="320">
        <f>+'[1]Podklady QZ'!E429</f>
        <v>2.4832426922654041E-2</v>
      </c>
      <c r="F8" s="321">
        <f>+'[1]Podklady QZ'!F429</f>
        <v>262450.71700000006</v>
      </c>
      <c r="G8" s="320">
        <f>+'[1]Podklady QZ'!G429</f>
        <v>2.7891000845580809E-2</v>
      </c>
      <c r="H8" s="321">
        <f>+'[1]Podklady QZ'!H429</f>
        <v>626851.16799999983</v>
      </c>
      <c r="I8" s="320">
        <f>+'[1]Podklady QZ'!I429</f>
        <v>2.5370162466216029E-2</v>
      </c>
      <c r="J8" s="187"/>
      <c r="O8" s="92"/>
    </row>
    <row r="9" spans="1:15" x14ac:dyDescent="0.2">
      <c r="A9" s="241" t="s">
        <v>280</v>
      </c>
      <c r="B9" s="322">
        <f>+'[1]Podklady QZ'!B430</f>
        <v>93977.784000000014</v>
      </c>
      <c r="C9" s="319">
        <f>+'[1]Podklady QZ'!C430</f>
        <v>3.2113494239207223E-2</v>
      </c>
      <c r="D9" s="318">
        <f>+'[1]Podklady QZ'!D430</f>
        <v>115895.095</v>
      </c>
      <c r="E9" s="319">
        <f>+'[1]Podklady QZ'!E430</f>
        <v>3.9575619160237809E-2</v>
      </c>
      <c r="F9" s="318">
        <f>+'[1]Podklady QZ'!F430</f>
        <v>157768.90900000001</v>
      </c>
      <c r="G9" s="319">
        <f>+'[1]Podklady QZ'!G430</f>
        <v>3.9781806070840323E-2</v>
      </c>
      <c r="H9" s="318">
        <f>+'[1]Podklady QZ'!H430</f>
        <v>367641.78800000006</v>
      </c>
      <c r="I9" s="319">
        <f>+'[1]Podklady QZ'!I430</f>
        <v>3.7435283877954952E-2</v>
      </c>
      <c r="J9" s="176"/>
      <c r="K9" s="178"/>
      <c r="L9" s="178" t="str">
        <f>+B5</f>
        <v>Červenec</v>
      </c>
      <c r="M9" s="178" t="str">
        <f>+D5</f>
        <v>Srpen</v>
      </c>
      <c r="N9" s="178" t="str">
        <f>+F5</f>
        <v>Září</v>
      </c>
    </row>
    <row r="10" spans="1:15" x14ac:dyDescent="0.2">
      <c r="A10" s="57" t="s">
        <v>44</v>
      </c>
      <c r="B10" s="324">
        <f>+'[1]Podklady QZ'!B431</f>
        <v>26896.66</v>
      </c>
      <c r="C10" s="73">
        <f>+'[1]Podklady QZ'!C431</f>
        <v>0.10280033494444267</v>
      </c>
      <c r="D10" s="363">
        <f>+'[1]Podklady QZ'!D431</f>
        <v>41248.29</v>
      </c>
      <c r="E10" s="368">
        <f>+'[1]Podklady QZ'!E431</f>
        <v>0.14176088442663257</v>
      </c>
      <c r="F10" s="363">
        <f>+'[1]Podklady QZ'!F431</f>
        <v>36548.660000000003</v>
      </c>
      <c r="G10" s="368">
        <f>+'[1]Podklady QZ'!G431</f>
        <v>0.10131091287292707</v>
      </c>
      <c r="H10" s="363">
        <f>+'[1]Podklady QZ'!H431</f>
        <v>104693.61</v>
      </c>
      <c r="I10" s="368">
        <f>+'[1]Podklady QZ'!I431</f>
        <v>0.11462367955164765</v>
      </c>
      <c r="J10" s="176"/>
      <c r="K10" s="178" t="str">
        <f>+A10</f>
        <v>Biomasa</v>
      </c>
      <c r="L10" s="168">
        <f>+B10</f>
        <v>26896.66</v>
      </c>
      <c r="M10" s="168">
        <f>+D10</f>
        <v>41248.29</v>
      </c>
      <c r="N10" s="168">
        <f>+F10</f>
        <v>36548.660000000003</v>
      </c>
    </row>
    <row r="11" spans="1:15" x14ac:dyDescent="0.2">
      <c r="A11" s="57" t="s">
        <v>43</v>
      </c>
      <c r="B11" s="324">
        <f>+'[1]Podklady QZ'!B432</f>
        <v>3535.674</v>
      </c>
      <c r="C11" s="462">
        <f>+'[1]Podklady QZ'!C432</f>
        <v>0.13534873523970367</v>
      </c>
      <c r="D11" s="381">
        <f>+'[1]Podklady QZ'!D432</f>
        <v>3179.473</v>
      </c>
      <c r="E11" s="380">
        <f>+'[1]Podklady QZ'!E432</f>
        <v>0.12349893336334053</v>
      </c>
      <c r="F11" s="381">
        <f>+'[1]Podklady QZ'!F432</f>
        <v>3210.0230000000001</v>
      </c>
      <c r="G11" s="368">
        <f>+'[1]Podklady QZ'!G432</f>
        <v>0.10082506665321504</v>
      </c>
      <c r="H11" s="381">
        <f>+'[1]Podklady QZ'!H432</f>
        <v>9925.17</v>
      </c>
      <c r="I11" s="368">
        <f>+'[1]Podklady QZ'!I432</f>
        <v>0.11857293578298954</v>
      </c>
      <c r="J11" s="176"/>
      <c r="K11" s="178" t="str">
        <f t="shared" ref="K11:L25" si="0">+A11</f>
        <v>Bioplyn</v>
      </c>
      <c r="L11" s="168">
        <f t="shared" si="0"/>
        <v>3535.674</v>
      </c>
      <c r="M11" s="168">
        <f t="shared" ref="M11:M25" si="1">+D11</f>
        <v>3179.473</v>
      </c>
      <c r="N11" s="168">
        <f t="shared" ref="N11:N25" si="2">+F11</f>
        <v>3210.0230000000001</v>
      </c>
      <c r="O11" s="246"/>
    </row>
    <row r="12" spans="1:15" x14ac:dyDescent="0.2">
      <c r="A12" s="57" t="s">
        <v>42</v>
      </c>
      <c r="B12" s="324">
        <f>+'[1]Podklady QZ'!B433</f>
        <v>0</v>
      </c>
      <c r="C12" s="462">
        <f>+'[1]Podklady QZ'!C433</f>
        <v>0</v>
      </c>
      <c r="D12" s="381">
        <f>+'[1]Podklady QZ'!D433</f>
        <v>0</v>
      </c>
      <c r="E12" s="380">
        <f>+'[1]Podklady QZ'!E433</f>
        <v>0</v>
      </c>
      <c r="F12" s="381">
        <f>+'[1]Podklady QZ'!F433</f>
        <v>2134.2399999999998</v>
      </c>
      <c r="G12" s="368">
        <f>+'[1]Podklady QZ'!G433</f>
        <v>6.5885159182979434E-3</v>
      </c>
      <c r="H12" s="381">
        <f>+'[1]Podklady QZ'!H433</f>
        <v>2134.2399999999998</v>
      </c>
      <c r="I12" s="368">
        <f>+'[1]Podklady QZ'!I433</f>
        <v>2.6191349598947166E-3</v>
      </c>
      <c r="J12" s="176"/>
      <c r="K12" s="178" t="str">
        <f t="shared" si="0"/>
        <v>Černé uhlí</v>
      </c>
      <c r="L12" s="168">
        <f t="shared" si="0"/>
        <v>0</v>
      </c>
      <c r="M12" s="168">
        <f t="shared" si="1"/>
        <v>0</v>
      </c>
      <c r="N12" s="168">
        <f t="shared" si="2"/>
        <v>2134.2399999999998</v>
      </c>
      <c r="O12" s="246"/>
    </row>
    <row r="13" spans="1:15" x14ac:dyDescent="0.2">
      <c r="A13" s="57" t="s">
        <v>67</v>
      </c>
      <c r="B13" s="324">
        <f>+'[1]Podklady QZ'!B434</f>
        <v>0</v>
      </c>
      <c r="C13" s="462">
        <f>+'[1]Podklady QZ'!C434</f>
        <v>0</v>
      </c>
      <c r="D13" s="381">
        <f>+'[1]Podklady QZ'!D434</f>
        <v>0</v>
      </c>
      <c r="E13" s="380">
        <f>+'[1]Podklady QZ'!E434</f>
        <v>0</v>
      </c>
      <c r="F13" s="381">
        <f>+'[1]Podklady QZ'!F434</f>
        <v>0</v>
      </c>
      <c r="G13" s="368">
        <f>+'[1]Podklady QZ'!G434</f>
        <v>0</v>
      </c>
      <c r="H13" s="381">
        <f>+'[1]Podklady QZ'!H434</f>
        <v>0</v>
      </c>
      <c r="I13" s="368">
        <f>+'[1]Podklady QZ'!I434</f>
        <v>0</v>
      </c>
      <c r="J13" s="176"/>
      <c r="K13" s="178" t="str">
        <f t="shared" si="0"/>
        <v>Elektrická energie</v>
      </c>
      <c r="L13" s="168">
        <f t="shared" si="0"/>
        <v>0</v>
      </c>
      <c r="M13" s="168">
        <f t="shared" si="1"/>
        <v>0</v>
      </c>
      <c r="N13" s="168">
        <f t="shared" si="2"/>
        <v>0</v>
      </c>
      <c r="O13" s="246"/>
    </row>
    <row r="14" spans="1:15" x14ac:dyDescent="0.2">
      <c r="A14" s="57" t="s">
        <v>68</v>
      </c>
      <c r="B14" s="324">
        <f>+'[1]Podklady QZ'!B435</f>
        <v>0</v>
      </c>
      <c r="C14" s="462">
        <f>+'[1]Podklady QZ'!C435</f>
        <v>0</v>
      </c>
      <c r="D14" s="381">
        <f>+'[1]Podklady QZ'!D435</f>
        <v>0</v>
      </c>
      <c r="E14" s="380">
        <f>+'[1]Podklady QZ'!E435</f>
        <v>0</v>
      </c>
      <c r="F14" s="381">
        <f>+'[1]Podklady QZ'!F435</f>
        <v>0</v>
      </c>
      <c r="G14" s="368">
        <f>+'[1]Podklady QZ'!G435</f>
        <v>0</v>
      </c>
      <c r="H14" s="381">
        <f>+'[1]Podklady QZ'!H435</f>
        <v>0</v>
      </c>
      <c r="I14" s="368">
        <f>+'[1]Podklady QZ'!I435</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QZ'!B436</f>
        <v>0</v>
      </c>
      <c r="C15" s="462">
        <f>+'[1]Podklady QZ'!C436</f>
        <v>0</v>
      </c>
      <c r="D15" s="381">
        <f>+'[1]Podklady QZ'!D436</f>
        <v>0</v>
      </c>
      <c r="E15" s="380">
        <f>+'[1]Podklady QZ'!E436</f>
        <v>0</v>
      </c>
      <c r="F15" s="381">
        <f>+'[1]Podklady QZ'!F436</f>
        <v>0</v>
      </c>
      <c r="G15" s="368">
        <f>+'[1]Podklady QZ'!G436</f>
        <v>0</v>
      </c>
      <c r="H15" s="381">
        <f>+'[1]Podklady QZ'!H436</f>
        <v>0</v>
      </c>
      <c r="I15" s="368">
        <f>+'[1]Podklady QZ'!I436</f>
        <v>0</v>
      </c>
      <c r="J15" s="176"/>
      <c r="K15" s="178" t="str">
        <f t="shared" si="0"/>
        <v>Energie Slunce (solární kolektor)</v>
      </c>
      <c r="L15" s="168">
        <f t="shared" si="0"/>
        <v>0</v>
      </c>
      <c r="M15" s="168">
        <f t="shared" si="1"/>
        <v>0</v>
      </c>
      <c r="N15" s="168">
        <f t="shared" si="2"/>
        <v>0</v>
      </c>
      <c r="O15" s="246"/>
    </row>
    <row r="16" spans="1:15" x14ac:dyDescent="0.2">
      <c r="A16" s="57" t="s">
        <v>41</v>
      </c>
      <c r="B16" s="324">
        <f>+'[1]Podklady QZ'!B437</f>
        <v>27047.42</v>
      </c>
      <c r="C16" s="462">
        <f>+'[1]Podklady QZ'!C437</f>
        <v>2.6614753533123287E-2</v>
      </c>
      <c r="D16" s="381">
        <f>+'[1]Podklady QZ'!D437</f>
        <v>33411.54</v>
      </c>
      <c r="E16" s="380">
        <f>+'[1]Podklady QZ'!E437</f>
        <v>2.993627305638721E-2</v>
      </c>
      <c r="F16" s="381">
        <f>+'[1]Podklady QZ'!F437</f>
        <v>63134.43</v>
      </c>
      <c r="G16" s="368">
        <f>+'[1]Podklady QZ'!G437</f>
        <v>3.6414859109929379E-2</v>
      </c>
      <c r="H16" s="381">
        <f>+'[1]Podklady QZ'!H437</f>
        <v>123593.39</v>
      </c>
      <c r="I16" s="368">
        <f>+'[1]Podklady QZ'!I437</f>
        <v>3.1968492093499438E-2</v>
      </c>
      <c r="J16" s="176"/>
      <c r="K16" s="178" t="str">
        <f t="shared" si="0"/>
        <v>Hnědé uhlí</v>
      </c>
      <c r="L16" s="168">
        <f t="shared" si="0"/>
        <v>27047.42</v>
      </c>
      <c r="M16" s="168">
        <f t="shared" si="1"/>
        <v>33411.54</v>
      </c>
      <c r="N16" s="168">
        <f t="shared" si="2"/>
        <v>63134.43</v>
      </c>
      <c r="O16" s="246"/>
    </row>
    <row r="17" spans="1:15" x14ac:dyDescent="0.2">
      <c r="A17" s="57" t="s">
        <v>80</v>
      </c>
      <c r="B17" s="324">
        <f>+'[1]Podklady QZ'!B438</f>
        <v>0</v>
      </c>
      <c r="C17" s="462">
        <f>+'[1]Podklady QZ'!C438</f>
        <v>0</v>
      </c>
      <c r="D17" s="381">
        <f>+'[1]Podklady QZ'!D438</f>
        <v>0</v>
      </c>
      <c r="E17" s="380">
        <f>+'[1]Podklady QZ'!E438</f>
        <v>0</v>
      </c>
      <c r="F17" s="381">
        <f>+'[1]Podklady QZ'!F438</f>
        <v>0</v>
      </c>
      <c r="G17" s="368">
        <f>+'[1]Podklady QZ'!G438</f>
        <v>0</v>
      </c>
      <c r="H17" s="381">
        <f>+'[1]Podklady QZ'!H438</f>
        <v>0</v>
      </c>
      <c r="I17" s="368">
        <f>+'[1]Podklady QZ'!I438</f>
        <v>0</v>
      </c>
      <c r="J17" s="176"/>
      <c r="K17" s="178" t="str">
        <f t="shared" si="0"/>
        <v>Jaderné palivo</v>
      </c>
      <c r="L17" s="168">
        <f t="shared" si="0"/>
        <v>0</v>
      </c>
      <c r="M17" s="168">
        <f t="shared" si="1"/>
        <v>0</v>
      </c>
      <c r="N17" s="168">
        <f t="shared" si="2"/>
        <v>0</v>
      </c>
      <c r="O17" s="246"/>
    </row>
    <row r="18" spans="1:15" x14ac:dyDescent="0.2">
      <c r="A18" s="57" t="s">
        <v>40</v>
      </c>
      <c r="B18" s="324">
        <f>+'[1]Podklady QZ'!B439</f>
        <v>0</v>
      </c>
      <c r="C18" s="462">
        <f>+'[1]Podklady QZ'!C439</f>
        <v>0</v>
      </c>
      <c r="D18" s="381">
        <f>+'[1]Podklady QZ'!D439</f>
        <v>0</v>
      </c>
      <c r="E18" s="380">
        <f>+'[1]Podklady QZ'!E439</f>
        <v>0</v>
      </c>
      <c r="F18" s="381">
        <f>+'[1]Podklady QZ'!F439</f>
        <v>0</v>
      </c>
      <c r="G18" s="368">
        <f>+'[1]Podklady QZ'!G439</f>
        <v>0</v>
      </c>
      <c r="H18" s="381">
        <f>+'[1]Podklady QZ'!H439</f>
        <v>0</v>
      </c>
      <c r="I18" s="368">
        <f>+'[1]Podklady QZ'!I439</f>
        <v>0</v>
      </c>
      <c r="J18" s="176"/>
      <c r="K18" s="178" t="str">
        <f t="shared" si="0"/>
        <v>Koks</v>
      </c>
      <c r="L18" s="168">
        <f t="shared" si="0"/>
        <v>0</v>
      </c>
      <c r="M18" s="168">
        <f t="shared" si="1"/>
        <v>0</v>
      </c>
      <c r="N18" s="168">
        <f t="shared" si="2"/>
        <v>0</v>
      </c>
      <c r="O18" s="246"/>
    </row>
    <row r="19" spans="1:15" x14ac:dyDescent="0.2">
      <c r="A19" s="57" t="s">
        <v>39</v>
      </c>
      <c r="B19" s="324">
        <f>+'[1]Podklady QZ'!B440</f>
        <v>0</v>
      </c>
      <c r="C19" s="462">
        <f>+'[1]Podklady QZ'!C440</f>
        <v>0</v>
      </c>
      <c r="D19" s="381">
        <f>+'[1]Podklady QZ'!D440</f>
        <v>0</v>
      </c>
      <c r="E19" s="380">
        <f>+'[1]Podklady QZ'!E440</f>
        <v>0</v>
      </c>
      <c r="F19" s="381">
        <f>+'[1]Podklady QZ'!F440</f>
        <v>0</v>
      </c>
      <c r="G19" s="368">
        <f>+'[1]Podklady QZ'!G440</f>
        <v>0</v>
      </c>
      <c r="H19" s="381">
        <f>+'[1]Podklady QZ'!H440</f>
        <v>0</v>
      </c>
      <c r="I19" s="368">
        <f>+'[1]Podklady QZ'!I440</f>
        <v>0</v>
      </c>
      <c r="J19" s="176"/>
      <c r="K19" s="178" t="str">
        <f t="shared" si="0"/>
        <v>Odpadní teplo</v>
      </c>
      <c r="L19" s="168">
        <f t="shared" si="0"/>
        <v>0</v>
      </c>
      <c r="M19" s="168">
        <f t="shared" si="1"/>
        <v>0</v>
      </c>
      <c r="N19" s="168">
        <f t="shared" si="2"/>
        <v>0</v>
      </c>
      <c r="O19" s="246"/>
    </row>
    <row r="20" spans="1:15" x14ac:dyDescent="0.2">
      <c r="A20" s="57" t="s">
        <v>38</v>
      </c>
      <c r="B20" s="324">
        <f>+'[1]Podklady QZ'!B441</f>
        <v>0</v>
      </c>
      <c r="C20" s="462">
        <f>+'[1]Podklady QZ'!C441</f>
        <v>0</v>
      </c>
      <c r="D20" s="381">
        <f>+'[1]Podklady QZ'!D441</f>
        <v>0</v>
      </c>
      <c r="E20" s="380">
        <f>+'[1]Podklady QZ'!E441</f>
        <v>0</v>
      </c>
      <c r="F20" s="381">
        <f>+'[1]Podklady QZ'!F441</f>
        <v>0</v>
      </c>
      <c r="G20" s="368">
        <f>+'[1]Podklady QZ'!G441</f>
        <v>0</v>
      </c>
      <c r="H20" s="381">
        <f>+'[1]Podklady QZ'!H441</f>
        <v>0</v>
      </c>
      <c r="I20" s="368">
        <f>+'[1]Podklady QZ'!I441</f>
        <v>0</v>
      </c>
      <c r="J20" s="176"/>
      <c r="K20" s="178" t="str">
        <f t="shared" si="0"/>
        <v>Ostatní kapalná paliva</v>
      </c>
      <c r="L20" s="168">
        <f t="shared" si="0"/>
        <v>0</v>
      </c>
      <c r="M20" s="168">
        <f t="shared" si="1"/>
        <v>0</v>
      </c>
      <c r="N20" s="168">
        <f t="shared" si="2"/>
        <v>0</v>
      </c>
      <c r="O20" s="246"/>
    </row>
    <row r="21" spans="1:15" x14ac:dyDescent="0.2">
      <c r="A21" s="57" t="s">
        <v>37</v>
      </c>
      <c r="B21" s="324">
        <f>+'[1]Podklady QZ'!B442</f>
        <v>0</v>
      </c>
      <c r="C21" s="462">
        <f>+'[1]Podklady QZ'!C442</f>
        <v>0</v>
      </c>
      <c r="D21" s="381">
        <f>+'[1]Podklady QZ'!D442</f>
        <v>0</v>
      </c>
      <c r="E21" s="380">
        <f>+'[1]Podklady QZ'!E442</f>
        <v>0</v>
      </c>
      <c r="F21" s="381">
        <f>+'[1]Podklady QZ'!F442</f>
        <v>0</v>
      </c>
      <c r="G21" s="368">
        <f>+'[1]Podklady QZ'!G442</f>
        <v>0</v>
      </c>
      <c r="H21" s="381">
        <f>+'[1]Podklady QZ'!H442</f>
        <v>0</v>
      </c>
      <c r="I21" s="368">
        <f>+'[1]Podklady QZ'!I442</f>
        <v>0</v>
      </c>
      <c r="J21" s="176"/>
      <c r="K21" s="178" t="str">
        <f t="shared" si="0"/>
        <v>Ostatní pevná paliva</v>
      </c>
      <c r="L21" s="168">
        <f t="shared" si="0"/>
        <v>0</v>
      </c>
      <c r="M21" s="168">
        <f t="shared" si="1"/>
        <v>0</v>
      </c>
      <c r="N21" s="168">
        <f t="shared" si="2"/>
        <v>0</v>
      </c>
      <c r="O21" s="246"/>
    </row>
    <row r="22" spans="1:15" x14ac:dyDescent="0.2">
      <c r="A22" s="57" t="s">
        <v>36</v>
      </c>
      <c r="B22" s="324">
        <f>+'[1]Podklady QZ'!B443</f>
        <v>0</v>
      </c>
      <c r="C22" s="462">
        <f>+'[1]Podklady QZ'!C443</f>
        <v>0</v>
      </c>
      <c r="D22" s="381">
        <f>+'[1]Podklady QZ'!D443</f>
        <v>0</v>
      </c>
      <c r="E22" s="380">
        <f>+'[1]Podklady QZ'!E443</f>
        <v>0</v>
      </c>
      <c r="F22" s="381">
        <f>+'[1]Podklady QZ'!F443</f>
        <v>0</v>
      </c>
      <c r="G22" s="368">
        <f>+'[1]Podklady QZ'!G443</f>
        <v>0</v>
      </c>
      <c r="H22" s="381">
        <f>+'[1]Podklady QZ'!H443</f>
        <v>0</v>
      </c>
      <c r="I22" s="368">
        <f>+'[1]Podklady QZ'!I443</f>
        <v>0</v>
      </c>
      <c r="J22" s="176"/>
      <c r="K22" s="178" t="str">
        <f t="shared" si="0"/>
        <v>Ostatní plyny</v>
      </c>
      <c r="L22" s="168">
        <f t="shared" si="0"/>
        <v>0</v>
      </c>
      <c r="M22" s="168">
        <f t="shared" si="1"/>
        <v>0</v>
      </c>
      <c r="N22" s="168">
        <f t="shared" si="2"/>
        <v>0</v>
      </c>
      <c r="O22" s="246"/>
    </row>
    <row r="23" spans="1:15" x14ac:dyDescent="0.2">
      <c r="A23" s="57" t="s">
        <v>3</v>
      </c>
      <c r="B23" s="324">
        <f>+'[1]Podklady QZ'!B444</f>
        <v>0</v>
      </c>
      <c r="C23" s="462">
        <f>+'[1]Podklady QZ'!C444</f>
        <v>0</v>
      </c>
      <c r="D23" s="381">
        <f>+'[1]Podklady QZ'!D444</f>
        <v>0</v>
      </c>
      <c r="E23" s="380">
        <f>+'[1]Podklady QZ'!E444</f>
        <v>0</v>
      </c>
      <c r="F23" s="381">
        <f>+'[1]Podklady QZ'!F444</f>
        <v>0</v>
      </c>
      <c r="G23" s="368">
        <f>+'[1]Podklady QZ'!G444</f>
        <v>0</v>
      </c>
      <c r="H23" s="381">
        <f>+'[1]Podklady QZ'!H444</f>
        <v>0</v>
      </c>
      <c r="I23" s="368">
        <f>+'[1]Podklady QZ'!I444</f>
        <v>0</v>
      </c>
      <c r="J23" s="176"/>
      <c r="K23" s="178" t="str">
        <f t="shared" si="0"/>
        <v>Ostatní</v>
      </c>
      <c r="L23" s="168">
        <f t="shared" si="0"/>
        <v>0</v>
      </c>
      <c r="M23" s="168">
        <f t="shared" si="1"/>
        <v>0</v>
      </c>
      <c r="N23" s="168">
        <f t="shared" si="2"/>
        <v>0</v>
      </c>
      <c r="O23" s="246"/>
    </row>
    <row r="24" spans="1:15" x14ac:dyDescent="0.2">
      <c r="A24" s="57" t="s">
        <v>35</v>
      </c>
      <c r="B24" s="324">
        <f>+'[1]Podklady QZ'!B445</f>
        <v>0</v>
      </c>
      <c r="C24" s="462">
        <f>+'[1]Podklady QZ'!C445</f>
        <v>0</v>
      </c>
      <c r="D24" s="381">
        <f>+'[1]Podklady QZ'!D445</f>
        <v>0</v>
      </c>
      <c r="E24" s="380">
        <f>+'[1]Podklady QZ'!E445</f>
        <v>0</v>
      </c>
      <c r="F24" s="381">
        <f>+'[1]Podklady QZ'!F445</f>
        <v>0</v>
      </c>
      <c r="G24" s="368">
        <f>+'[1]Podklady QZ'!G445</f>
        <v>0</v>
      </c>
      <c r="H24" s="381">
        <f>+'[1]Podklady QZ'!H445</f>
        <v>0</v>
      </c>
      <c r="I24" s="368">
        <f>+'[1]Podklady QZ'!I445</f>
        <v>0</v>
      </c>
      <c r="J24" s="176"/>
      <c r="K24" s="178" t="str">
        <f t="shared" si="0"/>
        <v>Topné oleje</v>
      </c>
      <c r="L24" s="168">
        <f t="shared" si="0"/>
        <v>0</v>
      </c>
      <c r="M24" s="168">
        <f t="shared" si="1"/>
        <v>0</v>
      </c>
      <c r="N24" s="168">
        <f t="shared" si="2"/>
        <v>0</v>
      </c>
    </row>
    <row r="25" spans="1:15" x14ac:dyDescent="0.2">
      <c r="A25" s="218" t="s">
        <v>34</v>
      </c>
      <c r="B25" s="326">
        <f>+'[1]Podklady QZ'!B446</f>
        <v>36498.030000000006</v>
      </c>
      <c r="C25" s="463">
        <f>+'[1]Podklady QZ'!C446</f>
        <v>4.1982579317006219E-2</v>
      </c>
      <c r="D25" s="379">
        <f>+'[1]Podklady QZ'!D446</f>
        <v>38055.791999999994</v>
      </c>
      <c r="E25" s="378">
        <f>+'[1]Podklady QZ'!E446</f>
        <v>5.1316739795382406E-2</v>
      </c>
      <c r="F25" s="379">
        <f>+'[1]Podklady QZ'!F446</f>
        <v>52741.556000000004</v>
      </c>
      <c r="G25" s="378">
        <f>+'[1]Podklady QZ'!G446</f>
        <v>5.2442926110632643E-2</v>
      </c>
      <c r="H25" s="379">
        <f>+'[1]Podklady QZ'!H446</f>
        <v>127295.378</v>
      </c>
      <c r="I25" s="378">
        <f>+'[1]Podklady QZ'!I446</f>
        <v>4.8648373737641915E-2</v>
      </c>
      <c r="J25" s="176"/>
      <c r="K25" s="178" t="str">
        <f t="shared" si="0"/>
        <v>Zemní plyn</v>
      </c>
      <c r="L25" s="168">
        <f t="shared" si="0"/>
        <v>36498.030000000006</v>
      </c>
      <c r="M25" s="168">
        <f t="shared" si="1"/>
        <v>38055.791999999994</v>
      </c>
      <c r="N25" s="168">
        <f t="shared" si="2"/>
        <v>52741.556000000004</v>
      </c>
    </row>
    <row r="26" spans="1:15" x14ac:dyDescent="0.2">
      <c r="A26" s="472" t="s">
        <v>292</v>
      </c>
      <c r="B26" s="473">
        <f>+'[1]Podklady QZ'!B447</f>
        <v>21470</v>
      </c>
      <c r="C26" s="474"/>
      <c r="D26" s="475">
        <f>+'[1]Podklady QZ'!D447</f>
        <v>21999.8</v>
      </c>
      <c r="E26" s="474"/>
      <c r="F26" s="475">
        <f>+'[1]Podklady QZ'!F447</f>
        <v>43209.100000000006</v>
      </c>
      <c r="G26" s="474"/>
      <c r="H26" s="475">
        <f>+'[1]Podklady QZ'!H447</f>
        <v>86678.900000000009</v>
      </c>
      <c r="I26" s="474"/>
      <c r="J26" s="176"/>
      <c r="K26" s="178"/>
      <c r="L26" s="168"/>
      <c r="M26" s="168"/>
      <c r="N26" s="168"/>
    </row>
    <row r="27" spans="1:15" ht="13.5" customHeight="1" x14ac:dyDescent="0.2">
      <c r="A27" s="468" t="s">
        <v>281</v>
      </c>
      <c r="B27" s="469">
        <f>+'[1]Podklady QZ'!B448</f>
        <v>83993.385000000009</v>
      </c>
      <c r="C27" s="470">
        <f>+'[1]Podklady QZ'!C448</f>
        <v>3.3256373173334339E-2</v>
      </c>
      <c r="D27" s="471">
        <f>+'[1]Podklady QZ'!D448</f>
        <v>99753.600000000006</v>
      </c>
      <c r="E27" s="470">
        <f>+'[1]Podklady QZ'!E448</f>
        <v>3.9583770079995896E-2</v>
      </c>
      <c r="F27" s="471">
        <f>+'[1]Podklady QZ'!F448</f>
        <v>173578.39199999999</v>
      </c>
      <c r="G27" s="470">
        <f>+'[1]Podklady QZ'!G448</f>
        <v>4.9950045233094285E-2</v>
      </c>
      <c r="H27" s="471">
        <f>+'[1]Podklady QZ'!H448</f>
        <v>357325.37699999998</v>
      </c>
      <c r="I27" s="470">
        <f>+'[1]Podklady QZ'!I448</f>
        <v>4.1935977466469508E-2</v>
      </c>
      <c r="J27" s="17"/>
      <c r="K27" s="178"/>
      <c r="L27" s="178" t="str">
        <f>+L9</f>
        <v>Červenec</v>
      </c>
      <c r="M27" s="178" t="str">
        <f t="shared" ref="M27:N27" si="3">+M9</f>
        <v>Srpen</v>
      </c>
      <c r="N27" s="178" t="str">
        <f t="shared" si="3"/>
        <v>Září</v>
      </c>
    </row>
    <row r="28" spans="1:15" ht="12.75" customHeight="1" x14ac:dyDescent="0.2">
      <c r="A28" s="57" t="s">
        <v>29</v>
      </c>
      <c r="B28" s="324">
        <f>+'[1]Podklady QZ'!B449</f>
        <v>35073.687999999995</v>
      </c>
      <c r="C28" s="368">
        <f>+'[1]Podklady QZ'!C449</f>
        <v>2.8753242360869048E-2</v>
      </c>
      <c r="D28" s="363">
        <f>+'[1]Podklady QZ'!D449</f>
        <v>49554.452000000005</v>
      </c>
      <c r="E28" s="368">
        <f>+'[1]Podklady QZ'!E449</f>
        <v>4.1253161962254363E-2</v>
      </c>
      <c r="F28" s="363">
        <f>+'[1]Podklady QZ'!F449</f>
        <v>57854.347000000002</v>
      </c>
      <c r="G28" s="368">
        <f>+'[1]Podklady QZ'!G449</f>
        <v>4.3533025753716169E-2</v>
      </c>
      <c r="H28" s="363">
        <f>+'[1]Podklady QZ'!H449</f>
        <v>142482.48699999999</v>
      </c>
      <c r="I28" s="368">
        <f>+'[1]Podklady QZ'!I449</f>
        <v>3.7995119323045466E-2</v>
      </c>
      <c r="J28" s="176"/>
      <c r="K28" s="178" t="str">
        <f>+A28</f>
        <v>Průmysl</v>
      </c>
      <c r="L28" s="168">
        <f t="shared" ref="L28:L35" si="4">+B28</f>
        <v>35073.687999999995</v>
      </c>
      <c r="M28" s="168">
        <f t="shared" ref="M28:M35" si="5">+D28</f>
        <v>49554.452000000005</v>
      </c>
      <c r="N28" s="168">
        <f t="shared" ref="N28:N35" si="6">+F28</f>
        <v>57854.347000000002</v>
      </c>
    </row>
    <row r="29" spans="1:15" ht="12.75" customHeight="1" x14ac:dyDescent="0.2">
      <c r="A29" s="57" t="s">
        <v>0</v>
      </c>
      <c r="B29" s="324">
        <f>+'[1]Podklady QZ'!B450</f>
        <v>199.04</v>
      </c>
      <c r="C29" s="380">
        <f>+'[1]Podklady QZ'!C450</f>
        <v>3.6020952959791618E-3</v>
      </c>
      <c r="D29" s="381">
        <f>+'[1]Podklady QZ'!D450</f>
        <v>249.93</v>
      </c>
      <c r="E29" s="380">
        <f>+'[1]Podklady QZ'!E450</f>
        <v>3.4151219490132258E-3</v>
      </c>
      <c r="F29" s="381">
        <f>+'[1]Podklady QZ'!F450</f>
        <v>352.54999999999995</v>
      </c>
      <c r="G29" s="368">
        <f>+'[1]Podklady QZ'!G450</f>
        <v>4.0609568572720807E-3</v>
      </c>
      <c r="H29" s="381">
        <f>+'[1]Podklady QZ'!H450</f>
        <v>801.52</v>
      </c>
      <c r="I29" s="368">
        <f>+'[1]Podklady QZ'!I450</f>
        <v>3.7235910257591089E-3</v>
      </c>
      <c r="J29" s="176"/>
      <c r="K29" s="178" t="str">
        <f t="shared" ref="K29:K35" si="7">+A29</f>
        <v>Energetika</v>
      </c>
      <c r="L29" s="168">
        <f t="shared" si="4"/>
        <v>199.04</v>
      </c>
      <c r="M29" s="168">
        <f t="shared" si="5"/>
        <v>249.93</v>
      </c>
      <c r="N29" s="168">
        <f t="shared" si="6"/>
        <v>352.54999999999995</v>
      </c>
    </row>
    <row r="30" spans="1:15" ht="12.75" customHeight="1" x14ac:dyDescent="0.2">
      <c r="A30" s="57" t="s">
        <v>1</v>
      </c>
      <c r="B30" s="324">
        <f>+'[1]Podklady QZ'!B451</f>
        <v>129.72</v>
      </c>
      <c r="C30" s="380">
        <f>+'[1]Podklady QZ'!C451</f>
        <v>2.309604103731349E-2</v>
      </c>
      <c r="D30" s="381">
        <f>+'[1]Podklady QZ'!D451</f>
        <v>174.79</v>
      </c>
      <c r="E30" s="380">
        <f>+'[1]Podklady QZ'!E451</f>
        <v>2.9698058132007602E-2</v>
      </c>
      <c r="F30" s="381">
        <f>+'[1]Podklady QZ'!F451</f>
        <v>281.20999999999998</v>
      </c>
      <c r="G30" s="368">
        <f>+'[1]Podklady QZ'!G451</f>
        <v>2.5193739417124328E-2</v>
      </c>
      <c r="H30" s="381">
        <f>+'[1]Podklady QZ'!H451</f>
        <v>585.72</v>
      </c>
      <c r="I30" s="368">
        <f>+'[1]Podklady QZ'!I451</f>
        <v>2.5843609277208007E-2</v>
      </c>
      <c r="J30" s="176"/>
      <c r="K30" s="178" t="str">
        <f t="shared" si="7"/>
        <v>Doprava</v>
      </c>
      <c r="L30" s="168">
        <f t="shared" si="4"/>
        <v>129.72</v>
      </c>
      <c r="M30" s="168">
        <f t="shared" si="5"/>
        <v>174.79</v>
      </c>
      <c r="N30" s="168">
        <f t="shared" si="6"/>
        <v>281.20999999999998</v>
      </c>
    </row>
    <row r="31" spans="1:15" ht="12.75" customHeight="1" x14ac:dyDescent="0.2">
      <c r="A31" s="57" t="s">
        <v>2</v>
      </c>
      <c r="B31" s="324">
        <f>+'[1]Podklady QZ'!B452</f>
        <v>29.46</v>
      </c>
      <c r="C31" s="380">
        <f>+'[1]Podklady QZ'!C452</f>
        <v>1.9204607228298649E-3</v>
      </c>
      <c r="D31" s="381">
        <f>+'[1]Podklady QZ'!D452</f>
        <v>46.02</v>
      </c>
      <c r="E31" s="380">
        <f>+'[1]Podklady QZ'!E452</f>
        <v>2.4186282940408732E-3</v>
      </c>
      <c r="F31" s="381">
        <f>+'[1]Podklady QZ'!F452</f>
        <v>183.15</v>
      </c>
      <c r="G31" s="368">
        <f>+'[1]Podklady QZ'!G452</f>
        <v>9.8867496178365027E-3</v>
      </c>
      <c r="H31" s="381">
        <f>+'[1]Podklady QZ'!H452</f>
        <v>258.63</v>
      </c>
      <c r="I31" s="368">
        <f>+'[1]Podklady QZ'!I452</f>
        <v>4.8897590280695012E-3</v>
      </c>
      <c r="J31" s="176"/>
      <c r="K31" s="178" t="str">
        <f t="shared" si="7"/>
        <v>Stavebnictví</v>
      </c>
      <c r="L31" s="168">
        <f t="shared" si="4"/>
        <v>29.46</v>
      </c>
      <c r="M31" s="168">
        <f t="shared" si="5"/>
        <v>46.02</v>
      </c>
      <c r="N31" s="168">
        <f t="shared" si="6"/>
        <v>183.15</v>
      </c>
    </row>
    <row r="32" spans="1:15" x14ac:dyDescent="0.2">
      <c r="A32" s="57" t="s">
        <v>6</v>
      </c>
      <c r="B32" s="324">
        <f>+'[1]Podklady QZ'!B453</f>
        <v>1</v>
      </c>
      <c r="C32" s="380">
        <f>+'[1]Podklady QZ'!C453</f>
        <v>1.0311083321595883E-4</v>
      </c>
      <c r="D32" s="381">
        <f>+'[1]Podklady QZ'!D453</f>
        <v>0</v>
      </c>
      <c r="E32" s="380">
        <f>+'[1]Podklady QZ'!E453</f>
        <v>0</v>
      </c>
      <c r="F32" s="381">
        <f>+'[1]Podklady QZ'!F453</f>
        <v>6.59</v>
      </c>
      <c r="G32" s="368">
        <f>+'[1]Podklady QZ'!G453</f>
        <v>4.3035978665909486E-4</v>
      </c>
      <c r="H32" s="381">
        <f>+'[1]Podklady QZ'!H453</f>
        <v>7.59</v>
      </c>
      <c r="I32" s="368">
        <f>+'[1]Podklady QZ'!I453</f>
        <v>2.2108503408117559E-4</v>
      </c>
      <c r="J32" s="176"/>
      <c r="K32" s="178" t="str">
        <f t="shared" si="7"/>
        <v>Zemědělství a lesnictví</v>
      </c>
      <c r="L32" s="168">
        <f t="shared" si="4"/>
        <v>1</v>
      </c>
      <c r="M32" s="168">
        <f t="shared" si="5"/>
        <v>0</v>
      </c>
      <c r="N32" s="168">
        <f t="shared" si="6"/>
        <v>6.59</v>
      </c>
    </row>
    <row r="33" spans="1:14" x14ac:dyDescent="0.2">
      <c r="A33" s="57" t="s">
        <v>28</v>
      </c>
      <c r="B33" s="324">
        <f>+'[1]Podklady QZ'!B454</f>
        <v>34970.732000000004</v>
      </c>
      <c r="C33" s="380">
        <f>+'[1]Podklady QZ'!C454</f>
        <v>4.2096430891559039E-2</v>
      </c>
      <c r="D33" s="381">
        <f>+'[1]Podklady QZ'!D454</f>
        <v>35479.263999999996</v>
      </c>
      <c r="E33" s="380">
        <f>+'[1]Podklady QZ'!E454</f>
        <v>4.2854615597151702E-2</v>
      </c>
      <c r="F33" s="381">
        <f>+'[1]Podklady QZ'!F454</f>
        <v>81651.607999999993</v>
      </c>
      <c r="G33" s="368">
        <f>+'[1]Podklady QZ'!G454</f>
        <v>6.0404603088400406E-2</v>
      </c>
      <c r="H33" s="381">
        <f>+'[1]Podklady QZ'!H454</f>
        <v>152101.60399999999</v>
      </c>
      <c r="I33" s="368">
        <f>+'[1]Podklady QZ'!I454</f>
        <v>5.0525845664716344E-2</v>
      </c>
      <c r="J33" s="176"/>
      <c r="K33" s="178" t="str">
        <f t="shared" si="7"/>
        <v>Domácnosti</v>
      </c>
      <c r="L33" s="168">
        <f t="shared" si="4"/>
        <v>34970.732000000004</v>
      </c>
      <c r="M33" s="168">
        <f t="shared" si="5"/>
        <v>35479.263999999996</v>
      </c>
      <c r="N33" s="168">
        <f t="shared" si="6"/>
        <v>81651.607999999993</v>
      </c>
    </row>
    <row r="34" spans="1:14" x14ac:dyDescent="0.2">
      <c r="A34" s="57" t="s">
        <v>5</v>
      </c>
      <c r="B34" s="324">
        <f>+'[1]Podklady QZ'!B455</f>
        <v>13304.164000000001</v>
      </c>
      <c r="C34" s="380">
        <f>+'[1]Podklady QZ'!C455</f>
        <v>3.7036110444584713E-2</v>
      </c>
      <c r="D34" s="381">
        <f>+'[1]Podklady QZ'!D455</f>
        <v>13991.063</v>
      </c>
      <c r="E34" s="380">
        <f>+'[1]Podklady QZ'!E455</f>
        <v>3.9668240273240188E-2</v>
      </c>
      <c r="F34" s="381">
        <f>+'[1]Podklady QZ'!F455</f>
        <v>32931.709000000003</v>
      </c>
      <c r="G34" s="368">
        <f>+'[1]Podklady QZ'!G455</f>
        <v>5.441104735239078E-2</v>
      </c>
      <c r="H34" s="381">
        <f>+'[1]Podklady QZ'!H455</f>
        <v>60226.936000000002</v>
      </c>
      <c r="I34" s="368">
        <f>+'[1]Podklady QZ'!I455</f>
        <v>4.5724751153271563E-2</v>
      </c>
      <c r="J34" s="176"/>
      <c r="K34" s="178" t="str">
        <f t="shared" si="7"/>
        <v>Obchod, služby, školství, zdravotnictví</v>
      </c>
      <c r="L34" s="168">
        <f t="shared" si="4"/>
        <v>13304.164000000001</v>
      </c>
      <c r="M34" s="168">
        <f t="shared" si="5"/>
        <v>13991.063</v>
      </c>
      <c r="N34" s="168">
        <f t="shared" si="6"/>
        <v>32931.709000000003</v>
      </c>
    </row>
    <row r="35" spans="1:14" ht="12.75" thickBot="1" x14ac:dyDescent="0.25">
      <c r="A35" s="58" t="s">
        <v>3</v>
      </c>
      <c r="B35" s="325">
        <f>+'[1]Podklady QZ'!B456</f>
        <v>285.58100000000002</v>
      </c>
      <c r="C35" s="369">
        <f>+'[1]Podklady QZ'!C456</f>
        <v>9.5340678815377354E-3</v>
      </c>
      <c r="D35" s="364">
        <f>+'[1]Podklady QZ'!D456</f>
        <v>258.08100000000002</v>
      </c>
      <c r="E35" s="369">
        <f>+'[1]Podklady QZ'!E456</f>
        <v>8.3740466560563841E-3</v>
      </c>
      <c r="F35" s="364">
        <f>+'[1]Podklady QZ'!F456</f>
        <v>317.22799999999995</v>
      </c>
      <c r="G35" s="369">
        <f>+'[1]Podklady QZ'!G456</f>
        <v>5.539594924760971E-3</v>
      </c>
      <c r="H35" s="364">
        <f>+'[1]Podklady QZ'!H456</f>
        <v>860.89</v>
      </c>
      <c r="I35" s="369">
        <f>+'[1]Podklady QZ'!I456</f>
        <v>7.2933014623624767E-3</v>
      </c>
      <c r="J35" s="176"/>
      <c r="K35" s="178" t="str">
        <f t="shared" si="7"/>
        <v>Ostatní</v>
      </c>
      <c r="L35" s="168">
        <f t="shared" si="4"/>
        <v>285.58100000000002</v>
      </c>
      <c r="M35" s="168">
        <f t="shared" si="5"/>
        <v>258.08100000000002</v>
      </c>
      <c r="N35" s="168">
        <f t="shared" si="6"/>
        <v>317.22799999999995</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QZ'!L424</f>
        <v>2.5519790170209947E-2</v>
      </c>
    </row>
    <row r="41" spans="1:14" x14ac:dyDescent="0.2">
      <c r="B41" s="226"/>
      <c r="C41" s="226"/>
      <c r="D41" s="226"/>
      <c r="L41" s="184" t="s">
        <v>66</v>
      </c>
      <c r="M41" s="219">
        <f>+'[1]Podklady QZ'!L425</f>
        <v>2.5370162466216029E-2</v>
      </c>
    </row>
    <row r="42" spans="1:14" x14ac:dyDescent="0.2">
      <c r="B42" s="127"/>
      <c r="C42" s="127"/>
      <c r="D42" s="127"/>
      <c r="L42" s="184" t="s">
        <v>182</v>
      </c>
      <c r="M42" s="219">
        <f>+'[1]Podklady QZ'!L426</f>
        <v>3.7435283877954952E-2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O35" sqref="O3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216</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28" t="s">
        <v>278</v>
      </c>
      <c r="C6" s="328" t="s">
        <v>52</v>
      </c>
      <c r="D6" s="328" t="s">
        <v>278</v>
      </c>
      <c r="E6" s="328" t="s">
        <v>52</v>
      </c>
      <c r="F6" s="328" t="s">
        <v>278</v>
      </c>
      <c r="G6" s="329" t="s">
        <v>52</v>
      </c>
      <c r="H6" s="328" t="s">
        <v>278</v>
      </c>
      <c r="I6" s="329" t="s">
        <v>52</v>
      </c>
      <c r="J6" s="184"/>
      <c r="O6" s="184"/>
    </row>
    <row r="7" spans="1:15" x14ac:dyDescent="0.2">
      <c r="A7" s="243" t="s">
        <v>245</v>
      </c>
      <c r="B7" s="335">
        <f>+'[1]Podklady QZ'!B464</f>
        <v>594.24500000000069</v>
      </c>
      <c r="C7" s="332">
        <f>+'[1]Podklady QZ'!C464</f>
        <v>1.4282208896241077E-2</v>
      </c>
      <c r="D7" s="333">
        <f>+'[1]Podklady QZ'!D464</f>
        <v>594.24200000000064</v>
      </c>
      <c r="E7" s="332">
        <f>+'[1]Podklady QZ'!E464</f>
        <v>1.4320797484315943E-2</v>
      </c>
      <c r="F7" s="333">
        <f>+'[1]Podklady QZ'!F464</f>
        <v>594.24200000000064</v>
      </c>
      <c r="G7" s="332">
        <f>+'[1]Podklady QZ'!G464</f>
        <v>1.4316283347888134E-2</v>
      </c>
      <c r="H7" s="333">
        <f>+'[1]Podklady QZ'!H464</f>
        <v>594.24200000000064</v>
      </c>
      <c r="I7" s="332">
        <f>+'[1]Podklady QZ'!I464</f>
        <v>1.4316283347888134E-2</v>
      </c>
      <c r="J7" s="187"/>
      <c r="O7" s="92"/>
    </row>
    <row r="8" spans="1:15" x14ac:dyDescent="0.2">
      <c r="A8" s="240" t="s">
        <v>279</v>
      </c>
      <c r="B8" s="335">
        <f>+'[1]Podklady QZ'!B465</f>
        <v>111015.23200000002</v>
      </c>
      <c r="C8" s="332">
        <f>+'[1]Podklady QZ'!C465</f>
        <v>1.4862215574383233E-2</v>
      </c>
      <c r="D8" s="333">
        <f>+'[1]Podklady QZ'!D465</f>
        <v>107940.73199999999</v>
      </c>
      <c r="E8" s="332">
        <f>+'[1]Podklady QZ'!E465</f>
        <v>1.3787814233598613E-2</v>
      </c>
      <c r="F8" s="333">
        <f>+'[1]Podklady QZ'!F465</f>
        <v>136550.916</v>
      </c>
      <c r="G8" s="332">
        <f>+'[1]Podklady QZ'!G465</f>
        <v>1.4511454787227093E-2</v>
      </c>
      <c r="H8" s="333">
        <f>+'[1]Podklady QZ'!H465</f>
        <v>355506.88</v>
      </c>
      <c r="I8" s="332">
        <f>+'[1]Podklady QZ'!I465</f>
        <v>1.4388211690238994E-2</v>
      </c>
      <c r="J8" s="187"/>
      <c r="O8" s="92"/>
    </row>
    <row r="9" spans="1:15" x14ac:dyDescent="0.2">
      <c r="A9" s="241" t="s">
        <v>280</v>
      </c>
      <c r="B9" s="334">
        <f>+'[1]Podklady QZ'!B466</f>
        <v>64493.475212105535</v>
      </c>
      <c r="C9" s="331">
        <f>+'[1]Podklady QZ'!C466</f>
        <v>2.2038302634273695E-2</v>
      </c>
      <c r="D9" s="330">
        <f>+'[1]Podklady QZ'!D466</f>
        <v>63029.262705696616</v>
      </c>
      <c r="E9" s="331">
        <f>+'[1]Podklady QZ'!E466</f>
        <v>2.1523103258090683E-2</v>
      </c>
      <c r="F9" s="330">
        <f>+'[1]Podklady QZ'!F466</f>
        <v>100349.10716473911</v>
      </c>
      <c r="G9" s="331">
        <f>+'[1]Podklady QZ'!G466</f>
        <v>2.5303266314718728E-2</v>
      </c>
      <c r="H9" s="330">
        <f>+'[1]Podklady QZ'!H466</f>
        <v>227871.84508254126</v>
      </c>
      <c r="I9" s="331">
        <f>+'[1]Podklady QZ'!I466</f>
        <v>2.3203149062201559E-2</v>
      </c>
      <c r="J9" s="176"/>
      <c r="K9" s="178"/>
      <c r="L9" s="178" t="str">
        <f>+B5</f>
        <v>Červenec</v>
      </c>
      <c r="M9" s="178" t="str">
        <f>+D5</f>
        <v>Srpen</v>
      </c>
      <c r="N9" s="178" t="str">
        <f>+F5</f>
        <v>Září</v>
      </c>
      <c r="O9" s="179"/>
    </row>
    <row r="10" spans="1:15" x14ac:dyDescent="0.2">
      <c r="A10" s="57" t="s">
        <v>44</v>
      </c>
      <c r="B10" s="336">
        <f>+'[1]Podklady QZ'!B467</f>
        <v>0</v>
      </c>
      <c r="C10" s="73">
        <f>+'[1]Podklady QZ'!C467</f>
        <v>0</v>
      </c>
      <c r="D10" s="363">
        <f>+'[1]Podklady QZ'!D467</f>
        <v>0</v>
      </c>
      <c r="E10" s="368">
        <f>+'[1]Podklady QZ'!E467</f>
        <v>0</v>
      </c>
      <c r="F10" s="363">
        <f>+'[1]Podklady QZ'!F467</f>
        <v>266.25</v>
      </c>
      <c r="G10" s="368">
        <f>+'[1]Podklady QZ'!G467</f>
        <v>7.3803062964324356E-4</v>
      </c>
      <c r="H10" s="363">
        <f>+'[1]Podklady QZ'!H467</f>
        <v>266.25</v>
      </c>
      <c r="I10" s="368">
        <f>+'[1]Podklady QZ'!I467</f>
        <v>2.9150350895939295E-4</v>
      </c>
      <c r="J10" s="176"/>
      <c r="K10" s="178" t="str">
        <f>+A10</f>
        <v>Biomasa</v>
      </c>
      <c r="L10" s="168">
        <f>+B10</f>
        <v>0</v>
      </c>
      <c r="M10" s="168">
        <f>+D10</f>
        <v>0</v>
      </c>
      <c r="N10" s="168">
        <f>+F10</f>
        <v>266.25</v>
      </c>
      <c r="O10" s="246"/>
    </row>
    <row r="11" spans="1:15" x14ac:dyDescent="0.2">
      <c r="A11" s="57" t="s">
        <v>43</v>
      </c>
      <c r="B11" s="336">
        <f>+'[1]Podklady QZ'!B468</f>
        <v>784.87</v>
      </c>
      <c r="C11" s="462">
        <f>+'[1]Podklady QZ'!C468</f>
        <v>3.004551941937696E-2</v>
      </c>
      <c r="D11" s="381">
        <f>+'[1]Podklady QZ'!D468</f>
        <v>677.08</v>
      </c>
      <c r="E11" s="380">
        <f>+'[1]Podklady QZ'!E468</f>
        <v>2.6299533854085441E-2</v>
      </c>
      <c r="F11" s="381">
        <f>+'[1]Podklady QZ'!F468</f>
        <v>834.28</v>
      </c>
      <c r="G11" s="368">
        <f>+'[1]Podklady QZ'!G468</f>
        <v>2.6204278476336228E-2</v>
      </c>
      <c r="H11" s="381">
        <f>+'[1]Podklady QZ'!H468</f>
        <v>2296.23</v>
      </c>
      <c r="I11" s="368">
        <f>+'[1]Podklady QZ'!I468</f>
        <v>2.743234950464063E-2</v>
      </c>
      <c r="J11" s="176"/>
      <c r="K11" s="178" t="str">
        <f t="shared" ref="K11:L25" si="0">+A11</f>
        <v>Bioplyn</v>
      </c>
      <c r="L11" s="168">
        <f t="shared" si="0"/>
        <v>784.87</v>
      </c>
      <c r="M11" s="168">
        <f t="shared" ref="M11:M25" si="1">+D11</f>
        <v>677.08</v>
      </c>
      <c r="N11" s="168">
        <f t="shared" ref="N11:N25" si="2">+F11</f>
        <v>834.28</v>
      </c>
      <c r="O11" s="246"/>
    </row>
    <row r="12" spans="1:15" x14ac:dyDescent="0.2">
      <c r="A12" s="57" t="s">
        <v>42</v>
      </c>
      <c r="B12" s="336">
        <f>+'[1]Podklady QZ'!B469</f>
        <v>0</v>
      </c>
      <c r="C12" s="462">
        <f>+'[1]Podklady QZ'!C469</f>
        <v>0</v>
      </c>
      <c r="D12" s="381">
        <f>+'[1]Podklady QZ'!D469</f>
        <v>0</v>
      </c>
      <c r="E12" s="380">
        <f>+'[1]Podklady QZ'!E469</f>
        <v>0</v>
      </c>
      <c r="F12" s="381">
        <f>+'[1]Podklady QZ'!F469</f>
        <v>0</v>
      </c>
      <c r="G12" s="368">
        <f>+'[1]Podklady QZ'!G469</f>
        <v>0</v>
      </c>
      <c r="H12" s="381">
        <f>+'[1]Podklady QZ'!H469</f>
        <v>0</v>
      </c>
      <c r="I12" s="368">
        <f>+'[1]Podklady QZ'!I469</f>
        <v>0</v>
      </c>
      <c r="J12" s="176"/>
      <c r="K12" s="178" t="str">
        <f t="shared" si="0"/>
        <v>Černé uhlí</v>
      </c>
      <c r="L12" s="168">
        <f t="shared" si="0"/>
        <v>0</v>
      </c>
      <c r="M12" s="168">
        <f t="shared" si="1"/>
        <v>0</v>
      </c>
      <c r="N12" s="168">
        <f t="shared" si="2"/>
        <v>0</v>
      </c>
      <c r="O12" s="246"/>
    </row>
    <row r="13" spans="1:15" x14ac:dyDescent="0.2">
      <c r="A13" s="57" t="s">
        <v>67</v>
      </c>
      <c r="B13" s="336">
        <f>+'[1]Podklady QZ'!B470</f>
        <v>0</v>
      </c>
      <c r="C13" s="462">
        <f>+'[1]Podklady QZ'!C470</f>
        <v>0</v>
      </c>
      <c r="D13" s="381">
        <f>+'[1]Podklady QZ'!D470</f>
        <v>0</v>
      </c>
      <c r="E13" s="380">
        <f>+'[1]Podklady QZ'!E470</f>
        <v>0</v>
      </c>
      <c r="F13" s="381">
        <f>+'[1]Podklady QZ'!F470</f>
        <v>0</v>
      </c>
      <c r="G13" s="368">
        <f>+'[1]Podklady QZ'!G470</f>
        <v>0</v>
      </c>
      <c r="H13" s="381">
        <f>+'[1]Podklady QZ'!H470</f>
        <v>0</v>
      </c>
      <c r="I13" s="368">
        <f>+'[1]Podklady QZ'!I470</f>
        <v>0</v>
      </c>
      <c r="J13" s="176"/>
      <c r="K13" s="178" t="str">
        <f t="shared" si="0"/>
        <v>Elektrická energie</v>
      </c>
      <c r="L13" s="168">
        <f t="shared" si="0"/>
        <v>0</v>
      </c>
      <c r="M13" s="168">
        <f t="shared" si="1"/>
        <v>0</v>
      </c>
      <c r="N13" s="168">
        <f t="shared" si="2"/>
        <v>0</v>
      </c>
      <c r="O13" s="246"/>
    </row>
    <row r="14" spans="1:15" x14ac:dyDescent="0.2">
      <c r="A14" s="57" t="s">
        <v>68</v>
      </c>
      <c r="B14" s="336">
        <f>+'[1]Podklady QZ'!B471</f>
        <v>0</v>
      </c>
      <c r="C14" s="462">
        <f>+'[1]Podklady QZ'!C471</f>
        <v>0</v>
      </c>
      <c r="D14" s="381">
        <f>+'[1]Podklady QZ'!D471</f>
        <v>0</v>
      </c>
      <c r="E14" s="380">
        <f>+'[1]Podklady QZ'!E471</f>
        <v>0</v>
      </c>
      <c r="F14" s="381">
        <f>+'[1]Podklady QZ'!F471</f>
        <v>0</v>
      </c>
      <c r="G14" s="368">
        <f>+'[1]Podklady QZ'!G471</f>
        <v>0</v>
      </c>
      <c r="H14" s="381">
        <f>+'[1]Podklady QZ'!H471</f>
        <v>0</v>
      </c>
      <c r="I14" s="368">
        <f>+'[1]Podklady QZ'!I471</f>
        <v>0</v>
      </c>
      <c r="J14" s="176"/>
      <c r="K14" s="178" t="str">
        <f t="shared" si="0"/>
        <v>Energie prostředí (tepelné čerpadlo)</v>
      </c>
      <c r="L14" s="168">
        <f t="shared" si="0"/>
        <v>0</v>
      </c>
      <c r="M14" s="168">
        <f t="shared" si="1"/>
        <v>0</v>
      </c>
      <c r="N14" s="168">
        <f t="shared" si="2"/>
        <v>0</v>
      </c>
      <c r="O14" s="246"/>
    </row>
    <row r="15" spans="1:15" x14ac:dyDescent="0.2">
      <c r="A15" s="57" t="s">
        <v>69</v>
      </c>
      <c r="B15" s="336">
        <f>+'[1]Podklady QZ'!B472</f>
        <v>0</v>
      </c>
      <c r="C15" s="462">
        <f>+'[1]Podklady QZ'!C472</f>
        <v>0</v>
      </c>
      <c r="D15" s="381">
        <f>+'[1]Podklady QZ'!D472</f>
        <v>0</v>
      </c>
      <c r="E15" s="380">
        <f>+'[1]Podklady QZ'!E472</f>
        <v>0</v>
      </c>
      <c r="F15" s="381">
        <f>+'[1]Podklady QZ'!F472</f>
        <v>0</v>
      </c>
      <c r="G15" s="368">
        <f>+'[1]Podklady QZ'!G472</f>
        <v>0</v>
      </c>
      <c r="H15" s="381">
        <f>+'[1]Podklady QZ'!H472</f>
        <v>0</v>
      </c>
      <c r="I15" s="368">
        <f>+'[1]Podklady QZ'!I472</f>
        <v>0</v>
      </c>
      <c r="J15" s="176"/>
      <c r="K15" s="178" t="str">
        <f t="shared" si="0"/>
        <v>Energie Slunce (solární kolektor)</v>
      </c>
      <c r="L15" s="168">
        <f t="shared" si="0"/>
        <v>0</v>
      </c>
      <c r="M15" s="168">
        <f t="shared" si="1"/>
        <v>0</v>
      </c>
      <c r="N15" s="168">
        <f t="shared" si="2"/>
        <v>0</v>
      </c>
      <c r="O15" s="246"/>
    </row>
    <row r="16" spans="1:15" x14ac:dyDescent="0.2">
      <c r="A16" s="57" t="s">
        <v>41</v>
      </c>
      <c r="B16" s="336">
        <f>+'[1]Podklady QZ'!B473</f>
        <v>3387.16</v>
      </c>
      <c r="C16" s="462">
        <f>+'[1]Podklady QZ'!C473</f>
        <v>3.3329769928981722E-3</v>
      </c>
      <c r="D16" s="381">
        <f>+'[1]Podklady QZ'!D473</f>
        <v>2157</v>
      </c>
      <c r="E16" s="380">
        <f>+'[1]Podklady QZ'!E473</f>
        <v>1.9326418651348372E-3</v>
      </c>
      <c r="F16" s="381">
        <f>+'[1]Podklady QZ'!F473</f>
        <v>4160</v>
      </c>
      <c r="G16" s="368">
        <f>+'[1]Podklady QZ'!G473</f>
        <v>2.3994168300451313E-3</v>
      </c>
      <c r="H16" s="381">
        <f>+'[1]Podklady QZ'!H473</f>
        <v>9704.16</v>
      </c>
      <c r="I16" s="368">
        <f>+'[1]Podklady QZ'!I473</f>
        <v>2.5100643508043068E-3</v>
      </c>
      <c r="J16" s="176"/>
      <c r="K16" s="178" t="str">
        <f t="shared" si="0"/>
        <v>Hnědé uhlí</v>
      </c>
      <c r="L16" s="168">
        <f t="shared" si="0"/>
        <v>3387.16</v>
      </c>
      <c r="M16" s="168">
        <f t="shared" si="1"/>
        <v>2157</v>
      </c>
      <c r="N16" s="168">
        <f t="shared" si="2"/>
        <v>4160</v>
      </c>
      <c r="O16" s="246"/>
    </row>
    <row r="17" spans="1:18" x14ac:dyDescent="0.2">
      <c r="A17" s="57" t="s">
        <v>80</v>
      </c>
      <c r="B17" s="336">
        <f>+'[1]Podklady QZ'!B474</f>
        <v>0</v>
      </c>
      <c r="C17" s="462">
        <f>+'[1]Podklady QZ'!C474</f>
        <v>0</v>
      </c>
      <c r="D17" s="381">
        <f>+'[1]Podklady QZ'!D474</f>
        <v>0</v>
      </c>
      <c r="E17" s="380">
        <f>+'[1]Podklady QZ'!E474</f>
        <v>0</v>
      </c>
      <c r="F17" s="381">
        <f>+'[1]Podklady QZ'!F474</f>
        <v>0</v>
      </c>
      <c r="G17" s="368">
        <f>+'[1]Podklady QZ'!G474</f>
        <v>0</v>
      </c>
      <c r="H17" s="381">
        <f>+'[1]Podklady QZ'!H474</f>
        <v>0</v>
      </c>
      <c r="I17" s="368">
        <f>+'[1]Podklady QZ'!I474</f>
        <v>0</v>
      </c>
      <c r="J17" s="176"/>
      <c r="K17" s="178" t="str">
        <f t="shared" si="0"/>
        <v>Jaderné palivo</v>
      </c>
      <c r="L17" s="168">
        <f t="shared" si="0"/>
        <v>0</v>
      </c>
      <c r="M17" s="168">
        <f t="shared" si="1"/>
        <v>0</v>
      </c>
      <c r="N17" s="168">
        <f t="shared" si="2"/>
        <v>0</v>
      </c>
      <c r="O17" s="246"/>
    </row>
    <row r="18" spans="1:18" x14ac:dyDescent="0.2">
      <c r="A18" s="57" t="s">
        <v>40</v>
      </c>
      <c r="B18" s="336">
        <f>+'[1]Podklady QZ'!B475</f>
        <v>0</v>
      </c>
      <c r="C18" s="462">
        <f>+'[1]Podklady QZ'!C475</f>
        <v>0</v>
      </c>
      <c r="D18" s="381">
        <f>+'[1]Podklady QZ'!D475</f>
        <v>0</v>
      </c>
      <c r="E18" s="380">
        <f>+'[1]Podklady QZ'!E475</f>
        <v>0</v>
      </c>
      <c r="F18" s="381">
        <f>+'[1]Podklady QZ'!F475</f>
        <v>0</v>
      </c>
      <c r="G18" s="368">
        <f>+'[1]Podklady QZ'!G475</f>
        <v>0</v>
      </c>
      <c r="H18" s="381">
        <f>+'[1]Podklady QZ'!H475</f>
        <v>0</v>
      </c>
      <c r="I18" s="368">
        <f>+'[1]Podklady QZ'!I475</f>
        <v>0</v>
      </c>
      <c r="J18" s="176"/>
      <c r="K18" s="178" t="str">
        <f t="shared" si="0"/>
        <v>Koks</v>
      </c>
      <c r="L18" s="168">
        <f t="shared" si="0"/>
        <v>0</v>
      </c>
      <c r="M18" s="168">
        <f t="shared" si="1"/>
        <v>0</v>
      </c>
      <c r="N18" s="168">
        <f t="shared" si="2"/>
        <v>0</v>
      </c>
      <c r="O18" s="246"/>
    </row>
    <row r="19" spans="1:18" x14ac:dyDescent="0.2">
      <c r="A19" s="57" t="s">
        <v>39</v>
      </c>
      <c r="B19" s="336">
        <f>+'[1]Podklady QZ'!B476</f>
        <v>86.9</v>
      </c>
      <c r="C19" s="462">
        <f>+'[1]Podklady QZ'!C476</f>
        <v>3.5015450315614522E-3</v>
      </c>
      <c r="D19" s="381">
        <f>+'[1]Podklady QZ'!D476</f>
        <v>113.8</v>
      </c>
      <c r="E19" s="380">
        <f>+'[1]Podklady QZ'!E476</f>
        <v>4.3923037420845424E-3</v>
      </c>
      <c r="F19" s="381">
        <f>+'[1]Podklady QZ'!F476</f>
        <v>171</v>
      </c>
      <c r="G19" s="368">
        <f>+'[1]Podklady QZ'!G476</f>
        <v>4.3023537195961345E-3</v>
      </c>
      <c r="H19" s="381">
        <f>+'[1]Podklady QZ'!H476</f>
        <v>371.7</v>
      </c>
      <c r="I19" s="368">
        <f>+'[1]Podklady QZ'!I476</f>
        <v>4.1084417734820076E-3</v>
      </c>
      <c r="J19" s="176"/>
      <c r="K19" s="178" t="str">
        <f t="shared" si="0"/>
        <v>Odpadní teplo</v>
      </c>
      <c r="L19" s="168">
        <f t="shared" si="0"/>
        <v>86.9</v>
      </c>
      <c r="M19" s="168">
        <f t="shared" si="1"/>
        <v>113.8</v>
      </c>
      <c r="N19" s="168">
        <f t="shared" si="2"/>
        <v>171</v>
      </c>
      <c r="O19" s="246"/>
    </row>
    <row r="20" spans="1:18" x14ac:dyDescent="0.2">
      <c r="A20" s="57" t="s">
        <v>38</v>
      </c>
      <c r="B20" s="336">
        <f>+'[1]Podklady QZ'!B477</f>
        <v>0</v>
      </c>
      <c r="C20" s="462">
        <f>+'[1]Podklady QZ'!C477</f>
        <v>0</v>
      </c>
      <c r="D20" s="381">
        <f>+'[1]Podklady QZ'!D477</f>
        <v>0</v>
      </c>
      <c r="E20" s="380">
        <f>+'[1]Podklady QZ'!E477</f>
        <v>0</v>
      </c>
      <c r="F20" s="381">
        <f>+'[1]Podklady QZ'!F477</f>
        <v>0</v>
      </c>
      <c r="G20" s="368">
        <f>+'[1]Podklady QZ'!G477</f>
        <v>0</v>
      </c>
      <c r="H20" s="381">
        <f>+'[1]Podklady QZ'!H477</f>
        <v>0</v>
      </c>
      <c r="I20" s="368">
        <f>+'[1]Podklady QZ'!I477</f>
        <v>0</v>
      </c>
      <c r="J20" s="176"/>
      <c r="K20" s="178" t="str">
        <f t="shared" si="0"/>
        <v>Ostatní kapalná paliva</v>
      </c>
      <c r="L20" s="168">
        <f t="shared" si="0"/>
        <v>0</v>
      </c>
      <c r="M20" s="168">
        <f t="shared" si="1"/>
        <v>0</v>
      </c>
      <c r="N20" s="168">
        <f t="shared" si="2"/>
        <v>0</v>
      </c>
      <c r="O20" s="246"/>
    </row>
    <row r="21" spans="1:18" x14ac:dyDescent="0.2">
      <c r="A21" s="57" t="s">
        <v>37</v>
      </c>
      <c r="B21" s="336">
        <f>+'[1]Podklady QZ'!B478</f>
        <v>29519</v>
      </c>
      <c r="C21" s="462">
        <f>+'[1]Podklady QZ'!C478</f>
        <v>0.14449030567757104</v>
      </c>
      <c r="D21" s="381">
        <f>+'[1]Podklady QZ'!D478</f>
        <v>28998</v>
      </c>
      <c r="E21" s="380">
        <f>+'[1]Podklady QZ'!E478</f>
        <v>0.14294109238759273</v>
      </c>
      <c r="F21" s="381">
        <f>+'[1]Podklady QZ'!F478</f>
        <v>36717</v>
      </c>
      <c r="G21" s="368">
        <f>+'[1]Podklady QZ'!G478</f>
        <v>0.19511869742016222</v>
      </c>
      <c r="H21" s="381">
        <f>+'[1]Podklady QZ'!H478</f>
        <v>95234</v>
      </c>
      <c r="I21" s="368">
        <f>+'[1]Podklady QZ'!I478</f>
        <v>0.15996519860294703</v>
      </c>
      <c r="J21" s="176"/>
      <c r="K21" s="178" t="str">
        <f t="shared" si="0"/>
        <v>Ostatní pevná paliva</v>
      </c>
      <c r="L21" s="168">
        <f t="shared" si="0"/>
        <v>29519</v>
      </c>
      <c r="M21" s="168">
        <f t="shared" si="1"/>
        <v>28998</v>
      </c>
      <c r="N21" s="168">
        <f t="shared" si="2"/>
        <v>36717</v>
      </c>
      <c r="O21" s="246"/>
    </row>
    <row r="22" spans="1:18" x14ac:dyDescent="0.2">
      <c r="A22" s="57" t="s">
        <v>36</v>
      </c>
      <c r="B22" s="336">
        <f>+'[1]Podklady QZ'!B479</f>
        <v>0</v>
      </c>
      <c r="C22" s="462">
        <f>+'[1]Podklady QZ'!C479</f>
        <v>0</v>
      </c>
      <c r="D22" s="381">
        <f>+'[1]Podklady QZ'!D479</f>
        <v>0</v>
      </c>
      <c r="E22" s="380">
        <f>+'[1]Podklady QZ'!E479</f>
        <v>0</v>
      </c>
      <c r="F22" s="381">
        <f>+'[1]Podklady QZ'!F479</f>
        <v>0</v>
      </c>
      <c r="G22" s="368">
        <f>+'[1]Podklady QZ'!G479</f>
        <v>0</v>
      </c>
      <c r="H22" s="381">
        <f>+'[1]Podklady QZ'!H479</f>
        <v>0</v>
      </c>
      <c r="I22" s="368">
        <f>+'[1]Podklady QZ'!I479</f>
        <v>0</v>
      </c>
      <c r="J22" s="176"/>
      <c r="K22" s="178" t="str">
        <f t="shared" si="0"/>
        <v>Ostatní plyny</v>
      </c>
      <c r="L22" s="168">
        <f t="shared" si="0"/>
        <v>0</v>
      </c>
      <c r="M22" s="168">
        <f t="shared" si="1"/>
        <v>0</v>
      </c>
      <c r="N22" s="168">
        <f t="shared" si="2"/>
        <v>0</v>
      </c>
      <c r="O22" s="246"/>
    </row>
    <row r="23" spans="1:18" x14ac:dyDescent="0.2">
      <c r="A23" s="57" t="s">
        <v>3</v>
      </c>
      <c r="B23" s="336">
        <f>+'[1]Podklady QZ'!B480</f>
        <v>0</v>
      </c>
      <c r="C23" s="462">
        <f>+'[1]Podklady QZ'!C480</f>
        <v>0</v>
      </c>
      <c r="D23" s="381">
        <f>+'[1]Podklady QZ'!D480</f>
        <v>0</v>
      </c>
      <c r="E23" s="380">
        <f>+'[1]Podklady QZ'!E480</f>
        <v>0</v>
      </c>
      <c r="F23" s="381">
        <f>+'[1]Podklady QZ'!F480</f>
        <v>0</v>
      </c>
      <c r="G23" s="368">
        <f>+'[1]Podklady QZ'!G480</f>
        <v>0</v>
      </c>
      <c r="H23" s="381">
        <f>+'[1]Podklady QZ'!H480</f>
        <v>0</v>
      </c>
      <c r="I23" s="368">
        <f>+'[1]Podklady QZ'!I480</f>
        <v>0</v>
      </c>
      <c r="J23" s="176"/>
      <c r="K23" s="178" t="str">
        <f t="shared" si="0"/>
        <v>Ostatní</v>
      </c>
      <c r="L23" s="168">
        <f t="shared" si="0"/>
        <v>0</v>
      </c>
      <c r="M23" s="168">
        <f t="shared" si="1"/>
        <v>0</v>
      </c>
      <c r="N23" s="168">
        <f t="shared" si="2"/>
        <v>0</v>
      </c>
      <c r="O23" s="246"/>
    </row>
    <row r="24" spans="1:18" x14ac:dyDescent="0.2">
      <c r="A24" s="57" t="s">
        <v>35</v>
      </c>
      <c r="B24" s="336">
        <f>+'[1]Podklady QZ'!B481</f>
        <v>0</v>
      </c>
      <c r="C24" s="462">
        <f>+'[1]Podklady QZ'!C481</f>
        <v>0</v>
      </c>
      <c r="D24" s="381">
        <f>+'[1]Podklady QZ'!D481</f>
        <v>0</v>
      </c>
      <c r="E24" s="380">
        <f>+'[1]Podklady QZ'!E481</f>
        <v>0</v>
      </c>
      <c r="F24" s="381">
        <f>+'[1]Podklady QZ'!F481</f>
        <v>0</v>
      </c>
      <c r="G24" s="368">
        <f>+'[1]Podklady QZ'!G481</f>
        <v>0</v>
      </c>
      <c r="H24" s="381">
        <f>+'[1]Podklady QZ'!H481</f>
        <v>0</v>
      </c>
      <c r="I24" s="368">
        <f>+'[1]Podklady QZ'!I481</f>
        <v>0</v>
      </c>
      <c r="J24" s="176"/>
      <c r="K24" s="178" t="str">
        <f t="shared" si="0"/>
        <v>Topné oleje</v>
      </c>
      <c r="L24" s="168">
        <f t="shared" si="0"/>
        <v>0</v>
      </c>
      <c r="M24" s="168">
        <f t="shared" si="1"/>
        <v>0</v>
      </c>
      <c r="N24" s="168">
        <f t="shared" si="2"/>
        <v>0</v>
      </c>
      <c r="O24" s="246"/>
    </row>
    <row r="25" spans="1:18" x14ac:dyDescent="0.2">
      <c r="A25" s="218" t="s">
        <v>34</v>
      </c>
      <c r="B25" s="338">
        <f>+'[1]Podklady QZ'!B482</f>
        <v>30715.545212105539</v>
      </c>
      <c r="C25" s="463">
        <f>+'[1]Podklady QZ'!C482</f>
        <v>3.5331162069084585E-2</v>
      </c>
      <c r="D25" s="379">
        <f>+'[1]Podklady QZ'!D482</f>
        <v>31083.382705696615</v>
      </c>
      <c r="E25" s="378">
        <f>+'[1]Podklady QZ'!E482</f>
        <v>4.1914719900416814E-2</v>
      </c>
      <c r="F25" s="379">
        <f>+'[1]Podklady QZ'!F482</f>
        <v>58200.577164739101</v>
      </c>
      <c r="G25" s="378">
        <f>+'[1]Podklady QZ'!G482</f>
        <v>5.7871037552373043E-2</v>
      </c>
      <c r="H25" s="379">
        <f>+'[1]Podklady QZ'!H482</f>
        <v>119999.50508254126</v>
      </c>
      <c r="I25" s="378">
        <f>+'[1]Podklady QZ'!I482</f>
        <v>4.5860115766241938E-2</v>
      </c>
      <c r="J25" s="176"/>
      <c r="K25" s="178" t="str">
        <f t="shared" si="0"/>
        <v>Zemní plyn</v>
      </c>
      <c r="L25" s="168">
        <f t="shared" si="0"/>
        <v>30715.545212105539</v>
      </c>
      <c r="M25" s="168">
        <f t="shared" si="1"/>
        <v>31083.382705696615</v>
      </c>
      <c r="N25" s="168">
        <f t="shared" si="2"/>
        <v>58200.577164739101</v>
      </c>
      <c r="O25" s="173"/>
    </row>
    <row r="26" spans="1:18" ht="13.5" customHeight="1" x14ac:dyDescent="0.2">
      <c r="A26" s="242" t="s">
        <v>281</v>
      </c>
      <c r="B26" s="334">
        <f>+'[1]Podklady QZ'!B483</f>
        <v>41093.697000000007</v>
      </c>
      <c r="C26" s="370">
        <f>+'[1]Podklady QZ'!C483</f>
        <v>1.6270654200969872E-2</v>
      </c>
      <c r="D26" s="367">
        <f>+'[1]Podklady QZ'!D483</f>
        <v>40188.032000000007</v>
      </c>
      <c r="E26" s="370">
        <f>+'[1]Podklady QZ'!E483</f>
        <v>1.5947232166613711E-2</v>
      </c>
      <c r="F26" s="367">
        <f>+'[1]Podklady QZ'!F483</f>
        <v>77672.906000000003</v>
      </c>
      <c r="G26" s="370">
        <f>+'[1]Podklady QZ'!G483</f>
        <v>2.2351659808473631E-2</v>
      </c>
      <c r="H26" s="367">
        <f>+'[1]Podklady QZ'!H483</f>
        <v>158954.63500000001</v>
      </c>
      <c r="I26" s="370">
        <f>+'[1]Podklady QZ'!I483</f>
        <v>1.8655036615411968E-2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36">
        <f>+'[1]Podklady QZ'!B484</f>
        <v>3376.152</v>
      </c>
      <c r="C27" s="368">
        <f>+'[1]Podklady QZ'!C484</f>
        <v>2.7677533284533062E-3</v>
      </c>
      <c r="D27" s="363">
        <f>+'[1]Podklady QZ'!D484</f>
        <v>3801.9259999999999</v>
      </c>
      <c r="E27" s="368">
        <f>+'[1]Podklady QZ'!E484</f>
        <v>3.1650328621635414E-3</v>
      </c>
      <c r="F27" s="363">
        <f>+'[1]Podklady QZ'!F484</f>
        <v>7910.3710000000001</v>
      </c>
      <c r="G27" s="368">
        <f>+'[1]Podklady QZ'!G484</f>
        <v>5.9522300798667653E-3</v>
      </c>
      <c r="H27" s="363">
        <f>+'[1]Podklady QZ'!H484</f>
        <v>15088.449000000001</v>
      </c>
      <c r="I27" s="368">
        <f>+'[1]Podklady QZ'!I484</f>
        <v>4.0235641040901127E-3</v>
      </c>
      <c r="J27" s="176"/>
      <c r="K27" s="178" t="str">
        <f>+A27</f>
        <v>Průmysl</v>
      </c>
      <c r="L27" s="168">
        <f t="shared" ref="L27:L34" si="4">+B27</f>
        <v>3376.152</v>
      </c>
      <c r="M27" s="168">
        <f t="shared" ref="M27:M34" si="5">+D27</f>
        <v>3801.9259999999999</v>
      </c>
      <c r="N27" s="168">
        <f t="shared" ref="N27:N34" si="6">+F27</f>
        <v>7910.3710000000001</v>
      </c>
      <c r="O27" s="127"/>
      <c r="P27" s="246"/>
      <c r="Q27" s="246"/>
      <c r="R27" s="246"/>
    </row>
    <row r="28" spans="1:18" ht="12.75" customHeight="1" x14ac:dyDescent="0.2">
      <c r="A28" s="57" t="s">
        <v>0</v>
      </c>
      <c r="B28" s="336">
        <f>+'[1]Podklady QZ'!B485</f>
        <v>52</v>
      </c>
      <c r="C28" s="380">
        <f>+'[1]Podklady QZ'!C485</f>
        <v>9.4106187394953989E-4</v>
      </c>
      <c r="D28" s="381">
        <f>+'[1]Podklady QZ'!D485</f>
        <v>52</v>
      </c>
      <c r="E28" s="380">
        <f>+'[1]Podklady QZ'!E485</f>
        <v>7.1054431780373593E-4</v>
      </c>
      <c r="F28" s="381">
        <f>+'[1]Podklady QZ'!F485</f>
        <v>100</v>
      </c>
      <c r="G28" s="368">
        <f>+'[1]Podklady QZ'!G485</f>
        <v>1.1518811111252535E-3</v>
      </c>
      <c r="H28" s="381">
        <f>+'[1]Podklady QZ'!H485</f>
        <v>204</v>
      </c>
      <c r="I28" s="368">
        <f>+'[1]Podklady QZ'!I485</f>
        <v>9.4771505296793366E-4</v>
      </c>
      <c r="J28" s="176"/>
      <c r="K28" s="178" t="str">
        <f t="shared" ref="K28:K34" si="7">+A28</f>
        <v>Energetika</v>
      </c>
      <c r="L28" s="168">
        <f t="shared" si="4"/>
        <v>52</v>
      </c>
      <c r="M28" s="168">
        <f t="shared" si="5"/>
        <v>52</v>
      </c>
      <c r="N28" s="168">
        <f t="shared" si="6"/>
        <v>100</v>
      </c>
      <c r="O28" s="127"/>
    </row>
    <row r="29" spans="1:18" ht="12.75" customHeight="1" x14ac:dyDescent="0.2">
      <c r="A29" s="57" t="s">
        <v>1</v>
      </c>
      <c r="B29" s="336">
        <f>+'[1]Podklady QZ'!B486</f>
        <v>0</v>
      </c>
      <c r="C29" s="380">
        <f>+'[1]Podklady QZ'!C486</f>
        <v>0</v>
      </c>
      <c r="D29" s="381">
        <f>+'[1]Podklady QZ'!D486</f>
        <v>0</v>
      </c>
      <c r="E29" s="380">
        <f>+'[1]Podklady QZ'!E486</f>
        <v>0</v>
      </c>
      <c r="F29" s="381">
        <f>+'[1]Podklady QZ'!F486</f>
        <v>62</v>
      </c>
      <c r="G29" s="368">
        <f>+'[1]Podklady QZ'!G486</f>
        <v>5.5546098782465357E-3</v>
      </c>
      <c r="H29" s="381">
        <f>+'[1]Podklady QZ'!H486</f>
        <v>62</v>
      </c>
      <c r="I29" s="368">
        <f>+'[1]Podklady QZ'!I486</f>
        <v>2.7356139028663806E-3</v>
      </c>
      <c r="J29" s="176"/>
      <c r="K29" s="178" t="str">
        <f t="shared" si="7"/>
        <v>Doprava</v>
      </c>
      <c r="L29" s="168">
        <f t="shared" si="4"/>
        <v>0</v>
      </c>
      <c r="M29" s="168">
        <f t="shared" si="5"/>
        <v>0</v>
      </c>
      <c r="N29" s="168">
        <f t="shared" si="6"/>
        <v>62</v>
      </c>
      <c r="O29" s="127"/>
    </row>
    <row r="30" spans="1:18" ht="12.75" customHeight="1" x14ac:dyDescent="0.2">
      <c r="A30" s="57" t="s">
        <v>2</v>
      </c>
      <c r="B30" s="336">
        <f>+'[1]Podklady QZ'!B487</f>
        <v>26</v>
      </c>
      <c r="C30" s="380">
        <f>+'[1]Podklady QZ'!C487</f>
        <v>1.6949076304676337E-3</v>
      </c>
      <c r="D30" s="381">
        <f>+'[1]Podklady QZ'!D487</f>
        <v>3</v>
      </c>
      <c r="E30" s="380">
        <f>+'[1]Podklady QZ'!E487</f>
        <v>1.576680765346071E-4</v>
      </c>
      <c r="F30" s="381">
        <f>+'[1]Podklady QZ'!F487</f>
        <v>12</v>
      </c>
      <c r="G30" s="368">
        <f>+'[1]Podklady QZ'!G487</f>
        <v>6.4778048274113031E-4</v>
      </c>
      <c r="H30" s="381">
        <f>+'[1]Podklady QZ'!H487</f>
        <v>41</v>
      </c>
      <c r="I30" s="368">
        <f>+'[1]Podklady QZ'!I487</f>
        <v>7.7516189208850302E-4</v>
      </c>
      <c r="J30" s="176"/>
      <c r="K30" s="178" t="str">
        <f t="shared" si="7"/>
        <v>Stavebnictví</v>
      </c>
      <c r="L30" s="168">
        <f t="shared" si="4"/>
        <v>26</v>
      </c>
      <c r="M30" s="168">
        <f t="shared" si="5"/>
        <v>3</v>
      </c>
      <c r="N30" s="168">
        <f t="shared" si="6"/>
        <v>12</v>
      </c>
    </row>
    <row r="31" spans="1:18" x14ac:dyDescent="0.2">
      <c r="A31" s="57" t="s">
        <v>6</v>
      </c>
      <c r="B31" s="336">
        <f>+'[1]Podklady QZ'!B488</f>
        <v>784.87</v>
      </c>
      <c r="C31" s="380">
        <f>+'[1]Podklady QZ'!C488</f>
        <v>8.0928599666209605E-2</v>
      </c>
      <c r="D31" s="381">
        <f>+'[1]Podklady QZ'!D488</f>
        <v>677.08</v>
      </c>
      <c r="E31" s="380">
        <f>+'[1]Podklady QZ'!E488</f>
        <v>7.2651100995524395E-2</v>
      </c>
      <c r="F31" s="381">
        <f>+'[1]Podklady QZ'!F488</f>
        <v>834.28</v>
      </c>
      <c r="G31" s="368">
        <f>+'[1]Podklady QZ'!G488</f>
        <v>5.4482634721388416E-2</v>
      </c>
      <c r="H31" s="381">
        <f>+'[1]Podklady QZ'!H488</f>
        <v>2296.23</v>
      </c>
      <c r="I31" s="368">
        <f>+'[1]Podklady QZ'!I488</f>
        <v>6.6885650567617624E-2</v>
      </c>
      <c r="J31" s="176"/>
      <c r="K31" s="178" t="str">
        <f t="shared" si="7"/>
        <v>Zemědělství a lesnictví</v>
      </c>
      <c r="L31" s="168">
        <f t="shared" si="4"/>
        <v>784.87</v>
      </c>
      <c r="M31" s="168">
        <f t="shared" si="5"/>
        <v>677.08</v>
      </c>
      <c r="N31" s="168">
        <f t="shared" si="6"/>
        <v>834.28</v>
      </c>
    </row>
    <row r="32" spans="1:18" x14ac:dyDescent="0.2">
      <c r="A32" s="57" t="s">
        <v>28</v>
      </c>
      <c r="B32" s="336">
        <f>+'[1]Podklady QZ'!B489</f>
        <v>26765.607000000004</v>
      </c>
      <c r="C32" s="380">
        <f>+'[1]Podklady QZ'!C489</f>
        <v>3.2219414948080838E-2</v>
      </c>
      <c r="D32" s="381">
        <f>+'[1]Podklady QZ'!D489</f>
        <v>25471.881000000001</v>
      </c>
      <c r="E32" s="380">
        <f>+'[1]Podklady QZ'!E489</f>
        <v>3.0766919764496584E-2</v>
      </c>
      <c r="F32" s="381">
        <f>+'[1]Podklady QZ'!F489</f>
        <v>48006.617000000006</v>
      </c>
      <c r="G32" s="368">
        <f>+'[1]Podklady QZ'!G489</f>
        <v>3.5514556498407922E-2</v>
      </c>
      <c r="H32" s="381">
        <f>+'[1]Podklady QZ'!H489</f>
        <v>100244.10500000001</v>
      </c>
      <c r="I32" s="368">
        <f>+'[1]Podklady QZ'!I489</f>
        <v>3.3299571107926126E-2</v>
      </c>
      <c r="J32" s="176"/>
      <c r="K32" s="178" t="str">
        <f t="shared" si="7"/>
        <v>Domácnosti</v>
      </c>
      <c r="L32" s="168">
        <f t="shared" si="4"/>
        <v>26765.607000000004</v>
      </c>
      <c r="M32" s="168">
        <f t="shared" si="5"/>
        <v>25471.881000000001</v>
      </c>
      <c r="N32" s="168">
        <f t="shared" si="6"/>
        <v>48006.617000000006</v>
      </c>
    </row>
    <row r="33" spans="1:14" x14ac:dyDescent="0.2">
      <c r="A33" s="57" t="s">
        <v>5</v>
      </c>
      <c r="B33" s="336">
        <f>+'[1]Podklady QZ'!B490</f>
        <v>8686.0440000000017</v>
      </c>
      <c r="C33" s="380">
        <f>+'[1]Podklady QZ'!C490</f>
        <v>2.4180195381725788E-2</v>
      </c>
      <c r="D33" s="381">
        <f>+'[1]Podklady QZ'!D490</f>
        <v>8852.0730000000021</v>
      </c>
      <c r="E33" s="380">
        <f>+'[1]Podklady QZ'!E490</f>
        <v>2.5097889894446345E-2</v>
      </c>
      <c r="F33" s="381">
        <f>+'[1]Podklady QZ'!F490</f>
        <v>18382.132000000001</v>
      </c>
      <c r="G33" s="368">
        <f>+'[1]Podklady QZ'!G490</f>
        <v>3.0371671712813259E-2</v>
      </c>
      <c r="H33" s="381">
        <f>+'[1]Podklady QZ'!H490</f>
        <v>35920.249000000011</v>
      </c>
      <c r="I33" s="368">
        <f>+'[1]Podklady QZ'!I490</f>
        <v>2.7270928192139016E-2</v>
      </c>
      <c r="J33" s="176"/>
      <c r="K33" s="178" t="str">
        <f t="shared" si="7"/>
        <v>Obchod, služby, školství, zdravotnictví</v>
      </c>
      <c r="L33" s="168">
        <f t="shared" si="4"/>
        <v>8686.0440000000017</v>
      </c>
      <c r="M33" s="168">
        <f t="shared" si="5"/>
        <v>8852.0730000000021</v>
      </c>
      <c r="N33" s="168">
        <f t="shared" si="6"/>
        <v>18382.132000000001</v>
      </c>
    </row>
    <row r="34" spans="1:14" ht="12.75" thickBot="1" x14ac:dyDescent="0.25">
      <c r="A34" s="58" t="s">
        <v>3</v>
      </c>
      <c r="B34" s="337">
        <f>+'[1]Podklady QZ'!B491</f>
        <v>1403.0240000000001</v>
      </c>
      <c r="C34" s="369">
        <f>+'[1]Podklady QZ'!C491</f>
        <v>4.6839691910269238E-2</v>
      </c>
      <c r="D34" s="364">
        <f>+'[1]Podklady QZ'!D491</f>
        <v>1330.0719999999999</v>
      </c>
      <c r="E34" s="369">
        <f>+'[1]Podklady QZ'!E491</f>
        <v>4.3157322638684076E-2</v>
      </c>
      <c r="F34" s="364">
        <f>+'[1]Podklady QZ'!F491</f>
        <v>2365.5059999999999</v>
      </c>
      <c r="G34" s="369">
        <f>+'[1]Podklady QZ'!G491</f>
        <v>4.130765579359838E-2</v>
      </c>
      <c r="H34" s="364">
        <f>+'[1]Podklady QZ'!H491</f>
        <v>5098.6019999999999</v>
      </c>
      <c r="I34" s="369">
        <f>+'[1]Podklady QZ'!I491</f>
        <v>4.3194416734547096E-2</v>
      </c>
      <c r="J34" s="176"/>
      <c r="K34" s="178" t="str">
        <f t="shared" si="7"/>
        <v>Ostatní</v>
      </c>
      <c r="L34" s="168">
        <f t="shared" si="4"/>
        <v>1403.0240000000001</v>
      </c>
      <c r="M34" s="168">
        <f t="shared" si="5"/>
        <v>1330.0719999999999</v>
      </c>
      <c r="N34" s="168">
        <f t="shared" si="6"/>
        <v>2365.5059999999999</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QZ'!L460</f>
        <v>1.4316283347888134E-2</v>
      </c>
    </row>
    <row r="40" spans="1:14" x14ac:dyDescent="0.2">
      <c r="B40" s="226"/>
      <c r="C40" s="226"/>
      <c r="D40" s="226"/>
      <c r="L40" s="184" t="s">
        <v>66</v>
      </c>
      <c r="M40" s="219">
        <f>+'[1]Podklady QZ'!L461</f>
        <v>1.4388211690238994E-2</v>
      </c>
    </row>
    <row r="41" spans="1:14" x14ac:dyDescent="0.2">
      <c r="B41" s="127"/>
      <c r="C41" s="127"/>
      <c r="D41" s="127"/>
      <c r="L41" s="184" t="s">
        <v>182</v>
      </c>
      <c r="M41" s="219">
        <f>+'[1]Podklady QZ'!L462</f>
        <v>2.3203149062201559E-2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35" sqref="P3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221</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28" t="s">
        <v>278</v>
      </c>
      <c r="C6" s="328" t="s">
        <v>52</v>
      </c>
      <c r="D6" s="328" t="s">
        <v>278</v>
      </c>
      <c r="E6" s="328" t="s">
        <v>52</v>
      </c>
      <c r="F6" s="328" t="s">
        <v>278</v>
      </c>
      <c r="G6" s="329" t="s">
        <v>52</v>
      </c>
      <c r="H6" s="328" t="s">
        <v>278</v>
      </c>
      <c r="I6" s="329" t="s">
        <v>52</v>
      </c>
      <c r="J6" s="184"/>
      <c r="O6" s="184"/>
    </row>
    <row r="7" spans="1:15" x14ac:dyDescent="0.2">
      <c r="A7" s="243" t="s">
        <v>245</v>
      </c>
      <c r="B7" s="335">
        <f>+'[1]Podklady QZ'!B499</f>
        <v>7288.0629999999974</v>
      </c>
      <c r="C7" s="332">
        <f>+'[1]Podklady QZ'!C499</f>
        <v>0.17516283387317566</v>
      </c>
      <c r="D7" s="333">
        <f>+'[1]Podklady QZ'!D499</f>
        <v>7288.0629999999974</v>
      </c>
      <c r="E7" s="332">
        <f>+'[1]Podklady QZ'!E499</f>
        <v>0.17563698674266706</v>
      </c>
      <c r="F7" s="333">
        <f>+'[1]Podklady QZ'!F499</f>
        <v>7287.2329999999974</v>
      </c>
      <c r="G7" s="332">
        <f>+'[1]Podklady QZ'!G499</f>
        <v>0.17556162716549947</v>
      </c>
      <c r="H7" s="333">
        <f>+'[1]Podklady QZ'!H499</f>
        <v>7287.2329999999974</v>
      </c>
      <c r="I7" s="332">
        <f>+'[1]Podklady QZ'!I499</f>
        <v>0.17556162716549947</v>
      </c>
      <c r="J7" s="187"/>
      <c r="O7" s="92"/>
    </row>
    <row r="8" spans="1:15" x14ac:dyDescent="0.2">
      <c r="A8" s="240" t="s">
        <v>279</v>
      </c>
      <c r="B8" s="335">
        <f>+'[1]Podklady QZ'!B500</f>
        <v>1637333.6319999995</v>
      </c>
      <c r="C8" s="332">
        <f>+'[1]Podklady QZ'!C500</f>
        <v>0.21919879792686336</v>
      </c>
      <c r="D8" s="333">
        <f>+'[1]Podklady QZ'!D500</f>
        <v>1597172.3150000004</v>
      </c>
      <c r="E8" s="332">
        <f>+'[1]Podklady QZ'!E500</f>
        <v>0.20401487714819885</v>
      </c>
      <c r="F8" s="333">
        <f>+'[1]Podklady QZ'!F500</f>
        <v>1814211.7829999998</v>
      </c>
      <c r="G8" s="332">
        <f>+'[1]Podklady QZ'!G500</f>
        <v>0.192798796483058</v>
      </c>
      <c r="H8" s="333">
        <f>+'[1]Podklady QZ'!H500</f>
        <v>5048717.7299999995</v>
      </c>
      <c r="I8" s="332">
        <f>+'[1]Podklady QZ'!I500</f>
        <v>0.20433365301820003</v>
      </c>
      <c r="J8" s="187"/>
      <c r="O8" s="92"/>
    </row>
    <row r="9" spans="1:15" x14ac:dyDescent="0.2">
      <c r="A9" s="241" t="s">
        <v>280</v>
      </c>
      <c r="B9" s="334">
        <f>+'[1]Podklady QZ'!B501</f>
        <v>435215.69399999996</v>
      </c>
      <c r="C9" s="331">
        <f>+'[1]Podklady QZ'!C501</f>
        <v>0.14871915560470725</v>
      </c>
      <c r="D9" s="330">
        <f>+'[1]Podklady QZ'!D501</f>
        <v>430755.10100000002</v>
      </c>
      <c r="E9" s="331">
        <f>+'[1]Podklady QZ'!E501</f>
        <v>0.14709336774352505</v>
      </c>
      <c r="F9" s="330">
        <f>+'[1]Podklady QZ'!F501</f>
        <v>598944.02499999991</v>
      </c>
      <c r="G9" s="331">
        <f>+'[1]Podklady QZ'!G501</f>
        <v>0.15102516206053332</v>
      </c>
      <c r="H9" s="330">
        <f>+'[1]Podklady QZ'!H501</f>
        <v>1464914.8199999998</v>
      </c>
      <c r="I9" s="331">
        <f>+'[1]Podklady QZ'!I501</f>
        <v>0.14916558436421071</v>
      </c>
      <c r="J9" s="176"/>
      <c r="K9" s="178"/>
      <c r="L9" s="178" t="str">
        <f>+B5</f>
        <v>Červenec</v>
      </c>
      <c r="M9" s="178" t="str">
        <f>+D5</f>
        <v>Srpen</v>
      </c>
      <c r="N9" s="178" t="str">
        <f>+F5</f>
        <v>Září</v>
      </c>
      <c r="O9" s="179"/>
    </row>
    <row r="10" spans="1:15" x14ac:dyDescent="0.2">
      <c r="A10" s="57" t="s">
        <v>44</v>
      </c>
      <c r="B10" s="336">
        <f>+'[1]Podklady QZ'!B502</f>
        <v>33382.534</v>
      </c>
      <c r="C10" s="73">
        <f>+'[1]Podklady QZ'!C502</f>
        <v>0.12758965895744101</v>
      </c>
      <c r="D10" s="363">
        <f>+'[1]Podklady QZ'!D502</f>
        <v>43462.742000000006</v>
      </c>
      <c r="E10" s="368">
        <f>+'[1]Podklady QZ'!E502</f>
        <v>0.14937144656242843</v>
      </c>
      <c r="F10" s="363">
        <f>+'[1]Podklady QZ'!F502</f>
        <v>52066.233999999997</v>
      </c>
      <c r="G10" s="368">
        <f>+'[1]Podklady QZ'!G502</f>
        <v>0.14432479046825333</v>
      </c>
      <c r="H10" s="363">
        <f>+'[1]Podklady QZ'!H502</f>
        <v>128911.51000000001</v>
      </c>
      <c r="I10" s="368">
        <f>+'[1]Podklady QZ'!I502</f>
        <v>0.14113861975682207</v>
      </c>
      <c r="J10" s="176"/>
      <c r="K10" s="178" t="str">
        <f>+A10</f>
        <v>Biomasa</v>
      </c>
      <c r="L10" s="168">
        <f>+B10</f>
        <v>33382.534</v>
      </c>
      <c r="M10" s="168">
        <f>+D10</f>
        <v>43462.742000000006</v>
      </c>
      <c r="N10" s="168">
        <f>+F10</f>
        <v>52066.233999999997</v>
      </c>
      <c r="O10" s="246"/>
    </row>
    <row r="11" spans="1:15" x14ac:dyDescent="0.2">
      <c r="A11" s="57" t="s">
        <v>43</v>
      </c>
      <c r="B11" s="336">
        <f>+'[1]Podklady QZ'!B503</f>
        <v>0</v>
      </c>
      <c r="C11" s="462">
        <f>+'[1]Podklady QZ'!C503</f>
        <v>0</v>
      </c>
      <c r="D11" s="381">
        <f>+'[1]Podklady QZ'!D503</f>
        <v>0</v>
      </c>
      <c r="E11" s="380">
        <f>+'[1]Podklady QZ'!E503</f>
        <v>0</v>
      </c>
      <c r="F11" s="381">
        <f>+'[1]Podklady QZ'!F503</f>
        <v>0</v>
      </c>
      <c r="G11" s="368">
        <f>+'[1]Podklady QZ'!G503</f>
        <v>0</v>
      </c>
      <c r="H11" s="381">
        <f>+'[1]Podklady QZ'!H503</f>
        <v>0</v>
      </c>
      <c r="I11" s="368">
        <f>+'[1]Podklady QZ'!I503</f>
        <v>0</v>
      </c>
      <c r="J11" s="176"/>
      <c r="K11" s="178" t="str">
        <f t="shared" ref="K11:K25" si="0">+A11</f>
        <v>Bioplyn</v>
      </c>
      <c r="L11" s="168">
        <f t="shared" ref="L11:L25" si="1">+B11</f>
        <v>0</v>
      </c>
      <c r="M11" s="168">
        <f t="shared" ref="M11:M25" si="2">+D11</f>
        <v>0</v>
      </c>
      <c r="N11" s="168">
        <f t="shared" ref="N11:N25" si="3">+F11</f>
        <v>0</v>
      </c>
      <c r="O11" s="246"/>
    </row>
    <row r="12" spans="1:15" x14ac:dyDescent="0.2">
      <c r="A12" s="57" t="s">
        <v>42</v>
      </c>
      <c r="B12" s="336">
        <f>+'[1]Podklady QZ'!B504</f>
        <v>189130.64900000003</v>
      </c>
      <c r="C12" s="462">
        <f>+'[1]Podklady QZ'!C504</f>
        <v>0.7672135355555727</v>
      </c>
      <c r="D12" s="381">
        <f>+'[1]Podklady QZ'!D504</f>
        <v>191129.60399999999</v>
      </c>
      <c r="E12" s="380">
        <f>+'[1]Podklady QZ'!E504</f>
        <v>0.78198864284851355</v>
      </c>
      <c r="F12" s="381">
        <f>+'[1]Podklady QZ'!F504</f>
        <v>283404.14</v>
      </c>
      <c r="G12" s="368">
        <f>+'[1]Podklady QZ'!G504</f>
        <v>0.87488412160841289</v>
      </c>
      <c r="H12" s="381">
        <f>+'[1]Podklady QZ'!H504</f>
        <v>663664.39300000004</v>
      </c>
      <c r="I12" s="368">
        <f>+'[1]Podklady QZ'!I504</f>
        <v>0.81444758478128354</v>
      </c>
      <c r="J12" s="176"/>
      <c r="K12" s="178" t="str">
        <f t="shared" si="0"/>
        <v>Černé uhlí</v>
      </c>
      <c r="L12" s="168">
        <f t="shared" si="1"/>
        <v>189130.64900000003</v>
      </c>
      <c r="M12" s="168">
        <f t="shared" si="2"/>
        <v>191129.60399999999</v>
      </c>
      <c r="N12" s="168">
        <f t="shared" si="3"/>
        <v>283404.14</v>
      </c>
      <c r="O12" s="246"/>
    </row>
    <row r="13" spans="1:15" x14ac:dyDescent="0.2">
      <c r="A13" s="57" t="s">
        <v>67</v>
      </c>
      <c r="B13" s="336">
        <f>+'[1]Podklady QZ'!B505</f>
        <v>21.338000000000001</v>
      </c>
      <c r="C13" s="462">
        <f>+'[1]Podklady QZ'!C505</f>
        <v>2.6316114025805529E-2</v>
      </c>
      <c r="D13" s="381">
        <f>+'[1]Podklady QZ'!D505</f>
        <v>16.853000000000002</v>
      </c>
      <c r="E13" s="380">
        <f>+'[1]Podklady QZ'!E505</f>
        <v>8.900806158578323E-3</v>
      </c>
      <c r="F13" s="381">
        <f>+'[1]Podklady QZ'!F505</f>
        <v>10.407</v>
      </c>
      <c r="G13" s="368">
        <f>+'[1]Podklady QZ'!G505</f>
        <v>1.1001882805157681E-2</v>
      </c>
      <c r="H13" s="381">
        <f>+'[1]Podklady QZ'!H505</f>
        <v>48.597999999999999</v>
      </c>
      <c r="I13" s="368">
        <f>+'[1]Podklady QZ'!I505</f>
        <v>1.3313838441701753E-2</v>
      </c>
      <c r="J13" s="176"/>
      <c r="K13" s="178" t="str">
        <f t="shared" si="0"/>
        <v>Elektrická energie</v>
      </c>
      <c r="L13" s="168">
        <f t="shared" si="1"/>
        <v>21.338000000000001</v>
      </c>
      <c r="M13" s="168">
        <f t="shared" si="2"/>
        <v>16.853000000000002</v>
      </c>
      <c r="N13" s="168">
        <f t="shared" si="3"/>
        <v>10.407</v>
      </c>
      <c r="O13" s="246"/>
    </row>
    <row r="14" spans="1:15" x14ac:dyDescent="0.2">
      <c r="A14" s="57" t="s">
        <v>68</v>
      </c>
      <c r="B14" s="336">
        <f>+'[1]Podklady QZ'!B506</f>
        <v>0</v>
      </c>
      <c r="C14" s="462">
        <f>+'[1]Podklady QZ'!C506</f>
        <v>0</v>
      </c>
      <c r="D14" s="381">
        <f>+'[1]Podklady QZ'!D506</f>
        <v>0</v>
      </c>
      <c r="E14" s="380">
        <f>+'[1]Podklady QZ'!E506</f>
        <v>0</v>
      </c>
      <c r="F14" s="381">
        <f>+'[1]Podklady QZ'!F506</f>
        <v>0</v>
      </c>
      <c r="G14" s="368">
        <f>+'[1]Podklady QZ'!G506</f>
        <v>0</v>
      </c>
      <c r="H14" s="381">
        <f>+'[1]Podklady QZ'!H506</f>
        <v>0</v>
      </c>
      <c r="I14" s="368">
        <f>+'[1]Podklady QZ'!I506</f>
        <v>0</v>
      </c>
      <c r="J14" s="176"/>
      <c r="K14" s="178" t="str">
        <f t="shared" si="0"/>
        <v>Energie prostředí (tepelné čerpadlo)</v>
      </c>
      <c r="L14" s="168">
        <f t="shared" si="1"/>
        <v>0</v>
      </c>
      <c r="M14" s="168">
        <f t="shared" si="2"/>
        <v>0</v>
      </c>
      <c r="N14" s="168">
        <f t="shared" si="3"/>
        <v>0</v>
      </c>
      <c r="O14" s="246"/>
    </row>
    <row r="15" spans="1:15" x14ac:dyDescent="0.2">
      <c r="A15" s="57" t="s">
        <v>69</v>
      </c>
      <c r="B15" s="336">
        <f>+'[1]Podklady QZ'!B507</f>
        <v>0</v>
      </c>
      <c r="C15" s="462">
        <f>+'[1]Podklady QZ'!C507</f>
        <v>0</v>
      </c>
      <c r="D15" s="381">
        <f>+'[1]Podklady QZ'!D507</f>
        <v>0</v>
      </c>
      <c r="E15" s="380">
        <f>+'[1]Podklady QZ'!E507</f>
        <v>0</v>
      </c>
      <c r="F15" s="381">
        <f>+'[1]Podklady QZ'!F507</f>
        <v>0</v>
      </c>
      <c r="G15" s="368">
        <f>+'[1]Podklady QZ'!G507</f>
        <v>0</v>
      </c>
      <c r="H15" s="381">
        <f>+'[1]Podklady QZ'!H507</f>
        <v>0</v>
      </c>
      <c r="I15" s="368">
        <f>+'[1]Podklady QZ'!I507</f>
        <v>0</v>
      </c>
      <c r="J15" s="176"/>
      <c r="K15" s="178" t="str">
        <f t="shared" si="0"/>
        <v>Energie Slunce (solární kolektor)</v>
      </c>
      <c r="L15" s="168">
        <f t="shared" si="1"/>
        <v>0</v>
      </c>
      <c r="M15" s="168">
        <f t="shared" si="2"/>
        <v>0</v>
      </c>
      <c r="N15" s="168">
        <f t="shared" si="3"/>
        <v>0</v>
      </c>
      <c r="O15" s="246"/>
    </row>
    <row r="16" spans="1:15" x14ac:dyDescent="0.2">
      <c r="A16" s="57" t="s">
        <v>41</v>
      </c>
      <c r="B16" s="336">
        <f>+'[1]Podklady QZ'!B508</f>
        <v>5340.25</v>
      </c>
      <c r="C16" s="462">
        <f>+'[1]Podklady QZ'!C508</f>
        <v>5.2548242144818853E-3</v>
      </c>
      <c r="D16" s="381">
        <f>+'[1]Podklady QZ'!D508</f>
        <v>3421.7599999999998</v>
      </c>
      <c r="E16" s="380">
        <f>+'[1]Podklady QZ'!E508</f>
        <v>3.0658491555140377E-3</v>
      </c>
      <c r="F16" s="381">
        <f>+'[1]Podklady QZ'!F508</f>
        <v>11009.167000000001</v>
      </c>
      <c r="G16" s="368">
        <f>+'[1]Podklady QZ'!G508</f>
        <v>6.3498991789849692E-3</v>
      </c>
      <c r="H16" s="381">
        <f>+'[1]Podklady QZ'!H508</f>
        <v>19771.177000000003</v>
      </c>
      <c r="I16" s="368">
        <f>+'[1]Podklady QZ'!I508</f>
        <v>5.113984781901993E-3</v>
      </c>
      <c r="J16" s="176"/>
      <c r="K16" s="178" t="str">
        <f t="shared" si="0"/>
        <v>Hnědé uhlí</v>
      </c>
      <c r="L16" s="168">
        <f t="shared" si="1"/>
        <v>5340.25</v>
      </c>
      <c r="M16" s="168">
        <f t="shared" si="2"/>
        <v>3421.7599999999998</v>
      </c>
      <c r="N16" s="168">
        <f t="shared" si="3"/>
        <v>11009.167000000001</v>
      </c>
      <c r="O16" s="246"/>
    </row>
    <row r="17" spans="1:18" x14ac:dyDescent="0.2">
      <c r="A17" s="57" t="s">
        <v>80</v>
      </c>
      <c r="B17" s="336">
        <f>+'[1]Podklady QZ'!B509</f>
        <v>0</v>
      </c>
      <c r="C17" s="462">
        <f>+'[1]Podklady QZ'!C509</f>
        <v>0</v>
      </c>
      <c r="D17" s="381">
        <f>+'[1]Podklady QZ'!D509</f>
        <v>0</v>
      </c>
      <c r="E17" s="380">
        <f>+'[1]Podklady QZ'!E509</f>
        <v>0</v>
      </c>
      <c r="F17" s="381">
        <f>+'[1]Podklady QZ'!F509</f>
        <v>0</v>
      </c>
      <c r="G17" s="368">
        <f>+'[1]Podklady QZ'!G509</f>
        <v>0</v>
      </c>
      <c r="H17" s="381">
        <f>+'[1]Podklady QZ'!H509</f>
        <v>0</v>
      </c>
      <c r="I17" s="368">
        <f>+'[1]Podklady QZ'!I509</f>
        <v>0</v>
      </c>
      <c r="J17" s="176"/>
      <c r="K17" s="178" t="str">
        <f t="shared" si="0"/>
        <v>Jaderné palivo</v>
      </c>
      <c r="L17" s="168">
        <f t="shared" si="1"/>
        <v>0</v>
      </c>
      <c r="M17" s="168">
        <f t="shared" si="2"/>
        <v>0</v>
      </c>
      <c r="N17" s="168">
        <f t="shared" si="3"/>
        <v>0</v>
      </c>
      <c r="O17" s="246"/>
    </row>
    <row r="18" spans="1:18" x14ac:dyDescent="0.2">
      <c r="A18" s="57" t="s">
        <v>40</v>
      </c>
      <c r="B18" s="336">
        <f>+'[1]Podklady QZ'!B510</f>
        <v>0</v>
      </c>
      <c r="C18" s="462">
        <f>+'[1]Podklady QZ'!C510</f>
        <v>0</v>
      </c>
      <c r="D18" s="381">
        <f>+'[1]Podklady QZ'!D510</f>
        <v>0</v>
      </c>
      <c r="E18" s="380">
        <f>+'[1]Podklady QZ'!E510</f>
        <v>0</v>
      </c>
      <c r="F18" s="381">
        <f>+'[1]Podklady QZ'!F510</f>
        <v>2.2200000000000002</v>
      </c>
      <c r="G18" s="368">
        <f>+'[1]Podklady QZ'!G510</f>
        <v>1</v>
      </c>
      <c r="H18" s="381">
        <f>+'[1]Podklady QZ'!H510</f>
        <v>2.2200000000000002</v>
      </c>
      <c r="I18" s="368">
        <f>+'[1]Podklady QZ'!I510</f>
        <v>1</v>
      </c>
      <c r="J18" s="176"/>
      <c r="K18" s="178" t="str">
        <f t="shared" si="0"/>
        <v>Koks</v>
      </c>
      <c r="L18" s="168">
        <f t="shared" si="1"/>
        <v>0</v>
      </c>
      <c r="M18" s="168">
        <f t="shared" si="2"/>
        <v>0</v>
      </c>
      <c r="N18" s="168">
        <f t="shared" si="3"/>
        <v>2.2200000000000002</v>
      </c>
      <c r="O18" s="246"/>
    </row>
    <row r="19" spans="1:18" x14ac:dyDescent="0.2">
      <c r="A19" s="57" t="s">
        <v>39</v>
      </c>
      <c r="B19" s="336">
        <f>+'[1]Podklady QZ'!B511</f>
        <v>6799.37</v>
      </c>
      <c r="C19" s="462">
        <f>+'[1]Podklady QZ'!C511</f>
        <v>0.27397353557247395</v>
      </c>
      <c r="D19" s="381">
        <f>+'[1]Podklady QZ'!D511</f>
        <v>6306.25</v>
      </c>
      <c r="E19" s="380">
        <f>+'[1]Podklady QZ'!E511</f>
        <v>0.24340039959156978</v>
      </c>
      <c r="F19" s="381">
        <f>+'[1]Podklady QZ'!F511</f>
        <v>10061.15</v>
      </c>
      <c r="G19" s="368">
        <f>+'[1]Podklady QZ'!G511</f>
        <v>0.25313816447903303</v>
      </c>
      <c r="H19" s="381">
        <f>+'[1]Podklady QZ'!H511</f>
        <v>23166.769999999997</v>
      </c>
      <c r="I19" s="368">
        <f>+'[1]Podklady QZ'!I511</f>
        <v>0.25606490617339189</v>
      </c>
      <c r="J19" s="176"/>
      <c r="K19" s="178" t="str">
        <f t="shared" si="0"/>
        <v>Odpadní teplo</v>
      </c>
      <c r="L19" s="168">
        <f t="shared" si="1"/>
        <v>6799.37</v>
      </c>
      <c r="M19" s="168">
        <f t="shared" si="2"/>
        <v>6306.25</v>
      </c>
      <c r="N19" s="168">
        <f t="shared" si="3"/>
        <v>10061.15</v>
      </c>
      <c r="O19" s="246"/>
    </row>
    <row r="20" spans="1:18" x14ac:dyDescent="0.2">
      <c r="A20" s="57" t="s">
        <v>38</v>
      </c>
      <c r="B20" s="336">
        <f>+'[1]Podklady QZ'!B512</f>
        <v>0</v>
      </c>
      <c r="C20" s="462">
        <f>+'[1]Podklady QZ'!C512</f>
        <v>0</v>
      </c>
      <c r="D20" s="381">
        <f>+'[1]Podklady QZ'!D512</f>
        <v>0</v>
      </c>
      <c r="E20" s="380">
        <f>+'[1]Podklady QZ'!E512</f>
        <v>0</v>
      </c>
      <c r="F20" s="381">
        <f>+'[1]Podklady QZ'!F512</f>
        <v>0</v>
      </c>
      <c r="G20" s="368">
        <f>+'[1]Podklady QZ'!G512</f>
        <v>0</v>
      </c>
      <c r="H20" s="381">
        <f>+'[1]Podklady QZ'!H512</f>
        <v>0</v>
      </c>
      <c r="I20" s="368">
        <f>+'[1]Podklady QZ'!I512</f>
        <v>0</v>
      </c>
      <c r="J20" s="176"/>
      <c r="K20" s="178" t="str">
        <f t="shared" si="0"/>
        <v>Ostatní kapalná paliva</v>
      </c>
      <c r="L20" s="168">
        <f t="shared" si="1"/>
        <v>0</v>
      </c>
      <c r="M20" s="168">
        <f t="shared" si="2"/>
        <v>0</v>
      </c>
      <c r="N20" s="168">
        <f t="shared" si="3"/>
        <v>0</v>
      </c>
      <c r="O20" s="246"/>
    </row>
    <row r="21" spans="1:18" x14ac:dyDescent="0.2">
      <c r="A21" s="57" t="s">
        <v>37</v>
      </c>
      <c r="B21" s="336">
        <f>+'[1]Podklady QZ'!B513</f>
        <v>39</v>
      </c>
      <c r="C21" s="462">
        <f>+'[1]Podklady QZ'!C513</f>
        <v>1.908981307437674E-4</v>
      </c>
      <c r="D21" s="381">
        <f>+'[1]Podklady QZ'!D513</f>
        <v>394.77</v>
      </c>
      <c r="E21" s="380">
        <f>+'[1]Podklady QZ'!E513</f>
        <v>1.945956791566659E-3</v>
      </c>
      <c r="F21" s="381">
        <f>+'[1]Podklady QZ'!F513</f>
        <v>158</v>
      </c>
      <c r="G21" s="368">
        <f>+'[1]Podklady QZ'!G513</f>
        <v>8.3963162002303115E-4</v>
      </c>
      <c r="H21" s="381">
        <f>+'[1]Podklady QZ'!H513</f>
        <v>591.77</v>
      </c>
      <c r="I21" s="368">
        <f>+'[1]Podklady QZ'!I513</f>
        <v>9.9400010056561691E-4</v>
      </c>
      <c r="J21" s="176"/>
      <c r="K21" s="178" t="str">
        <f t="shared" si="0"/>
        <v>Ostatní pevná paliva</v>
      </c>
      <c r="L21" s="168">
        <f t="shared" si="1"/>
        <v>39</v>
      </c>
      <c r="M21" s="168">
        <f t="shared" si="2"/>
        <v>394.77</v>
      </c>
      <c r="N21" s="168">
        <f t="shared" si="3"/>
        <v>158</v>
      </c>
      <c r="O21" s="246"/>
    </row>
    <row r="22" spans="1:18" x14ac:dyDescent="0.2">
      <c r="A22" s="57" t="s">
        <v>36</v>
      </c>
      <c r="B22" s="336">
        <f>+'[1]Podklady QZ'!B514</f>
        <v>128335.163</v>
      </c>
      <c r="C22" s="462">
        <f>+'[1]Podklady QZ'!C514</f>
        <v>0.48763463525403078</v>
      </c>
      <c r="D22" s="381">
        <f>+'[1]Podklady QZ'!D514</f>
        <v>127569.859</v>
      </c>
      <c r="E22" s="380">
        <f>+'[1]Podklady QZ'!E514</f>
        <v>0.48263038306177874</v>
      </c>
      <c r="F22" s="381">
        <f>+'[1]Podklady QZ'!F514</f>
        <v>158754.31899999996</v>
      </c>
      <c r="G22" s="368">
        <f>+'[1]Podklady QZ'!G514</f>
        <v>0.61409594106275212</v>
      </c>
      <c r="H22" s="381">
        <f>+'[1]Podklady QZ'!H514</f>
        <v>414659.34099999996</v>
      </c>
      <c r="I22" s="368">
        <f>+'[1]Podklady QZ'!I514</f>
        <v>0.52754424842302461</v>
      </c>
      <c r="J22" s="176"/>
      <c r="K22" s="178" t="str">
        <f t="shared" si="0"/>
        <v>Ostatní plyny</v>
      </c>
      <c r="L22" s="168">
        <f t="shared" si="1"/>
        <v>128335.163</v>
      </c>
      <c r="M22" s="168">
        <f t="shared" si="2"/>
        <v>127569.859</v>
      </c>
      <c r="N22" s="168">
        <f t="shared" si="3"/>
        <v>158754.31899999996</v>
      </c>
      <c r="O22" s="246"/>
    </row>
    <row r="23" spans="1:18" x14ac:dyDescent="0.2">
      <c r="A23" s="57" t="s">
        <v>3</v>
      </c>
      <c r="B23" s="336">
        <f>+'[1]Podklady QZ'!B515</f>
        <v>0</v>
      </c>
      <c r="C23" s="462">
        <f>+'[1]Podklady QZ'!C515</f>
        <v>0</v>
      </c>
      <c r="D23" s="381">
        <f>+'[1]Podklady QZ'!D515</f>
        <v>0</v>
      </c>
      <c r="E23" s="380">
        <f>+'[1]Podklady QZ'!E515</f>
        <v>0</v>
      </c>
      <c r="F23" s="381">
        <f>+'[1]Podklady QZ'!F515</f>
        <v>0</v>
      </c>
      <c r="G23" s="368">
        <f>+'[1]Podklady QZ'!G515</f>
        <v>0</v>
      </c>
      <c r="H23" s="381">
        <f>+'[1]Podklady QZ'!H515</f>
        <v>0</v>
      </c>
      <c r="I23" s="368">
        <f>+'[1]Podklady QZ'!I515</f>
        <v>0</v>
      </c>
      <c r="J23" s="176"/>
      <c r="K23" s="178" t="str">
        <f t="shared" si="0"/>
        <v>Ostatní</v>
      </c>
      <c r="L23" s="168">
        <f t="shared" si="1"/>
        <v>0</v>
      </c>
      <c r="M23" s="168">
        <f t="shared" si="2"/>
        <v>0</v>
      </c>
      <c r="N23" s="168">
        <f t="shared" si="3"/>
        <v>0</v>
      </c>
      <c r="O23" s="246"/>
    </row>
    <row r="24" spans="1:18" x14ac:dyDescent="0.2">
      <c r="A24" s="57" t="s">
        <v>35</v>
      </c>
      <c r="B24" s="336">
        <f>+'[1]Podklady QZ'!B516</f>
        <v>85.8</v>
      </c>
      <c r="C24" s="462">
        <f>+'[1]Podklady QZ'!C516</f>
        <v>1.5850618451228312E-2</v>
      </c>
      <c r="D24" s="381">
        <f>+'[1]Podklady QZ'!D516</f>
        <v>0</v>
      </c>
      <c r="E24" s="380">
        <f>+'[1]Podklady QZ'!E516</f>
        <v>0</v>
      </c>
      <c r="F24" s="381">
        <f>+'[1]Podklady QZ'!F516</f>
        <v>221.71899999999999</v>
      </c>
      <c r="G24" s="368">
        <f>+'[1]Podklady QZ'!G516</f>
        <v>2.1177032653771525E-2</v>
      </c>
      <c r="H24" s="381">
        <f>+'[1]Podklady QZ'!H516</f>
        <v>307.51900000000001</v>
      </c>
      <c r="I24" s="368">
        <f>+'[1]Podklady QZ'!I516</f>
        <v>1.3707586611327991E-2</v>
      </c>
      <c r="J24" s="176"/>
      <c r="K24" s="178" t="str">
        <f t="shared" si="0"/>
        <v>Topné oleje</v>
      </c>
      <c r="L24" s="168">
        <f t="shared" si="1"/>
        <v>85.8</v>
      </c>
      <c r="M24" s="168">
        <f t="shared" si="2"/>
        <v>0</v>
      </c>
      <c r="N24" s="168">
        <f t="shared" si="3"/>
        <v>221.71899999999999</v>
      </c>
      <c r="O24" s="246"/>
    </row>
    <row r="25" spans="1:18" x14ac:dyDescent="0.2">
      <c r="A25" s="218" t="s">
        <v>34</v>
      </c>
      <c r="B25" s="338">
        <f>+'[1]Podklady QZ'!B517</f>
        <v>72081.589999999982</v>
      </c>
      <c r="C25" s="463">
        <f>+'[1]Podklady QZ'!C517</f>
        <v>8.2913271468923702E-2</v>
      </c>
      <c r="D25" s="379">
        <f>+'[1]Podklady QZ'!D517</f>
        <v>58453.263000000006</v>
      </c>
      <c r="E25" s="378">
        <f>+'[1]Podklady QZ'!E517</f>
        <v>7.8821927751813833E-2</v>
      </c>
      <c r="F25" s="379">
        <f>+'[1]Podklady QZ'!F517</f>
        <v>83256.668999999994</v>
      </c>
      <c r="G25" s="378">
        <f>+'[1]Podklady QZ'!G517</f>
        <v>8.2785258375471488E-2</v>
      </c>
      <c r="H25" s="379">
        <f>+'[1]Podklady QZ'!H517</f>
        <v>213791.522</v>
      </c>
      <c r="I25" s="378">
        <f>+'[1]Podklady QZ'!I517</f>
        <v>8.1704536548022136E-2</v>
      </c>
      <c r="J25" s="176"/>
      <c r="K25" s="178" t="str">
        <f t="shared" si="0"/>
        <v>Zemní plyn</v>
      </c>
      <c r="L25" s="168">
        <f t="shared" si="1"/>
        <v>72081.589999999982</v>
      </c>
      <c r="M25" s="168">
        <f t="shared" si="2"/>
        <v>58453.263000000006</v>
      </c>
      <c r="N25" s="168">
        <f t="shared" si="3"/>
        <v>83256.668999999994</v>
      </c>
      <c r="O25" s="173"/>
    </row>
    <row r="26" spans="1:18" ht="13.5" customHeight="1" x14ac:dyDescent="0.2">
      <c r="A26" s="242" t="s">
        <v>281</v>
      </c>
      <c r="B26" s="334">
        <f>+'[1]Podklady QZ'!B518</f>
        <v>464053.50099999999</v>
      </c>
      <c r="C26" s="370">
        <f>+'[1]Podklady QZ'!C518</f>
        <v>0.183737521730411</v>
      </c>
      <c r="D26" s="367">
        <f>+'[1]Podklady QZ'!D518</f>
        <v>453839.52900000004</v>
      </c>
      <c r="E26" s="370">
        <f>+'[1]Podklady QZ'!E518</f>
        <v>0.18009053877904788</v>
      </c>
      <c r="F26" s="367">
        <f>+'[1]Podklady QZ'!F518</f>
        <v>618825.35700000008</v>
      </c>
      <c r="G26" s="370">
        <f>+'[1]Podklady QZ'!G518</f>
        <v>0.17807720314367084</v>
      </c>
      <c r="H26" s="367">
        <f>+'[1]Podklady QZ'!H518</f>
        <v>1536718.3870000001</v>
      </c>
      <c r="I26" s="370">
        <f>+'[1]Podklady QZ'!I518</f>
        <v>0.18035043631827297</v>
      </c>
      <c r="J26" s="17"/>
      <c r="K26" s="178"/>
      <c r="L26" s="178" t="str">
        <f>+L9</f>
        <v>Červenec</v>
      </c>
      <c r="M26" s="178" t="str">
        <f t="shared" ref="M26:N26" si="4">+M9</f>
        <v>Srpen</v>
      </c>
      <c r="N26" s="178" t="str">
        <f t="shared" si="4"/>
        <v>Září</v>
      </c>
      <c r="O26" s="127"/>
      <c r="P26" s="226"/>
      <c r="Q26" s="226"/>
      <c r="R26" s="226"/>
    </row>
    <row r="27" spans="1:18" ht="12.75" customHeight="1" x14ac:dyDescent="0.2">
      <c r="A27" s="57" t="s">
        <v>29</v>
      </c>
      <c r="B27" s="336">
        <f>+'[1]Podklady QZ'!B519</f>
        <v>265469.39</v>
      </c>
      <c r="C27" s="368">
        <f>+'[1]Podklady QZ'!C519</f>
        <v>0.21763054144925015</v>
      </c>
      <c r="D27" s="363">
        <f>+'[1]Podklady QZ'!D519</f>
        <v>251019.13900000002</v>
      </c>
      <c r="E27" s="368">
        <f>+'[1]Podklady QZ'!E519</f>
        <v>0.20896877634309505</v>
      </c>
      <c r="F27" s="363">
        <f>+'[1]Podklady QZ'!F519</f>
        <v>282787.62800000003</v>
      </c>
      <c r="G27" s="368">
        <f>+'[1]Podklady QZ'!G519</f>
        <v>0.21278610391292305</v>
      </c>
      <c r="H27" s="363">
        <f>+'[1]Podklady QZ'!H519</f>
        <v>799276.15700000012</v>
      </c>
      <c r="I27" s="368">
        <f>+'[1]Podklady QZ'!I519</f>
        <v>0.21313912745838182</v>
      </c>
      <c r="J27" s="176"/>
      <c r="K27" s="178" t="str">
        <f>+A27</f>
        <v>Průmysl</v>
      </c>
      <c r="L27" s="168">
        <f t="shared" ref="L27:L34" si="5">+B27</f>
        <v>265469.39</v>
      </c>
      <c r="M27" s="168">
        <f t="shared" ref="M27:M34" si="6">+D27</f>
        <v>251019.13900000002</v>
      </c>
      <c r="N27" s="168">
        <f t="shared" ref="N27:N34" si="7">+F27</f>
        <v>282787.62800000003</v>
      </c>
      <c r="O27" s="127"/>
      <c r="P27" s="246"/>
      <c r="Q27" s="246"/>
      <c r="R27" s="246"/>
    </row>
    <row r="28" spans="1:18" ht="12.75" customHeight="1" x14ac:dyDescent="0.2">
      <c r="A28" s="57" t="s">
        <v>0</v>
      </c>
      <c r="B28" s="336">
        <f>+'[1]Podklady QZ'!B520</f>
        <v>29113.506999999998</v>
      </c>
      <c r="C28" s="380">
        <f>+'[1]Podklady QZ'!C520</f>
        <v>0.52687714335890479</v>
      </c>
      <c r="D28" s="381">
        <f>+'[1]Podklady QZ'!D520</f>
        <v>32137.818999999996</v>
      </c>
      <c r="E28" s="380">
        <f>+'[1]Podklady QZ'!E520</f>
        <v>0.43914124378951813</v>
      </c>
      <c r="F28" s="381">
        <f>+'[1]Podklady QZ'!F520</f>
        <v>34897.735000000001</v>
      </c>
      <c r="G28" s="368">
        <f>+'[1]Podklady QZ'!G520</f>
        <v>0.40198041767554654</v>
      </c>
      <c r="H28" s="381">
        <f>+'[1]Podklady QZ'!H520</f>
        <v>96149.060999999987</v>
      </c>
      <c r="I28" s="368">
        <f>+'[1]Podklady QZ'!I520</f>
        <v>0.44667604136486311</v>
      </c>
      <c r="J28" s="176"/>
      <c r="K28" s="178" t="str">
        <f t="shared" ref="K28:K34" si="8">+A28</f>
        <v>Energetika</v>
      </c>
      <c r="L28" s="168">
        <f t="shared" si="5"/>
        <v>29113.506999999998</v>
      </c>
      <c r="M28" s="168">
        <f t="shared" si="6"/>
        <v>32137.818999999996</v>
      </c>
      <c r="N28" s="168">
        <f t="shared" si="7"/>
        <v>34897.735000000001</v>
      </c>
      <c r="O28" s="127"/>
    </row>
    <row r="29" spans="1:18" ht="12.75" customHeight="1" x14ac:dyDescent="0.2">
      <c r="A29" s="57" t="s">
        <v>1</v>
      </c>
      <c r="B29" s="336">
        <f>+'[1]Podklady QZ'!B521</f>
        <v>443.14499999999998</v>
      </c>
      <c r="C29" s="380">
        <f>+'[1]Podklady QZ'!C521</f>
        <v>7.8899900597288658E-2</v>
      </c>
      <c r="D29" s="381">
        <f>+'[1]Podklady QZ'!D521</f>
        <v>430.56399999999996</v>
      </c>
      <c r="E29" s="380">
        <f>+'[1]Podklady QZ'!E521</f>
        <v>7.3155871054120497E-2</v>
      </c>
      <c r="F29" s="381">
        <f>+'[1]Podklady QZ'!F521</f>
        <v>724.97400000000005</v>
      </c>
      <c r="G29" s="368">
        <f>+'[1]Podklady QZ'!G521</f>
        <v>6.495077003019202E-2</v>
      </c>
      <c r="H29" s="381">
        <f>+'[1]Podklady QZ'!H521</f>
        <v>1598.683</v>
      </c>
      <c r="I29" s="368">
        <f>+'[1]Podklady QZ'!I521</f>
        <v>7.0538378081873118E-2</v>
      </c>
      <c r="J29" s="176"/>
      <c r="K29" s="178" t="str">
        <f t="shared" si="8"/>
        <v>Doprava</v>
      </c>
      <c r="L29" s="168">
        <f t="shared" si="5"/>
        <v>443.14499999999998</v>
      </c>
      <c r="M29" s="168">
        <f t="shared" si="6"/>
        <v>430.56399999999996</v>
      </c>
      <c r="N29" s="168">
        <f t="shared" si="7"/>
        <v>724.97400000000005</v>
      </c>
      <c r="O29" s="127"/>
    </row>
    <row r="30" spans="1:18" ht="12.75" customHeight="1" x14ac:dyDescent="0.2">
      <c r="A30" s="57" t="s">
        <v>2</v>
      </c>
      <c r="B30" s="336">
        <f>+'[1]Podklady QZ'!B522</f>
        <v>2459.8069999999998</v>
      </c>
      <c r="C30" s="380">
        <f>+'[1]Podklady QZ'!C522</f>
        <v>0.16035175591452686</v>
      </c>
      <c r="D30" s="381">
        <f>+'[1]Podklady QZ'!D522</f>
        <v>2057.6080000000002</v>
      </c>
      <c r="E30" s="380">
        <f>+'[1]Podklady QZ'!E522</f>
        <v>0.10813969854073996</v>
      </c>
      <c r="F30" s="381">
        <f>+'[1]Podklady QZ'!F522</f>
        <v>3131.6280000000002</v>
      </c>
      <c r="G30" s="368">
        <f>+'[1]Podklady QZ'!G522</f>
        <v>0.16905062480047003</v>
      </c>
      <c r="H30" s="381">
        <f>+'[1]Podklady QZ'!H522</f>
        <v>7649.0429999999997</v>
      </c>
      <c r="I30" s="368">
        <f>+'[1]Podklady QZ'!I522</f>
        <v>0.14461577181820293</v>
      </c>
      <c r="J30" s="176"/>
      <c r="K30" s="178" t="str">
        <f t="shared" si="8"/>
        <v>Stavebnictví</v>
      </c>
      <c r="L30" s="168">
        <f t="shared" si="5"/>
        <v>2459.8069999999998</v>
      </c>
      <c r="M30" s="168">
        <f t="shared" si="6"/>
        <v>2057.6080000000002</v>
      </c>
      <c r="N30" s="168">
        <f t="shared" si="7"/>
        <v>3131.6280000000002</v>
      </c>
    </row>
    <row r="31" spans="1:18" x14ac:dyDescent="0.2">
      <c r="A31" s="57" t="s">
        <v>6</v>
      </c>
      <c r="B31" s="336">
        <f>+'[1]Podklady QZ'!B523</f>
        <v>0</v>
      </c>
      <c r="C31" s="380">
        <f>+'[1]Podklady QZ'!C523</f>
        <v>0</v>
      </c>
      <c r="D31" s="381">
        <f>+'[1]Podklady QZ'!D523</f>
        <v>0</v>
      </c>
      <c r="E31" s="380">
        <f>+'[1]Podklady QZ'!E523</f>
        <v>0</v>
      </c>
      <c r="F31" s="381">
        <f>+'[1]Podklady QZ'!F523</f>
        <v>0</v>
      </c>
      <c r="G31" s="368">
        <f>+'[1]Podklady QZ'!G523</f>
        <v>0</v>
      </c>
      <c r="H31" s="381">
        <f>+'[1]Podklady QZ'!H523</f>
        <v>0</v>
      </c>
      <c r="I31" s="368">
        <f>+'[1]Podklady QZ'!I523</f>
        <v>0</v>
      </c>
      <c r="J31" s="176"/>
      <c r="K31" s="178" t="str">
        <f t="shared" si="8"/>
        <v>Zemědělství a lesnictví</v>
      </c>
      <c r="L31" s="168">
        <f t="shared" si="5"/>
        <v>0</v>
      </c>
      <c r="M31" s="168">
        <f t="shared" si="6"/>
        <v>0</v>
      </c>
      <c r="N31" s="168">
        <f t="shared" si="7"/>
        <v>0</v>
      </c>
    </row>
    <row r="32" spans="1:18" x14ac:dyDescent="0.2">
      <c r="A32" s="57" t="s">
        <v>28</v>
      </c>
      <c r="B32" s="336">
        <f>+'[1]Podklady QZ'!B524</f>
        <v>117085.219</v>
      </c>
      <c r="C32" s="380">
        <f>+'[1]Podklady QZ'!C524</f>
        <v>0.14094271261054975</v>
      </c>
      <c r="D32" s="381">
        <f>+'[1]Podklady QZ'!D524</f>
        <v>115267.76999999999</v>
      </c>
      <c r="E32" s="380">
        <f>+'[1]Podklady QZ'!E524</f>
        <v>0.13922938125466455</v>
      </c>
      <c r="F32" s="381">
        <f>+'[1]Podklady QZ'!F524</f>
        <v>197008.71600000007</v>
      </c>
      <c r="G32" s="368">
        <f>+'[1]Podklady QZ'!G524</f>
        <v>0.14574401639384008</v>
      </c>
      <c r="H32" s="381">
        <f>+'[1]Podklady QZ'!H524</f>
        <v>429361.70500000007</v>
      </c>
      <c r="I32" s="368">
        <f>+'[1]Podklady QZ'!I524</f>
        <v>0.14262744554074178</v>
      </c>
      <c r="J32" s="176"/>
      <c r="K32" s="178" t="str">
        <f t="shared" si="8"/>
        <v>Domácnosti</v>
      </c>
      <c r="L32" s="168">
        <f t="shared" si="5"/>
        <v>117085.219</v>
      </c>
      <c r="M32" s="168">
        <f t="shared" si="6"/>
        <v>115267.76999999999</v>
      </c>
      <c r="N32" s="168">
        <f t="shared" si="7"/>
        <v>197008.71600000007</v>
      </c>
    </row>
    <row r="33" spans="1:14" x14ac:dyDescent="0.2">
      <c r="A33" s="57" t="s">
        <v>5</v>
      </c>
      <c r="B33" s="336">
        <f>+'[1]Podklady QZ'!B525</f>
        <v>47925.228999999985</v>
      </c>
      <c r="C33" s="380">
        <f>+'[1]Podklady QZ'!C525</f>
        <v>0.133414175766776</v>
      </c>
      <c r="D33" s="381">
        <f>+'[1]Podklady QZ'!D525</f>
        <v>50940.564000000006</v>
      </c>
      <c r="E33" s="380">
        <f>+'[1]Podklady QZ'!E525</f>
        <v>0.14442952135991163</v>
      </c>
      <c r="F33" s="381">
        <f>+'[1]Podklady QZ'!F525</f>
        <v>97618.450000000012</v>
      </c>
      <c r="G33" s="368">
        <f>+'[1]Podklady QZ'!G525</f>
        <v>0.16128899066298052</v>
      </c>
      <c r="H33" s="381">
        <f>+'[1]Podklady QZ'!H525</f>
        <v>196484.24300000002</v>
      </c>
      <c r="I33" s="368">
        <f>+'[1]Podklady QZ'!I525</f>
        <v>0.14917234236710866</v>
      </c>
      <c r="J33" s="176"/>
      <c r="K33" s="178" t="str">
        <f t="shared" si="8"/>
        <v>Obchod, služby, školství, zdravotnictví</v>
      </c>
      <c r="L33" s="168">
        <f t="shared" si="5"/>
        <v>47925.228999999985</v>
      </c>
      <c r="M33" s="168">
        <f t="shared" si="6"/>
        <v>50940.564000000006</v>
      </c>
      <c r="N33" s="168">
        <f t="shared" si="7"/>
        <v>97618.450000000012</v>
      </c>
    </row>
    <row r="34" spans="1:14" ht="12.75" thickBot="1" x14ac:dyDescent="0.25">
      <c r="A34" s="58" t="s">
        <v>3</v>
      </c>
      <c r="B34" s="337">
        <f>+'[1]Podklady QZ'!B526</f>
        <v>1557.2039999999997</v>
      </c>
      <c r="C34" s="369">
        <f>+'[1]Podklady QZ'!C526</f>
        <v>5.1986962162756223E-2</v>
      </c>
      <c r="D34" s="364">
        <f>+'[1]Podklady QZ'!D526</f>
        <v>1986.0650000000001</v>
      </c>
      <c r="E34" s="369">
        <f>+'[1]Podklady QZ'!E526</f>
        <v>6.4442562497667874E-2</v>
      </c>
      <c r="F34" s="364">
        <f>+'[1]Podklady QZ'!F526</f>
        <v>2656.2260000000001</v>
      </c>
      <c r="G34" s="369">
        <f>+'[1]Podklady QZ'!G526</f>
        <v>4.6384354686907006E-2</v>
      </c>
      <c r="H34" s="364">
        <f>+'[1]Podklady QZ'!H526</f>
        <v>6199.4949999999999</v>
      </c>
      <c r="I34" s="369">
        <f>+'[1]Podklady QZ'!I526</f>
        <v>5.252097939273178E-2</v>
      </c>
      <c r="J34" s="176"/>
      <c r="K34" s="178" t="str">
        <f t="shared" si="8"/>
        <v>Ostatní</v>
      </c>
      <c r="L34" s="168">
        <f t="shared" si="5"/>
        <v>1557.2039999999997</v>
      </c>
      <c r="M34" s="168">
        <f t="shared" si="6"/>
        <v>1986.0650000000001</v>
      </c>
      <c r="N34" s="168">
        <f t="shared" si="7"/>
        <v>2656.2260000000001</v>
      </c>
    </row>
    <row r="35" spans="1:14" ht="18" customHeight="1" x14ac:dyDescent="0.2">
      <c r="A35" s="339"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QZ'!L495</f>
        <v>0.17556162716549947</v>
      </c>
    </row>
    <row r="40" spans="1:14" x14ac:dyDescent="0.2">
      <c r="B40" s="226"/>
      <c r="C40" s="226"/>
      <c r="D40" s="226"/>
      <c r="L40" s="184" t="s">
        <v>66</v>
      </c>
      <c r="M40" s="219">
        <f>+'[1]Podklady QZ'!L496</f>
        <v>0.20433365301820003</v>
      </c>
    </row>
    <row r="41" spans="1:14" x14ac:dyDescent="0.2">
      <c r="B41" s="127"/>
      <c r="C41" s="127"/>
      <c r="D41" s="127"/>
      <c r="L41" s="184" t="s">
        <v>182</v>
      </c>
      <c r="M41" s="219">
        <f>+'[1]Podklady QZ'!L497</f>
        <v>0.14916558436421071</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35" sqref="P3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222</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40" t="s">
        <v>278</v>
      </c>
      <c r="C6" s="340" t="s">
        <v>52</v>
      </c>
      <c r="D6" s="340" t="s">
        <v>278</v>
      </c>
      <c r="E6" s="340" t="s">
        <v>52</v>
      </c>
      <c r="F6" s="340" t="s">
        <v>278</v>
      </c>
      <c r="G6" s="341" t="s">
        <v>52</v>
      </c>
      <c r="H6" s="340" t="s">
        <v>278</v>
      </c>
      <c r="I6" s="341" t="s">
        <v>52</v>
      </c>
      <c r="J6" s="184"/>
      <c r="O6" s="184"/>
    </row>
    <row r="7" spans="1:15" x14ac:dyDescent="0.2">
      <c r="A7" s="243" t="s">
        <v>245</v>
      </c>
      <c r="B7" s="347">
        <f>+'[1]Podklady QZ'!B534</f>
        <v>1290.3660000000002</v>
      </c>
      <c r="C7" s="344">
        <f>+'[1]Podklady QZ'!C534</f>
        <v>3.1012926931832822E-2</v>
      </c>
      <c r="D7" s="345">
        <f>+'[1]Podklady QZ'!D534</f>
        <v>1288.9740000000002</v>
      </c>
      <c r="E7" s="344">
        <f>+'[1]Podklady QZ'!E534</f>
        <v>3.1063330455519202E-2</v>
      </c>
      <c r="F7" s="345">
        <f>+'[1]Podklady QZ'!F534</f>
        <v>1288.8970000000002</v>
      </c>
      <c r="G7" s="344">
        <f>+'[1]Podklady QZ'!G534</f>
        <v>3.1051683755511986E-2</v>
      </c>
      <c r="H7" s="345">
        <f>+'[1]Podklady QZ'!H534</f>
        <v>1288.8970000000002</v>
      </c>
      <c r="I7" s="344">
        <f>+'[1]Podklady QZ'!I534</f>
        <v>3.1051683755511986E-2</v>
      </c>
      <c r="J7" s="187"/>
      <c r="O7" s="92"/>
    </row>
    <row r="8" spans="1:15" x14ac:dyDescent="0.2">
      <c r="A8" s="240" t="s">
        <v>279</v>
      </c>
      <c r="B8" s="347">
        <f>+'[1]Podklady QZ'!B535</f>
        <v>291914.59999999992</v>
      </c>
      <c r="C8" s="344">
        <f>+'[1]Podklady QZ'!C535</f>
        <v>3.9080202206034663E-2</v>
      </c>
      <c r="D8" s="345">
        <f>+'[1]Podklady QZ'!D535</f>
        <v>281815.16440000001</v>
      </c>
      <c r="E8" s="344">
        <f>+'[1]Podklady QZ'!E535</f>
        <v>3.5997672639076168E-2</v>
      </c>
      <c r="F8" s="345">
        <f>+'[1]Podklady QZ'!F535</f>
        <v>408479.57180000003</v>
      </c>
      <c r="G8" s="344">
        <f>+'[1]Podklady QZ'!G535</f>
        <v>4.3409689303597086E-2</v>
      </c>
      <c r="H8" s="345">
        <f>+'[1]Podklady QZ'!H535</f>
        <v>982209.33620000002</v>
      </c>
      <c r="I8" s="344">
        <f>+'[1]Podklady QZ'!I535</f>
        <v>3.9752355435075472E-2</v>
      </c>
      <c r="J8" s="187"/>
      <c r="O8" s="92"/>
    </row>
    <row r="9" spans="1:15" x14ac:dyDescent="0.2">
      <c r="A9" s="241" t="s">
        <v>280</v>
      </c>
      <c r="B9" s="346">
        <f>+'[1]Podklady QZ'!B536</f>
        <v>106396.693</v>
      </c>
      <c r="C9" s="343">
        <f>+'[1]Podklady QZ'!C536</f>
        <v>3.6357205312759856E-2</v>
      </c>
      <c r="D9" s="342">
        <f>+'[1]Podklady QZ'!D536</f>
        <v>101682.594</v>
      </c>
      <c r="E9" s="343">
        <f>+'[1]Podklady QZ'!E536</f>
        <v>3.4722363490612619E-2</v>
      </c>
      <c r="F9" s="342">
        <f>+'[1]Podklady QZ'!F536</f>
        <v>137482.465</v>
      </c>
      <c r="G9" s="343">
        <f>+'[1]Podklady QZ'!G536</f>
        <v>3.4666530911810337E-2</v>
      </c>
      <c r="H9" s="342">
        <f>+'[1]Podklady QZ'!H536</f>
        <v>345561.75199999998</v>
      </c>
      <c r="I9" s="343">
        <f>+'[1]Podklady QZ'!I536</f>
        <v>3.5186974674063613E-2</v>
      </c>
      <c r="J9" s="176"/>
      <c r="K9" s="178"/>
      <c r="L9" s="178" t="str">
        <f>+B5</f>
        <v>Červenec</v>
      </c>
      <c r="M9" s="178" t="str">
        <f>+D5</f>
        <v>Srpen</v>
      </c>
      <c r="N9" s="178" t="str">
        <f>+F5</f>
        <v>Září</v>
      </c>
      <c r="O9" s="179"/>
    </row>
    <row r="10" spans="1:15" x14ac:dyDescent="0.2">
      <c r="A10" s="57" t="s">
        <v>44</v>
      </c>
      <c r="B10" s="348">
        <f>+'[1]Podklady QZ'!B537</f>
        <v>4554.5159999999996</v>
      </c>
      <c r="C10" s="73">
        <f>+'[1]Podklady QZ'!C537</f>
        <v>1.7407580357926347E-2</v>
      </c>
      <c r="D10" s="363">
        <f>+'[1]Podklady QZ'!D537</f>
        <v>5070.7880000000005</v>
      </c>
      <c r="E10" s="368">
        <f>+'[1]Podklady QZ'!E537</f>
        <v>1.742713192764974E-2</v>
      </c>
      <c r="F10" s="363">
        <f>+'[1]Podklady QZ'!F537</f>
        <v>5926.6149999999998</v>
      </c>
      <c r="G10" s="368">
        <f>+'[1]Podklady QZ'!G537</f>
        <v>1.6428256901795647E-2</v>
      </c>
      <c r="H10" s="363">
        <f>+'[1]Podklady QZ'!H537</f>
        <v>15551.919</v>
      </c>
      <c r="I10" s="368">
        <f>+'[1]Podklady QZ'!I537</f>
        <v>1.7027000787050717E-2</v>
      </c>
      <c r="J10" s="176"/>
      <c r="K10" s="178" t="str">
        <f>+A10</f>
        <v>Biomasa</v>
      </c>
      <c r="L10" s="168">
        <f>+B10</f>
        <v>4554.5159999999996</v>
      </c>
      <c r="M10" s="168">
        <f>+D10</f>
        <v>5070.7880000000005</v>
      </c>
      <c r="N10" s="168">
        <f>+F10</f>
        <v>5926.6149999999998</v>
      </c>
      <c r="O10" s="246"/>
    </row>
    <row r="11" spans="1:15" x14ac:dyDescent="0.2">
      <c r="A11" s="57" t="s">
        <v>43</v>
      </c>
      <c r="B11" s="348">
        <f>+'[1]Podklady QZ'!B538</f>
        <v>2660.8799999999997</v>
      </c>
      <c r="C11" s="462">
        <f>+'[1]Podklady QZ'!C538</f>
        <v>0.10186084537902042</v>
      </c>
      <c r="D11" s="381">
        <f>+'[1]Podklady QZ'!D538</f>
        <v>2658.4700000000003</v>
      </c>
      <c r="E11" s="380">
        <f>+'[1]Podklady QZ'!E538</f>
        <v>0.10326183281897343</v>
      </c>
      <c r="F11" s="381">
        <f>+'[1]Podklady QZ'!F538</f>
        <v>2062.39</v>
      </c>
      <c r="G11" s="368">
        <f>+'[1]Podklady QZ'!G538</f>
        <v>6.4778541840642315E-2</v>
      </c>
      <c r="H11" s="381">
        <f>+'[1]Podklady QZ'!H538</f>
        <v>7381.74</v>
      </c>
      <c r="I11" s="368">
        <f>+'[1]Podklady QZ'!I538</f>
        <v>8.8187364346074174E-2</v>
      </c>
      <c r="J11" s="176"/>
      <c r="K11" s="178" t="str">
        <f t="shared" ref="K11:L25" si="0">+A11</f>
        <v>Bioplyn</v>
      </c>
      <c r="L11" s="168">
        <f t="shared" si="0"/>
        <v>2660.8799999999997</v>
      </c>
      <c r="M11" s="168">
        <f t="shared" ref="M11:M25" si="1">+D11</f>
        <v>2658.4700000000003</v>
      </c>
      <c r="N11" s="168">
        <f t="shared" ref="N11:N25" si="2">+F11</f>
        <v>2062.39</v>
      </c>
      <c r="O11" s="246"/>
    </row>
    <row r="12" spans="1:15" x14ac:dyDescent="0.2">
      <c r="A12" s="57" t="s">
        <v>42</v>
      </c>
      <c r="B12" s="348">
        <f>+'[1]Podklady QZ'!B539</f>
        <v>57367.66</v>
      </c>
      <c r="C12" s="462">
        <f>+'[1]Podklady QZ'!C539</f>
        <v>0.23271344696305674</v>
      </c>
      <c r="D12" s="381">
        <f>+'[1]Podklady QZ'!D539</f>
        <v>52613.203999999998</v>
      </c>
      <c r="E12" s="380">
        <f>+'[1]Podklady QZ'!E539</f>
        <v>0.21526193290219961</v>
      </c>
      <c r="F12" s="381">
        <f>+'[1]Podklady QZ'!F539</f>
        <v>36451.964999999997</v>
      </c>
      <c r="G12" s="368">
        <f>+'[1]Podklady QZ'!G539</f>
        <v>0.11252921492228592</v>
      </c>
      <c r="H12" s="381">
        <f>+'[1]Podklady QZ'!H539</f>
        <v>146432.829</v>
      </c>
      <c r="I12" s="368">
        <f>+'[1]Podklady QZ'!I539</f>
        <v>0.1797020680477289</v>
      </c>
      <c r="J12" s="176"/>
      <c r="K12" s="178" t="str">
        <f t="shared" si="0"/>
        <v>Černé uhlí</v>
      </c>
      <c r="L12" s="168">
        <f t="shared" si="0"/>
        <v>57367.66</v>
      </c>
      <c r="M12" s="168">
        <f t="shared" si="1"/>
        <v>52613.203999999998</v>
      </c>
      <c r="N12" s="168">
        <f t="shared" si="2"/>
        <v>36451.964999999997</v>
      </c>
      <c r="O12" s="246"/>
    </row>
    <row r="13" spans="1:15" x14ac:dyDescent="0.2">
      <c r="A13" s="57" t="s">
        <v>67</v>
      </c>
      <c r="B13" s="348">
        <f>+'[1]Podklady QZ'!B540</f>
        <v>0</v>
      </c>
      <c r="C13" s="462">
        <f>+'[1]Podklady QZ'!C540</f>
        <v>0</v>
      </c>
      <c r="D13" s="381">
        <f>+'[1]Podklady QZ'!D540</f>
        <v>0</v>
      </c>
      <c r="E13" s="380">
        <f>+'[1]Podklady QZ'!E540</f>
        <v>0</v>
      </c>
      <c r="F13" s="381">
        <f>+'[1]Podklady QZ'!F540</f>
        <v>0</v>
      </c>
      <c r="G13" s="368">
        <f>+'[1]Podklady QZ'!G540</f>
        <v>0</v>
      </c>
      <c r="H13" s="381">
        <f>+'[1]Podklady QZ'!H540</f>
        <v>0</v>
      </c>
      <c r="I13" s="368">
        <f>+'[1]Podklady QZ'!I540</f>
        <v>0</v>
      </c>
      <c r="J13" s="176"/>
      <c r="K13" s="178" t="str">
        <f t="shared" si="0"/>
        <v>Elektrická energie</v>
      </c>
      <c r="L13" s="168">
        <f t="shared" si="0"/>
        <v>0</v>
      </c>
      <c r="M13" s="168">
        <f t="shared" si="1"/>
        <v>0</v>
      </c>
      <c r="N13" s="168">
        <f t="shared" si="2"/>
        <v>0</v>
      </c>
      <c r="O13" s="246"/>
    </row>
    <row r="14" spans="1:15" x14ac:dyDescent="0.2">
      <c r="A14" s="57" t="s">
        <v>68</v>
      </c>
      <c r="B14" s="348">
        <f>+'[1]Podklady QZ'!B541</f>
        <v>0</v>
      </c>
      <c r="C14" s="462">
        <f>+'[1]Podklady QZ'!C541</f>
        <v>0</v>
      </c>
      <c r="D14" s="381">
        <f>+'[1]Podklady QZ'!D541</f>
        <v>0</v>
      </c>
      <c r="E14" s="380">
        <f>+'[1]Podklady QZ'!E541</f>
        <v>0</v>
      </c>
      <c r="F14" s="381">
        <f>+'[1]Podklady QZ'!F541</f>
        <v>0</v>
      </c>
      <c r="G14" s="368">
        <f>+'[1]Podklady QZ'!G541</f>
        <v>0</v>
      </c>
      <c r="H14" s="381">
        <f>+'[1]Podklady QZ'!H541</f>
        <v>0</v>
      </c>
      <c r="I14" s="368">
        <f>+'[1]Podklady QZ'!I541</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QZ'!B542</f>
        <v>0</v>
      </c>
      <c r="C15" s="462">
        <f>+'[1]Podklady QZ'!C542</f>
        <v>0</v>
      </c>
      <c r="D15" s="381">
        <f>+'[1]Podklady QZ'!D542</f>
        <v>0</v>
      </c>
      <c r="E15" s="380">
        <f>+'[1]Podklady QZ'!E542</f>
        <v>0</v>
      </c>
      <c r="F15" s="381">
        <f>+'[1]Podklady QZ'!F542</f>
        <v>0</v>
      </c>
      <c r="G15" s="368">
        <f>+'[1]Podklady QZ'!G542</f>
        <v>0</v>
      </c>
      <c r="H15" s="381">
        <f>+'[1]Podklady QZ'!H542</f>
        <v>0</v>
      </c>
      <c r="I15" s="368">
        <f>+'[1]Podklady QZ'!I542</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QZ'!B543</f>
        <v>279.52999999999997</v>
      </c>
      <c r="C16" s="462">
        <f>+'[1]Podklady QZ'!C543</f>
        <v>2.750584734186829E-4</v>
      </c>
      <c r="D16" s="381">
        <f>+'[1]Podklady QZ'!D543</f>
        <v>263.63</v>
      </c>
      <c r="E16" s="380">
        <f>+'[1]Podklady QZ'!E543</f>
        <v>2.3620879689638253E-4</v>
      </c>
      <c r="F16" s="381">
        <f>+'[1]Podklady QZ'!F543</f>
        <v>46589.144999999997</v>
      </c>
      <c r="G16" s="368">
        <f>+'[1]Podklady QZ'!G543</f>
        <v>2.6871821781349271E-2</v>
      </c>
      <c r="H16" s="381">
        <f>+'[1]Podklady QZ'!H543</f>
        <v>47132.305</v>
      </c>
      <c r="I16" s="368">
        <f>+'[1]Podklady QZ'!I543</f>
        <v>1.2191175593944822E-2</v>
      </c>
      <c r="J16" s="176"/>
      <c r="K16" s="178" t="str">
        <f t="shared" si="0"/>
        <v>Hnědé uhlí</v>
      </c>
      <c r="L16" s="168">
        <f t="shared" si="0"/>
        <v>279.52999999999997</v>
      </c>
      <c r="M16" s="168">
        <f t="shared" si="1"/>
        <v>263.63</v>
      </c>
      <c r="N16" s="168">
        <f t="shared" si="2"/>
        <v>46589.144999999997</v>
      </c>
      <c r="O16" s="246"/>
    </row>
    <row r="17" spans="1:18" x14ac:dyDescent="0.2">
      <c r="A17" s="57" t="s">
        <v>80</v>
      </c>
      <c r="B17" s="348">
        <f>+'[1]Podklady QZ'!B544</f>
        <v>0</v>
      </c>
      <c r="C17" s="462">
        <f>+'[1]Podklady QZ'!C544</f>
        <v>0</v>
      </c>
      <c r="D17" s="381">
        <f>+'[1]Podklady QZ'!D544</f>
        <v>0</v>
      </c>
      <c r="E17" s="380">
        <f>+'[1]Podklady QZ'!E544</f>
        <v>0</v>
      </c>
      <c r="F17" s="381">
        <f>+'[1]Podklady QZ'!F544</f>
        <v>0</v>
      </c>
      <c r="G17" s="368">
        <f>+'[1]Podklady QZ'!G544</f>
        <v>0</v>
      </c>
      <c r="H17" s="381">
        <f>+'[1]Podklady QZ'!H544</f>
        <v>0</v>
      </c>
      <c r="I17" s="368">
        <f>+'[1]Podklady QZ'!I544</f>
        <v>0</v>
      </c>
      <c r="J17" s="176"/>
      <c r="K17" s="178" t="str">
        <f t="shared" si="0"/>
        <v>Jaderné palivo</v>
      </c>
      <c r="L17" s="168">
        <f t="shared" si="0"/>
        <v>0</v>
      </c>
      <c r="M17" s="168">
        <f t="shared" si="1"/>
        <v>0</v>
      </c>
      <c r="N17" s="168">
        <f t="shared" si="2"/>
        <v>0</v>
      </c>
      <c r="O17" s="246"/>
    </row>
    <row r="18" spans="1:18" x14ac:dyDescent="0.2">
      <c r="A18" s="57" t="s">
        <v>40</v>
      </c>
      <c r="B18" s="348">
        <f>+'[1]Podklady QZ'!B545</f>
        <v>0</v>
      </c>
      <c r="C18" s="462">
        <f>+'[1]Podklady QZ'!C545</f>
        <v>0</v>
      </c>
      <c r="D18" s="381">
        <f>+'[1]Podklady QZ'!D545</f>
        <v>0</v>
      </c>
      <c r="E18" s="380">
        <f>+'[1]Podklady QZ'!E545</f>
        <v>0</v>
      </c>
      <c r="F18" s="381">
        <f>+'[1]Podklady QZ'!F545</f>
        <v>0</v>
      </c>
      <c r="G18" s="368">
        <f>+'[1]Podklady QZ'!G545</f>
        <v>0</v>
      </c>
      <c r="H18" s="381">
        <f>+'[1]Podklady QZ'!H545</f>
        <v>0</v>
      </c>
      <c r="I18" s="368">
        <f>+'[1]Podklady QZ'!I545</f>
        <v>0</v>
      </c>
      <c r="J18" s="176"/>
      <c r="K18" s="178" t="str">
        <f t="shared" si="0"/>
        <v>Koks</v>
      </c>
      <c r="L18" s="168">
        <f t="shared" si="0"/>
        <v>0</v>
      </c>
      <c r="M18" s="168">
        <f t="shared" si="1"/>
        <v>0</v>
      </c>
      <c r="N18" s="168">
        <f t="shared" si="2"/>
        <v>0</v>
      </c>
      <c r="O18" s="246"/>
    </row>
    <row r="19" spans="1:18" x14ac:dyDescent="0.2">
      <c r="A19" s="57" t="s">
        <v>39</v>
      </c>
      <c r="B19" s="348">
        <f>+'[1]Podklady QZ'!B546</f>
        <v>0</v>
      </c>
      <c r="C19" s="462">
        <f>+'[1]Podklady QZ'!C546</f>
        <v>0</v>
      </c>
      <c r="D19" s="381">
        <f>+'[1]Podklady QZ'!D546</f>
        <v>0</v>
      </c>
      <c r="E19" s="380">
        <f>+'[1]Podklady QZ'!E546</f>
        <v>0</v>
      </c>
      <c r="F19" s="381">
        <f>+'[1]Podklady QZ'!F546</f>
        <v>0</v>
      </c>
      <c r="G19" s="368">
        <f>+'[1]Podklady QZ'!G546</f>
        <v>0</v>
      </c>
      <c r="H19" s="381">
        <f>+'[1]Podklady QZ'!H546</f>
        <v>0</v>
      </c>
      <c r="I19" s="368">
        <f>+'[1]Podklady QZ'!I546</f>
        <v>0</v>
      </c>
      <c r="J19" s="176"/>
      <c r="K19" s="178" t="str">
        <f t="shared" si="0"/>
        <v>Odpadní teplo</v>
      </c>
      <c r="L19" s="168">
        <f t="shared" si="0"/>
        <v>0</v>
      </c>
      <c r="M19" s="168">
        <f t="shared" si="1"/>
        <v>0</v>
      </c>
      <c r="N19" s="168">
        <f t="shared" si="2"/>
        <v>0</v>
      </c>
      <c r="O19" s="246"/>
    </row>
    <row r="20" spans="1:18" x14ac:dyDescent="0.2">
      <c r="A20" s="57" t="s">
        <v>38</v>
      </c>
      <c r="B20" s="348">
        <f>+'[1]Podklady QZ'!B547</f>
        <v>0</v>
      </c>
      <c r="C20" s="462">
        <f>+'[1]Podklady QZ'!C547</f>
        <v>0</v>
      </c>
      <c r="D20" s="381">
        <f>+'[1]Podklady QZ'!D547</f>
        <v>0</v>
      </c>
      <c r="E20" s="380">
        <f>+'[1]Podklady QZ'!E547</f>
        <v>0</v>
      </c>
      <c r="F20" s="381">
        <f>+'[1]Podklady QZ'!F547</f>
        <v>0</v>
      </c>
      <c r="G20" s="368">
        <f>+'[1]Podklady QZ'!G547</f>
        <v>0</v>
      </c>
      <c r="H20" s="381">
        <f>+'[1]Podklady QZ'!H547</f>
        <v>0</v>
      </c>
      <c r="I20" s="368">
        <f>+'[1]Podklady QZ'!I547</f>
        <v>0</v>
      </c>
      <c r="J20" s="176"/>
      <c r="K20" s="178" t="str">
        <f t="shared" si="0"/>
        <v>Ostatní kapalná paliva</v>
      </c>
      <c r="L20" s="168">
        <f t="shared" si="0"/>
        <v>0</v>
      </c>
      <c r="M20" s="168">
        <f t="shared" si="1"/>
        <v>0</v>
      </c>
      <c r="N20" s="168">
        <f t="shared" si="2"/>
        <v>0</v>
      </c>
      <c r="O20" s="246"/>
    </row>
    <row r="21" spans="1:18" x14ac:dyDescent="0.2">
      <c r="A21" s="57" t="s">
        <v>37</v>
      </c>
      <c r="B21" s="348">
        <f>+'[1]Podklady QZ'!B548</f>
        <v>0</v>
      </c>
      <c r="C21" s="462">
        <f>+'[1]Podklady QZ'!C548</f>
        <v>0</v>
      </c>
      <c r="D21" s="381">
        <f>+'[1]Podklady QZ'!D548</f>
        <v>0</v>
      </c>
      <c r="E21" s="380">
        <f>+'[1]Podklady QZ'!E548</f>
        <v>0</v>
      </c>
      <c r="F21" s="381">
        <f>+'[1]Podklady QZ'!F548</f>
        <v>0</v>
      </c>
      <c r="G21" s="368">
        <f>+'[1]Podklady QZ'!G548</f>
        <v>0</v>
      </c>
      <c r="H21" s="381">
        <f>+'[1]Podklady QZ'!H548</f>
        <v>0</v>
      </c>
      <c r="I21" s="368">
        <f>+'[1]Podklady QZ'!I548</f>
        <v>0</v>
      </c>
      <c r="J21" s="176"/>
      <c r="K21" s="178" t="str">
        <f t="shared" si="0"/>
        <v>Ostatní pevná paliva</v>
      </c>
      <c r="L21" s="168">
        <f t="shared" si="0"/>
        <v>0</v>
      </c>
      <c r="M21" s="168">
        <f t="shared" si="1"/>
        <v>0</v>
      </c>
      <c r="N21" s="168">
        <f t="shared" si="2"/>
        <v>0</v>
      </c>
      <c r="O21" s="246"/>
    </row>
    <row r="22" spans="1:18" x14ac:dyDescent="0.2">
      <c r="A22" s="57" t="s">
        <v>36</v>
      </c>
      <c r="B22" s="348">
        <f>+'[1]Podklady QZ'!B549</f>
        <v>0</v>
      </c>
      <c r="C22" s="462">
        <f>+'[1]Podklady QZ'!C549</f>
        <v>0</v>
      </c>
      <c r="D22" s="381">
        <f>+'[1]Podklady QZ'!D549</f>
        <v>0</v>
      </c>
      <c r="E22" s="380">
        <f>+'[1]Podklady QZ'!E549</f>
        <v>0</v>
      </c>
      <c r="F22" s="381">
        <f>+'[1]Podklady QZ'!F549</f>
        <v>0</v>
      </c>
      <c r="G22" s="368">
        <f>+'[1]Podklady QZ'!G549</f>
        <v>0</v>
      </c>
      <c r="H22" s="381">
        <f>+'[1]Podklady QZ'!H549</f>
        <v>0</v>
      </c>
      <c r="I22" s="368">
        <f>+'[1]Podklady QZ'!I549</f>
        <v>0</v>
      </c>
      <c r="J22" s="176"/>
      <c r="K22" s="178" t="str">
        <f t="shared" si="0"/>
        <v>Ostatní plyny</v>
      </c>
      <c r="L22" s="168">
        <f t="shared" si="0"/>
        <v>0</v>
      </c>
      <c r="M22" s="168">
        <f t="shared" si="1"/>
        <v>0</v>
      </c>
      <c r="N22" s="168">
        <f t="shared" si="2"/>
        <v>0</v>
      </c>
      <c r="O22" s="246"/>
    </row>
    <row r="23" spans="1:18" x14ac:dyDescent="0.2">
      <c r="A23" s="57" t="s">
        <v>3</v>
      </c>
      <c r="B23" s="348">
        <f>+'[1]Podklady QZ'!B550</f>
        <v>0</v>
      </c>
      <c r="C23" s="462">
        <f>+'[1]Podklady QZ'!C550</f>
        <v>0</v>
      </c>
      <c r="D23" s="381">
        <f>+'[1]Podklady QZ'!D550</f>
        <v>0</v>
      </c>
      <c r="E23" s="380">
        <f>+'[1]Podklady QZ'!E550</f>
        <v>0</v>
      </c>
      <c r="F23" s="381">
        <f>+'[1]Podklady QZ'!F550</f>
        <v>0</v>
      </c>
      <c r="G23" s="368">
        <f>+'[1]Podklady QZ'!G550</f>
        <v>0</v>
      </c>
      <c r="H23" s="381">
        <f>+'[1]Podklady QZ'!H550</f>
        <v>0</v>
      </c>
      <c r="I23" s="368">
        <f>+'[1]Podklady QZ'!I550</f>
        <v>0</v>
      </c>
      <c r="J23" s="176"/>
      <c r="K23" s="178" t="str">
        <f t="shared" si="0"/>
        <v>Ostatní</v>
      </c>
      <c r="L23" s="168">
        <f t="shared" si="0"/>
        <v>0</v>
      </c>
      <c r="M23" s="168">
        <f t="shared" si="1"/>
        <v>0</v>
      </c>
      <c r="N23" s="168">
        <f t="shared" si="2"/>
        <v>0</v>
      </c>
      <c r="O23" s="246"/>
    </row>
    <row r="24" spans="1:18" x14ac:dyDescent="0.2">
      <c r="A24" s="57" t="s">
        <v>35</v>
      </c>
      <c r="B24" s="348">
        <f>+'[1]Podklady QZ'!B551</f>
        <v>2628.1080000000002</v>
      </c>
      <c r="C24" s="462">
        <f>+'[1]Podklady QZ'!C551</f>
        <v>0.48551441907483378</v>
      </c>
      <c r="D24" s="381">
        <f>+'[1]Podklady QZ'!D551</f>
        <v>6189.0109999999995</v>
      </c>
      <c r="E24" s="380">
        <f>+'[1]Podklady QZ'!E551</f>
        <v>0.94468597909300223</v>
      </c>
      <c r="F24" s="381">
        <f>+'[1]Podklady QZ'!F551</f>
        <v>5308.2749999999996</v>
      </c>
      <c r="G24" s="368">
        <f>+'[1]Podklady QZ'!G551</f>
        <v>0.5070089302684887</v>
      </c>
      <c r="H24" s="381">
        <f>+'[1]Podklady QZ'!H551</f>
        <v>14125.393999999998</v>
      </c>
      <c r="I24" s="368">
        <f>+'[1]Podklady QZ'!I551</f>
        <v>0.62963609297029677</v>
      </c>
      <c r="J24" s="176"/>
      <c r="K24" s="178" t="str">
        <f t="shared" si="0"/>
        <v>Topné oleje</v>
      </c>
      <c r="L24" s="168">
        <f t="shared" si="0"/>
        <v>2628.1080000000002</v>
      </c>
      <c r="M24" s="168">
        <f t="shared" si="1"/>
        <v>6189.0109999999995</v>
      </c>
      <c r="N24" s="168">
        <f t="shared" si="2"/>
        <v>5308.2749999999996</v>
      </c>
      <c r="O24" s="246"/>
    </row>
    <row r="25" spans="1:18" x14ac:dyDescent="0.2">
      <c r="A25" s="218" t="s">
        <v>34</v>
      </c>
      <c r="B25" s="350">
        <f>+'[1]Podklady QZ'!B552</f>
        <v>38905.999000000003</v>
      </c>
      <c r="C25" s="463">
        <f>+'[1]Podklady QZ'!C552</f>
        <v>4.4752393181902279E-2</v>
      </c>
      <c r="D25" s="379">
        <f>+'[1]Podklady QZ'!D552</f>
        <v>34887.490999999995</v>
      </c>
      <c r="E25" s="378">
        <f>+'[1]Podklady QZ'!E552</f>
        <v>4.7044410421434549E-2</v>
      </c>
      <c r="F25" s="379">
        <f>+'[1]Podklady QZ'!F552</f>
        <v>41144.075000000004</v>
      </c>
      <c r="G25" s="378">
        <f>+'[1]Podklady QZ'!G552</f>
        <v>4.0911111631126845E-2</v>
      </c>
      <c r="H25" s="379">
        <f>+'[1]Podklady QZ'!H552</f>
        <v>114937.565</v>
      </c>
      <c r="I25" s="378">
        <f>+'[1]Podklady QZ'!I552</f>
        <v>4.3925598136128008E-2</v>
      </c>
      <c r="J25" s="176"/>
      <c r="K25" s="178" t="str">
        <f t="shared" si="0"/>
        <v>Zemní plyn</v>
      </c>
      <c r="L25" s="168">
        <f t="shared" si="0"/>
        <v>38905.999000000003</v>
      </c>
      <c r="M25" s="168">
        <f t="shared" si="1"/>
        <v>34887.490999999995</v>
      </c>
      <c r="N25" s="168">
        <f t="shared" si="2"/>
        <v>41144.075000000004</v>
      </c>
      <c r="O25" s="173"/>
    </row>
    <row r="26" spans="1:18" ht="13.5" customHeight="1" x14ac:dyDescent="0.2">
      <c r="A26" s="242" t="s">
        <v>281</v>
      </c>
      <c r="B26" s="346">
        <f>+'[1]Podklady QZ'!B553</f>
        <v>89654.082000000009</v>
      </c>
      <c r="C26" s="370">
        <f>+'[1]Podklady QZ'!C553</f>
        <v>3.5497671721466124E-2</v>
      </c>
      <c r="D26" s="367">
        <f>+'[1]Podklady QZ'!D553</f>
        <v>89516.893999999986</v>
      </c>
      <c r="E26" s="370">
        <f>+'[1]Podklady QZ'!E553</f>
        <v>3.5521686940334619E-2</v>
      </c>
      <c r="F26" s="367">
        <f>+'[1]Podklady QZ'!F553</f>
        <v>110497.49099999998</v>
      </c>
      <c r="G26" s="370">
        <f>+'[1]Podklady QZ'!G553</f>
        <v>3.1797475538276838E-2</v>
      </c>
      <c r="H26" s="367">
        <f>+'[1]Podklady QZ'!H553</f>
        <v>289668.46699999995</v>
      </c>
      <c r="I26" s="370">
        <f>+'[1]Podklady QZ'!I553</f>
        <v>3.3995711155042775E-2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48">
        <f>+'[1]Podklady QZ'!B554</f>
        <v>19024.114999999998</v>
      </c>
      <c r="C27" s="368">
        <f>+'[1]Podklady QZ'!C554</f>
        <v>1.5595878862127197E-2</v>
      </c>
      <c r="D27" s="363">
        <f>+'[1]Podklady QZ'!D554</f>
        <v>20870.887999999999</v>
      </c>
      <c r="E27" s="368">
        <f>+'[1]Podklady QZ'!E554</f>
        <v>1.7374627066001472E-2</v>
      </c>
      <c r="F27" s="363">
        <f>+'[1]Podklady QZ'!F554</f>
        <v>22301.243999999999</v>
      </c>
      <c r="G27" s="368">
        <f>+'[1]Podklady QZ'!G554</f>
        <v>1.6780772400592614E-2</v>
      </c>
      <c r="H27" s="363">
        <f>+'[1]Podklady QZ'!H554</f>
        <v>62196.246999999996</v>
      </c>
      <c r="I27" s="368">
        <f>+'[1]Podklady QZ'!I554</f>
        <v>1.6585573960472832E-2</v>
      </c>
      <c r="J27" s="176"/>
      <c r="K27" s="178" t="str">
        <f>+A27</f>
        <v>Průmysl</v>
      </c>
      <c r="L27" s="168">
        <f t="shared" ref="L27:L34" si="4">+B27</f>
        <v>19024.114999999998</v>
      </c>
      <c r="M27" s="168">
        <f t="shared" ref="M27:M34" si="5">+D27</f>
        <v>20870.887999999999</v>
      </c>
      <c r="N27" s="168">
        <f t="shared" ref="N27:N34" si="6">+F27</f>
        <v>22301.243999999999</v>
      </c>
      <c r="O27" s="127"/>
      <c r="P27" s="246"/>
      <c r="Q27" s="246"/>
      <c r="R27" s="246"/>
    </row>
    <row r="28" spans="1:18" ht="12.75" customHeight="1" x14ac:dyDescent="0.2">
      <c r="A28" s="57" t="s">
        <v>0</v>
      </c>
      <c r="B28" s="348">
        <f>+'[1]Podklady QZ'!B555</f>
        <v>0</v>
      </c>
      <c r="C28" s="380">
        <f>+'[1]Podklady QZ'!C555</f>
        <v>0</v>
      </c>
      <c r="D28" s="381">
        <f>+'[1]Podklady QZ'!D555</f>
        <v>0</v>
      </c>
      <c r="E28" s="380">
        <f>+'[1]Podklady QZ'!E555</f>
        <v>0</v>
      </c>
      <c r="F28" s="381">
        <f>+'[1]Podklady QZ'!F555</f>
        <v>0</v>
      </c>
      <c r="G28" s="368">
        <f>+'[1]Podklady QZ'!G555</f>
        <v>0</v>
      </c>
      <c r="H28" s="381">
        <f>+'[1]Podklady QZ'!H555</f>
        <v>0</v>
      </c>
      <c r="I28" s="368">
        <f>+'[1]Podklady QZ'!I555</f>
        <v>0</v>
      </c>
      <c r="J28" s="176"/>
      <c r="K28" s="178" t="str">
        <f t="shared" ref="K28:K34" si="7">+A28</f>
        <v>Energetika</v>
      </c>
      <c r="L28" s="168">
        <f t="shared" si="4"/>
        <v>0</v>
      </c>
      <c r="M28" s="168">
        <f t="shared" si="5"/>
        <v>0</v>
      </c>
      <c r="N28" s="168">
        <f t="shared" si="6"/>
        <v>0</v>
      </c>
      <c r="O28" s="127"/>
    </row>
    <row r="29" spans="1:18" ht="12.75" customHeight="1" x14ac:dyDescent="0.2">
      <c r="A29" s="57" t="s">
        <v>1</v>
      </c>
      <c r="B29" s="348">
        <f>+'[1]Podklady QZ'!B556</f>
        <v>4.7</v>
      </c>
      <c r="C29" s="380">
        <f>+'[1]Podklady QZ'!C556</f>
        <v>8.3681308106208299E-4</v>
      </c>
      <c r="D29" s="381">
        <f>+'[1]Podklady QZ'!D556</f>
        <v>5.6</v>
      </c>
      <c r="E29" s="380">
        <f>+'[1]Podklady QZ'!E556</f>
        <v>9.5147963578718785E-4</v>
      </c>
      <c r="F29" s="381">
        <f>+'[1]Podklady QZ'!F556</f>
        <v>7.8</v>
      </c>
      <c r="G29" s="368">
        <f>+'[1]Podklady QZ'!G556</f>
        <v>6.9880575887617711E-4</v>
      </c>
      <c r="H29" s="381">
        <f>+'[1]Podklady QZ'!H556</f>
        <v>18.100000000000001</v>
      </c>
      <c r="I29" s="368">
        <f>+'[1]Podklady QZ'!I556</f>
        <v>7.9862276841744342E-4</v>
      </c>
      <c r="J29" s="176"/>
      <c r="K29" s="178" t="str">
        <f t="shared" si="7"/>
        <v>Doprava</v>
      </c>
      <c r="L29" s="168">
        <f t="shared" si="4"/>
        <v>4.7</v>
      </c>
      <c r="M29" s="168">
        <f t="shared" si="5"/>
        <v>5.6</v>
      </c>
      <c r="N29" s="168">
        <f t="shared" si="6"/>
        <v>7.8</v>
      </c>
      <c r="O29" s="127"/>
    </row>
    <row r="30" spans="1:18" ht="12.75" customHeight="1" x14ac:dyDescent="0.2">
      <c r="A30" s="57" t="s">
        <v>2</v>
      </c>
      <c r="B30" s="348">
        <f>+'[1]Podklady QZ'!B557</f>
        <v>59.478000000000002</v>
      </c>
      <c r="C30" s="380">
        <f>+'[1]Podklady QZ'!C557</f>
        <v>3.8772967709597658E-3</v>
      </c>
      <c r="D30" s="381">
        <f>+'[1]Podklady QZ'!D557</f>
        <v>42.225999999999999</v>
      </c>
      <c r="E30" s="380">
        <f>+'[1]Podklady QZ'!E557</f>
        <v>2.2192307332501065E-3</v>
      </c>
      <c r="F30" s="381">
        <f>+'[1]Podklady QZ'!F557</f>
        <v>132.63800000000001</v>
      </c>
      <c r="G30" s="368">
        <f>+'[1]Podklady QZ'!G557</f>
        <v>7.1600256391515038E-3</v>
      </c>
      <c r="H30" s="381">
        <f>+'[1]Podklady QZ'!H557</f>
        <v>234.34200000000001</v>
      </c>
      <c r="I30" s="368">
        <f>+'[1]Podklady QZ'!I557</f>
        <v>4.4305606857513169E-3</v>
      </c>
      <c r="J30" s="176"/>
      <c r="K30" s="178" t="str">
        <f t="shared" si="7"/>
        <v>Stavebnictví</v>
      </c>
      <c r="L30" s="168">
        <f t="shared" si="4"/>
        <v>59.478000000000002</v>
      </c>
      <c r="M30" s="168">
        <f t="shared" si="5"/>
        <v>42.225999999999999</v>
      </c>
      <c r="N30" s="168">
        <f t="shared" si="6"/>
        <v>132.63800000000001</v>
      </c>
    </row>
    <row r="31" spans="1:18" x14ac:dyDescent="0.2">
      <c r="A31" s="57" t="s">
        <v>6</v>
      </c>
      <c r="B31" s="348">
        <f>+'[1]Podklady QZ'!B558</f>
        <v>225.11599999999999</v>
      </c>
      <c r="C31" s="380">
        <f>+'[1]Podklady QZ'!C558</f>
        <v>2.3211898330243789E-2</v>
      </c>
      <c r="D31" s="381">
        <f>+'[1]Podklady QZ'!D558</f>
        <v>153.999</v>
      </c>
      <c r="E31" s="380">
        <f>+'[1]Podklady QZ'!E558</f>
        <v>1.6524187543879246E-2</v>
      </c>
      <c r="F31" s="381">
        <f>+'[1]Podklady QZ'!F558</f>
        <v>421.947</v>
      </c>
      <c r="G31" s="368">
        <f>+'[1]Podklady QZ'!G558</f>
        <v>2.755523837654706E-2</v>
      </c>
      <c r="H31" s="381">
        <f>+'[1]Podklady QZ'!H558</f>
        <v>801.06200000000001</v>
      </c>
      <c r="I31" s="368">
        <f>+'[1]Podklady QZ'!I558</f>
        <v>2.3333704818331313E-2</v>
      </c>
      <c r="J31" s="176"/>
      <c r="K31" s="178" t="str">
        <f t="shared" si="7"/>
        <v>Zemědělství a lesnictví</v>
      </c>
      <c r="L31" s="168">
        <f t="shared" si="4"/>
        <v>225.11599999999999</v>
      </c>
      <c r="M31" s="168">
        <f t="shared" si="5"/>
        <v>153.999</v>
      </c>
      <c r="N31" s="168">
        <f t="shared" si="6"/>
        <v>421.947</v>
      </c>
    </row>
    <row r="32" spans="1:18" x14ac:dyDescent="0.2">
      <c r="A32" s="57" t="s">
        <v>28</v>
      </c>
      <c r="B32" s="348">
        <f>+'[1]Podklady QZ'!B559</f>
        <v>38597.160000000011</v>
      </c>
      <c r="C32" s="380">
        <f>+'[1]Podklady QZ'!C559</f>
        <v>4.6461786346092132E-2</v>
      </c>
      <c r="D32" s="381">
        <f>+'[1]Podklady QZ'!D559</f>
        <v>36877.841999999997</v>
      </c>
      <c r="E32" s="380">
        <f>+'[1]Podklady QZ'!E559</f>
        <v>4.4543926924822792E-2</v>
      </c>
      <c r="F32" s="381">
        <f>+'[1]Podklady QZ'!F559</f>
        <v>55956.598999999995</v>
      </c>
      <c r="G32" s="368">
        <f>+'[1]Podklady QZ'!G559</f>
        <v>4.1395830842324413E-2</v>
      </c>
      <c r="H32" s="381">
        <f>+'[1]Podklady QZ'!H559</f>
        <v>131431.601</v>
      </c>
      <c r="I32" s="368">
        <f>+'[1]Podklady QZ'!I559</f>
        <v>4.3659584205256501E-2</v>
      </c>
      <c r="J32" s="176"/>
      <c r="K32" s="178" t="str">
        <f t="shared" si="7"/>
        <v>Domácnosti</v>
      </c>
      <c r="L32" s="168">
        <f t="shared" si="4"/>
        <v>38597.160000000011</v>
      </c>
      <c r="M32" s="168">
        <f t="shared" si="5"/>
        <v>36877.841999999997</v>
      </c>
      <c r="N32" s="168">
        <f t="shared" si="6"/>
        <v>55956.598999999995</v>
      </c>
    </row>
    <row r="33" spans="1:14" x14ac:dyDescent="0.2">
      <c r="A33" s="57" t="s">
        <v>5</v>
      </c>
      <c r="B33" s="348">
        <f>+'[1]Podklady QZ'!B560</f>
        <v>31401.445</v>
      </c>
      <c r="C33" s="380">
        <f>+'[1]Podklady QZ'!C560</f>
        <v>8.7415292320475943E-2</v>
      </c>
      <c r="D33" s="381">
        <f>+'[1]Podklady QZ'!D560</f>
        <v>31253.432999999997</v>
      </c>
      <c r="E33" s="380">
        <f>+'[1]Podklady QZ'!E560</f>
        <v>8.8611472166740562E-2</v>
      </c>
      <c r="F33" s="381">
        <f>+'[1]Podklady QZ'!F560</f>
        <v>31001.035999999996</v>
      </c>
      <c r="G33" s="368">
        <f>+'[1]Podklady QZ'!G560</f>
        <v>5.1221114512130878E-2</v>
      </c>
      <c r="H33" s="381">
        <f>+'[1]Podklady QZ'!H560</f>
        <v>93655.91399999999</v>
      </c>
      <c r="I33" s="368">
        <f>+'[1]Podklady QZ'!I560</f>
        <v>7.1104287318919934E-2</v>
      </c>
      <c r="J33" s="176"/>
      <c r="K33" s="178" t="str">
        <f t="shared" si="7"/>
        <v>Obchod, služby, školství, zdravotnictví</v>
      </c>
      <c r="L33" s="168">
        <f t="shared" si="4"/>
        <v>31401.445</v>
      </c>
      <c r="M33" s="168">
        <f t="shared" si="5"/>
        <v>31253.432999999997</v>
      </c>
      <c r="N33" s="168">
        <f t="shared" si="6"/>
        <v>31001.035999999996</v>
      </c>
    </row>
    <row r="34" spans="1:14" ht="12.75" thickBot="1" x14ac:dyDescent="0.25">
      <c r="A34" s="58" t="s">
        <v>3</v>
      </c>
      <c r="B34" s="349">
        <f>+'[1]Podklady QZ'!B561</f>
        <v>342.06799999999998</v>
      </c>
      <c r="C34" s="369">
        <f>+'[1]Podklady QZ'!C561</f>
        <v>1.1419875734386565E-2</v>
      </c>
      <c r="D34" s="364">
        <f>+'[1]Podklady QZ'!D561</f>
        <v>312.90600000000001</v>
      </c>
      <c r="E34" s="369">
        <f>+'[1]Podklady QZ'!E561</f>
        <v>1.0152973070315053E-2</v>
      </c>
      <c r="F34" s="364">
        <f>+'[1]Podklady QZ'!F561</f>
        <v>676.22699999999998</v>
      </c>
      <c r="G34" s="369">
        <f>+'[1]Podklady QZ'!G561</f>
        <v>1.1808616065373603E-2</v>
      </c>
      <c r="H34" s="364">
        <f>+'[1]Podklady QZ'!H561</f>
        <v>1331.201</v>
      </c>
      <c r="I34" s="369">
        <f>+'[1]Podklady QZ'!I561</f>
        <v>1.12776896002955E-2</v>
      </c>
      <c r="J34" s="176"/>
      <c r="K34" s="178" t="str">
        <f t="shared" si="7"/>
        <v>Ostatní</v>
      </c>
      <c r="L34" s="168">
        <f t="shared" si="4"/>
        <v>342.06799999999998</v>
      </c>
      <c r="M34" s="168">
        <f t="shared" si="5"/>
        <v>312.90600000000001</v>
      </c>
      <c r="N34" s="168">
        <f t="shared" si="6"/>
        <v>676.22699999999998</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QZ'!L530</f>
        <v>3.1051683755511986E-2</v>
      </c>
    </row>
    <row r="40" spans="1:14" x14ac:dyDescent="0.2">
      <c r="B40" s="226"/>
      <c r="C40" s="226"/>
      <c r="D40" s="226"/>
      <c r="L40" s="184" t="s">
        <v>66</v>
      </c>
      <c r="M40" s="219">
        <f>+'[1]Podklady QZ'!L531</f>
        <v>3.9752355435075472E-2</v>
      </c>
    </row>
    <row r="41" spans="1:14" x14ac:dyDescent="0.2">
      <c r="B41" s="127"/>
      <c r="C41" s="127"/>
      <c r="D41" s="127"/>
      <c r="L41" s="184" t="s">
        <v>182</v>
      </c>
      <c r="M41" s="219">
        <f>+'[1]Podklady QZ'!L532</f>
        <v>3.5186974674063613E-2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S31" sqref="S31"/>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223</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40" t="s">
        <v>278</v>
      </c>
      <c r="C6" s="340" t="s">
        <v>52</v>
      </c>
      <c r="D6" s="340" t="s">
        <v>278</v>
      </c>
      <c r="E6" s="340" t="s">
        <v>52</v>
      </c>
      <c r="F6" s="340" t="s">
        <v>278</v>
      </c>
      <c r="G6" s="341" t="s">
        <v>52</v>
      </c>
      <c r="H6" s="340" t="s">
        <v>278</v>
      </c>
      <c r="I6" s="341" t="s">
        <v>52</v>
      </c>
      <c r="J6" s="184"/>
      <c r="O6" s="184"/>
    </row>
    <row r="7" spans="1:15" x14ac:dyDescent="0.2">
      <c r="A7" s="243" t="s">
        <v>245</v>
      </c>
      <c r="B7" s="347">
        <f>+'[1]Podklady QZ'!B569</f>
        <v>3698.5349999999989</v>
      </c>
      <c r="C7" s="344">
        <f>+'[1]Podklady QZ'!C569</f>
        <v>8.8891365480666923E-2</v>
      </c>
      <c r="D7" s="345">
        <f>+'[1]Podklady QZ'!D569</f>
        <v>3698.597999999999</v>
      </c>
      <c r="E7" s="344">
        <f>+'[1]Podklady QZ'!E569</f>
        <v>8.9133506103398805E-2</v>
      </c>
      <c r="F7" s="345">
        <f>+'[1]Podklady QZ'!F569</f>
        <v>3698.7999999999984</v>
      </c>
      <c r="G7" s="344">
        <f>+'[1]Podklady QZ'!G569</f>
        <v>8.9110276364121943E-2</v>
      </c>
      <c r="H7" s="345">
        <f>+'[1]Podklady QZ'!H569</f>
        <v>3698.7999999999984</v>
      </c>
      <c r="I7" s="344">
        <f>+'[1]Podklady QZ'!I569</f>
        <v>8.9110276364121943E-2</v>
      </c>
      <c r="J7" s="187"/>
      <c r="O7" s="92"/>
    </row>
    <row r="8" spans="1:15" x14ac:dyDescent="0.2">
      <c r="A8" s="240" t="s">
        <v>279</v>
      </c>
      <c r="B8" s="347">
        <f>+'[1]Podklady QZ'!B570</f>
        <v>237987.75599999996</v>
      </c>
      <c r="C8" s="344">
        <f>+'[1]Podklady QZ'!C570</f>
        <v>3.1860721002102813E-2</v>
      </c>
      <c r="D8" s="345">
        <f>+'[1]Podklady QZ'!D570</f>
        <v>216571.42899999997</v>
      </c>
      <c r="E8" s="344">
        <f>+'[1]Podklady QZ'!E570</f>
        <v>2.7663761177356024E-2</v>
      </c>
      <c r="F8" s="345">
        <f>+'[1]Podklady QZ'!F570</f>
        <v>325594.29999999993</v>
      </c>
      <c r="G8" s="344">
        <f>+'[1]Podklady QZ'!G570</f>
        <v>3.4601356782028858E-2</v>
      </c>
      <c r="H8" s="345">
        <f>+'[1]Podklady QZ'!H570</f>
        <v>780153.48499999987</v>
      </c>
      <c r="I8" s="344">
        <f>+'[1]Podklady QZ'!I570</f>
        <v>3.1574673021961465E-2</v>
      </c>
      <c r="J8" s="187"/>
      <c r="O8" s="92"/>
    </row>
    <row r="9" spans="1:15" x14ac:dyDescent="0.2">
      <c r="A9" s="241" t="s">
        <v>280</v>
      </c>
      <c r="B9" s="346">
        <f>+'[1]Podklady QZ'!B571</f>
        <v>73383.813999999998</v>
      </c>
      <c r="C9" s="343">
        <f>+'[1]Podklady QZ'!C571</f>
        <v>2.5076253001880246E-2</v>
      </c>
      <c r="D9" s="342">
        <f>+'[1]Podklady QZ'!D571</f>
        <v>73678.005000000005</v>
      </c>
      <c r="E9" s="343">
        <f>+'[1]Podklady QZ'!E571</f>
        <v>2.5159413919683977E-2</v>
      </c>
      <c r="F9" s="342">
        <f>+'[1]Podklady QZ'!F571</f>
        <v>132679.43900000001</v>
      </c>
      <c r="G9" s="343">
        <f>+'[1]Podklady QZ'!G571</f>
        <v>3.3455436469335596E-2</v>
      </c>
      <c r="H9" s="342">
        <f>+'[1]Podklady QZ'!H571</f>
        <v>279741.25800000003</v>
      </c>
      <c r="I9" s="343">
        <f>+'[1]Podklady QZ'!I571</f>
        <v>2.8484774439205579E-2</v>
      </c>
      <c r="J9" s="176"/>
      <c r="K9" s="178"/>
      <c r="L9" s="178" t="str">
        <f>+B5</f>
        <v>Červenec</v>
      </c>
      <c r="M9" s="178" t="str">
        <f>+D5</f>
        <v>Srpen</v>
      </c>
      <c r="N9" s="178" t="str">
        <f>+F5</f>
        <v>Září</v>
      </c>
    </row>
    <row r="10" spans="1:15" x14ac:dyDescent="0.2">
      <c r="A10" s="57" t="s">
        <v>44</v>
      </c>
      <c r="B10" s="348">
        <f>+'[1]Podklady QZ'!B572</f>
        <v>781.72199999999998</v>
      </c>
      <c r="C10" s="73">
        <f>+'[1]Podklady QZ'!C572</f>
        <v>2.9877792794138608E-3</v>
      </c>
      <c r="D10" s="363">
        <f>+'[1]Podklady QZ'!D572</f>
        <v>755.28199999999993</v>
      </c>
      <c r="E10" s="368">
        <f>+'[1]Podklady QZ'!E572</f>
        <v>2.5957304972282708E-3</v>
      </c>
      <c r="F10" s="363">
        <f>+'[1]Podklady QZ'!F572</f>
        <v>1564.3140000000001</v>
      </c>
      <c r="G10" s="368">
        <f>+'[1]Podklady QZ'!G572</f>
        <v>4.3361939770131114E-3</v>
      </c>
      <c r="H10" s="363">
        <f>+'[1]Podklady QZ'!H572</f>
        <v>3101.3180000000002</v>
      </c>
      <c r="I10" s="368">
        <f>+'[1]Podklady QZ'!I572</f>
        <v>3.3954744766156869E-3</v>
      </c>
      <c r="J10" s="176"/>
      <c r="K10" s="178" t="str">
        <f>+A10</f>
        <v>Biomasa</v>
      </c>
      <c r="L10" s="168">
        <f>+B10</f>
        <v>781.72199999999998</v>
      </c>
      <c r="M10" s="168">
        <f>+D10</f>
        <v>755.28199999999993</v>
      </c>
      <c r="N10" s="168">
        <f>+F10</f>
        <v>1564.3140000000001</v>
      </c>
    </row>
    <row r="11" spans="1:15" x14ac:dyDescent="0.2">
      <c r="A11" s="57" t="s">
        <v>43</v>
      </c>
      <c r="B11" s="348">
        <f>+'[1]Podklady QZ'!B573</f>
        <v>1884.1100000000001</v>
      </c>
      <c r="C11" s="462">
        <f>+'[1]Podklady QZ'!C573</f>
        <v>7.2125401140624976E-2</v>
      </c>
      <c r="D11" s="381">
        <f>+'[1]Podklady QZ'!D573</f>
        <v>2298.9449999999997</v>
      </c>
      <c r="E11" s="380">
        <f>+'[1]Podklady QZ'!E573</f>
        <v>8.9296954357211036E-2</v>
      </c>
      <c r="F11" s="381">
        <f>+'[1]Podklady QZ'!F573</f>
        <v>3644.5979999999995</v>
      </c>
      <c r="G11" s="368">
        <f>+'[1]Podklady QZ'!G573</f>
        <v>0.11447482970501277</v>
      </c>
      <c r="H11" s="381">
        <f>+'[1]Podklady QZ'!H573</f>
        <v>7827.6530000000002</v>
      </c>
      <c r="I11" s="368">
        <f>+'[1]Podklady QZ'!I573</f>
        <v>9.351454902037197E-2</v>
      </c>
      <c r="J11" s="176"/>
      <c r="K11" s="178" t="str">
        <f t="shared" ref="K11:L25" si="0">+A11</f>
        <v>Bioplyn</v>
      </c>
      <c r="L11" s="168">
        <f t="shared" si="0"/>
        <v>1884.1100000000001</v>
      </c>
      <c r="M11" s="168">
        <f t="shared" ref="M11:M25" si="1">+D11</f>
        <v>2298.9449999999997</v>
      </c>
      <c r="N11" s="168">
        <f t="shared" ref="N11:N25" si="2">+F11</f>
        <v>3644.5979999999995</v>
      </c>
      <c r="O11" s="246"/>
    </row>
    <row r="12" spans="1:15" x14ac:dyDescent="0.2">
      <c r="A12" s="57" t="s">
        <v>42</v>
      </c>
      <c r="B12" s="348">
        <f>+'[1]Podklady QZ'!B574</f>
        <v>18</v>
      </c>
      <c r="C12" s="462">
        <f>+'[1]Podklady QZ'!C574</f>
        <v>7.3017481370776148E-5</v>
      </c>
      <c r="D12" s="381">
        <f>+'[1]Podklady QZ'!D574</f>
        <v>672</v>
      </c>
      <c r="E12" s="380">
        <f>+'[1]Podklady QZ'!E574</f>
        <v>2.7494242492868931E-3</v>
      </c>
      <c r="F12" s="381">
        <f>+'[1]Podklady QZ'!F574</f>
        <v>1943</v>
      </c>
      <c r="G12" s="368">
        <f>+'[1]Podklady QZ'!G574</f>
        <v>5.9981475510031239E-3</v>
      </c>
      <c r="H12" s="381">
        <f>+'[1]Podklady QZ'!H574</f>
        <v>2633</v>
      </c>
      <c r="I12" s="368">
        <f>+'[1]Podklady QZ'!I574</f>
        <v>3.2312122110928431E-3</v>
      </c>
      <c r="J12" s="176"/>
      <c r="K12" s="178" t="str">
        <f t="shared" si="0"/>
        <v>Černé uhlí</v>
      </c>
      <c r="L12" s="168">
        <f t="shared" si="0"/>
        <v>18</v>
      </c>
      <c r="M12" s="168">
        <f t="shared" si="1"/>
        <v>672</v>
      </c>
      <c r="N12" s="168">
        <f t="shared" si="2"/>
        <v>1943</v>
      </c>
      <c r="O12" s="246"/>
    </row>
    <row r="13" spans="1:15" x14ac:dyDescent="0.2">
      <c r="A13" s="57" t="s">
        <v>67</v>
      </c>
      <c r="B13" s="348">
        <f>+'[1]Podklady QZ'!B575</f>
        <v>0</v>
      </c>
      <c r="C13" s="462">
        <f>+'[1]Podklady QZ'!C575</f>
        <v>0</v>
      </c>
      <c r="D13" s="381">
        <f>+'[1]Podklady QZ'!D575</f>
        <v>0</v>
      </c>
      <c r="E13" s="380">
        <f>+'[1]Podklady QZ'!E575</f>
        <v>0</v>
      </c>
      <c r="F13" s="381">
        <f>+'[1]Podklady QZ'!F575</f>
        <v>0</v>
      </c>
      <c r="G13" s="368">
        <f>+'[1]Podklady QZ'!G575</f>
        <v>0</v>
      </c>
      <c r="H13" s="381">
        <f>+'[1]Podklady QZ'!H575</f>
        <v>0</v>
      </c>
      <c r="I13" s="368">
        <f>+'[1]Podklady QZ'!I575</f>
        <v>0</v>
      </c>
      <c r="J13" s="176"/>
      <c r="K13" s="178" t="str">
        <f t="shared" si="0"/>
        <v>Elektrická energie</v>
      </c>
      <c r="L13" s="168">
        <f t="shared" si="0"/>
        <v>0</v>
      </c>
      <c r="M13" s="168">
        <f t="shared" si="1"/>
        <v>0</v>
      </c>
      <c r="N13" s="168">
        <f t="shared" si="2"/>
        <v>0</v>
      </c>
      <c r="O13" s="246"/>
    </row>
    <row r="14" spans="1:15" x14ac:dyDescent="0.2">
      <c r="A14" s="57" t="s">
        <v>68</v>
      </c>
      <c r="B14" s="348">
        <f>+'[1]Podklady QZ'!B576</f>
        <v>0</v>
      </c>
      <c r="C14" s="462">
        <f>+'[1]Podklady QZ'!C576</f>
        <v>0</v>
      </c>
      <c r="D14" s="381">
        <f>+'[1]Podklady QZ'!D576</f>
        <v>0</v>
      </c>
      <c r="E14" s="380">
        <f>+'[1]Podklady QZ'!E576</f>
        <v>0</v>
      </c>
      <c r="F14" s="381">
        <f>+'[1]Podklady QZ'!F576</f>
        <v>0</v>
      </c>
      <c r="G14" s="368">
        <f>+'[1]Podklady QZ'!G576</f>
        <v>0</v>
      </c>
      <c r="H14" s="381">
        <f>+'[1]Podklady QZ'!H576</f>
        <v>0</v>
      </c>
      <c r="I14" s="368">
        <f>+'[1]Podklady QZ'!I576</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QZ'!B577</f>
        <v>0</v>
      </c>
      <c r="C15" s="462">
        <f>+'[1]Podklady QZ'!C577</f>
        <v>0</v>
      </c>
      <c r="D15" s="381">
        <f>+'[1]Podklady QZ'!D577</f>
        <v>0</v>
      </c>
      <c r="E15" s="380">
        <f>+'[1]Podklady QZ'!E577</f>
        <v>0</v>
      </c>
      <c r="F15" s="381">
        <f>+'[1]Podklady QZ'!F577</f>
        <v>0</v>
      </c>
      <c r="G15" s="368">
        <f>+'[1]Podklady QZ'!G577</f>
        <v>0</v>
      </c>
      <c r="H15" s="381">
        <f>+'[1]Podklady QZ'!H577</f>
        <v>0</v>
      </c>
      <c r="I15" s="368">
        <f>+'[1]Podklady QZ'!I577</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QZ'!B578</f>
        <v>59218.549999999996</v>
      </c>
      <c r="C16" s="462">
        <f>+'[1]Podklady QZ'!C578</f>
        <v>5.8271255182155562E-2</v>
      </c>
      <c r="D16" s="381">
        <f>+'[1]Podklady QZ'!D578</f>
        <v>59067.059000000001</v>
      </c>
      <c r="E16" s="380">
        <f>+'[1]Podklady QZ'!E578</f>
        <v>5.2923259654051674E-2</v>
      </c>
      <c r="F16" s="381">
        <f>+'[1]Podklady QZ'!F578</f>
        <v>108151.88</v>
      </c>
      <c r="G16" s="368">
        <f>+'[1]Podklady QZ'!G578</f>
        <v>6.2380154104091694E-2</v>
      </c>
      <c r="H16" s="381">
        <f>+'[1]Podklady QZ'!H578</f>
        <v>226437.489</v>
      </c>
      <c r="I16" s="368">
        <f>+'[1]Podklady QZ'!I578</f>
        <v>5.8570001816184228E-2</v>
      </c>
      <c r="J16" s="176"/>
      <c r="K16" s="178" t="str">
        <f t="shared" si="0"/>
        <v>Hnědé uhlí</v>
      </c>
      <c r="L16" s="168">
        <f t="shared" si="0"/>
        <v>59218.549999999996</v>
      </c>
      <c r="M16" s="168">
        <f t="shared" si="1"/>
        <v>59067.059000000001</v>
      </c>
      <c r="N16" s="168">
        <f t="shared" si="2"/>
        <v>108151.88</v>
      </c>
      <c r="O16" s="246"/>
    </row>
    <row r="17" spans="1:18" x14ac:dyDescent="0.2">
      <c r="A17" s="57" t="s">
        <v>80</v>
      </c>
      <c r="B17" s="348">
        <f>+'[1]Podklady QZ'!B579</f>
        <v>0</v>
      </c>
      <c r="C17" s="462">
        <f>+'[1]Podklady QZ'!C579</f>
        <v>0</v>
      </c>
      <c r="D17" s="381">
        <f>+'[1]Podklady QZ'!D579</f>
        <v>0</v>
      </c>
      <c r="E17" s="380">
        <f>+'[1]Podklady QZ'!E579</f>
        <v>0</v>
      </c>
      <c r="F17" s="381">
        <f>+'[1]Podklady QZ'!F579</f>
        <v>0</v>
      </c>
      <c r="G17" s="368">
        <f>+'[1]Podklady QZ'!G579</f>
        <v>0</v>
      </c>
      <c r="H17" s="381">
        <f>+'[1]Podklady QZ'!H579</f>
        <v>0</v>
      </c>
      <c r="I17" s="368">
        <f>+'[1]Podklady QZ'!I579</f>
        <v>0</v>
      </c>
      <c r="J17" s="176"/>
      <c r="K17" s="178" t="str">
        <f t="shared" si="0"/>
        <v>Jaderné palivo</v>
      </c>
      <c r="L17" s="168">
        <f t="shared" si="0"/>
        <v>0</v>
      </c>
      <c r="M17" s="168">
        <f t="shared" si="1"/>
        <v>0</v>
      </c>
      <c r="N17" s="168">
        <f t="shared" si="2"/>
        <v>0</v>
      </c>
      <c r="O17" s="246"/>
    </row>
    <row r="18" spans="1:18" x14ac:dyDescent="0.2">
      <c r="A18" s="57" t="s">
        <v>40</v>
      </c>
      <c r="B18" s="348">
        <f>+'[1]Podklady QZ'!B580</f>
        <v>0</v>
      </c>
      <c r="C18" s="462">
        <f>+'[1]Podklady QZ'!C580</f>
        <v>0</v>
      </c>
      <c r="D18" s="381">
        <f>+'[1]Podklady QZ'!D580</f>
        <v>0</v>
      </c>
      <c r="E18" s="380">
        <f>+'[1]Podklady QZ'!E580</f>
        <v>0</v>
      </c>
      <c r="F18" s="381">
        <f>+'[1]Podklady QZ'!F580</f>
        <v>0</v>
      </c>
      <c r="G18" s="368">
        <f>+'[1]Podklady QZ'!G580</f>
        <v>0</v>
      </c>
      <c r="H18" s="381">
        <f>+'[1]Podklady QZ'!H580</f>
        <v>0</v>
      </c>
      <c r="I18" s="368">
        <f>+'[1]Podklady QZ'!I580</f>
        <v>0</v>
      </c>
      <c r="J18" s="176"/>
      <c r="K18" s="178" t="str">
        <f t="shared" si="0"/>
        <v>Koks</v>
      </c>
      <c r="L18" s="168">
        <f t="shared" si="0"/>
        <v>0</v>
      </c>
      <c r="M18" s="168">
        <f t="shared" si="1"/>
        <v>0</v>
      </c>
      <c r="N18" s="168">
        <f t="shared" si="2"/>
        <v>0</v>
      </c>
      <c r="O18" s="246"/>
    </row>
    <row r="19" spans="1:18" x14ac:dyDescent="0.2">
      <c r="A19" s="57" t="s">
        <v>39</v>
      </c>
      <c r="B19" s="348">
        <f>+'[1]Podklady QZ'!B581</f>
        <v>1358</v>
      </c>
      <c r="C19" s="462">
        <f>+'[1]Podklady QZ'!C581</f>
        <v>5.4719196235448235E-2</v>
      </c>
      <c r="D19" s="381">
        <f>+'[1]Podklady QZ'!D581</f>
        <v>450</v>
      </c>
      <c r="E19" s="380">
        <f>+'[1]Podklady QZ'!E581</f>
        <v>1.7368512161142741E-2</v>
      </c>
      <c r="F19" s="381">
        <f>+'[1]Podklady QZ'!F581</f>
        <v>1262</v>
      </c>
      <c r="G19" s="368">
        <f>+'[1]Podklady QZ'!G581</f>
        <v>3.1751873649884924E-2</v>
      </c>
      <c r="H19" s="381">
        <f>+'[1]Podklady QZ'!H581</f>
        <v>3070</v>
      </c>
      <c r="I19" s="368">
        <f>+'[1]Podklady QZ'!I581</f>
        <v>3.3933054195829336E-2</v>
      </c>
      <c r="J19" s="176"/>
      <c r="K19" s="178" t="str">
        <f t="shared" si="0"/>
        <v>Odpadní teplo</v>
      </c>
      <c r="L19" s="168">
        <f t="shared" si="0"/>
        <v>1358</v>
      </c>
      <c r="M19" s="168">
        <f t="shared" si="1"/>
        <v>450</v>
      </c>
      <c r="N19" s="168">
        <f t="shared" si="2"/>
        <v>1262</v>
      </c>
      <c r="O19" s="246"/>
    </row>
    <row r="20" spans="1:18" x14ac:dyDescent="0.2">
      <c r="A20" s="57" t="s">
        <v>38</v>
      </c>
      <c r="B20" s="348">
        <f>+'[1]Podklady QZ'!B582</f>
        <v>0</v>
      </c>
      <c r="C20" s="462">
        <f>+'[1]Podklady QZ'!C582</f>
        <v>0</v>
      </c>
      <c r="D20" s="381">
        <f>+'[1]Podklady QZ'!D582</f>
        <v>0</v>
      </c>
      <c r="E20" s="380">
        <f>+'[1]Podklady QZ'!E582</f>
        <v>0</v>
      </c>
      <c r="F20" s="381">
        <f>+'[1]Podklady QZ'!F582</f>
        <v>0</v>
      </c>
      <c r="G20" s="368">
        <f>+'[1]Podklady QZ'!G582</f>
        <v>0</v>
      </c>
      <c r="H20" s="381">
        <f>+'[1]Podklady QZ'!H582</f>
        <v>0</v>
      </c>
      <c r="I20" s="368">
        <f>+'[1]Podklady QZ'!I582</f>
        <v>0</v>
      </c>
      <c r="J20" s="176"/>
      <c r="K20" s="178" t="str">
        <f t="shared" si="0"/>
        <v>Ostatní kapalná paliva</v>
      </c>
      <c r="L20" s="168">
        <f t="shared" si="0"/>
        <v>0</v>
      </c>
      <c r="M20" s="168">
        <f t="shared" si="1"/>
        <v>0</v>
      </c>
      <c r="N20" s="168">
        <f t="shared" si="2"/>
        <v>0</v>
      </c>
      <c r="O20" s="246"/>
    </row>
    <row r="21" spans="1:18" x14ac:dyDescent="0.2">
      <c r="A21" s="57" t="s">
        <v>37</v>
      </c>
      <c r="B21" s="348">
        <f>+'[1]Podklady QZ'!B583</f>
        <v>0</v>
      </c>
      <c r="C21" s="462">
        <f>+'[1]Podklady QZ'!C583</f>
        <v>0</v>
      </c>
      <c r="D21" s="381">
        <f>+'[1]Podklady QZ'!D583</f>
        <v>0</v>
      </c>
      <c r="E21" s="380">
        <f>+'[1]Podklady QZ'!E583</f>
        <v>0</v>
      </c>
      <c r="F21" s="381">
        <f>+'[1]Podklady QZ'!F583</f>
        <v>0</v>
      </c>
      <c r="G21" s="368">
        <f>+'[1]Podklady QZ'!G583</f>
        <v>0</v>
      </c>
      <c r="H21" s="381">
        <f>+'[1]Podklady QZ'!H583</f>
        <v>0</v>
      </c>
      <c r="I21" s="368">
        <f>+'[1]Podklady QZ'!I583</f>
        <v>0</v>
      </c>
      <c r="J21" s="176"/>
      <c r="K21" s="178" t="str">
        <f t="shared" si="0"/>
        <v>Ostatní pevná paliva</v>
      </c>
      <c r="L21" s="168">
        <f t="shared" si="0"/>
        <v>0</v>
      </c>
      <c r="M21" s="168">
        <f t="shared" si="1"/>
        <v>0</v>
      </c>
      <c r="N21" s="168">
        <f t="shared" si="2"/>
        <v>0</v>
      </c>
      <c r="O21" s="246"/>
    </row>
    <row r="22" spans="1:18" x14ac:dyDescent="0.2">
      <c r="A22" s="57" t="s">
        <v>36</v>
      </c>
      <c r="B22" s="348">
        <f>+'[1]Podklady QZ'!B584</f>
        <v>0</v>
      </c>
      <c r="C22" s="462">
        <f>+'[1]Podklady QZ'!C584</f>
        <v>0</v>
      </c>
      <c r="D22" s="381">
        <f>+'[1]Podklady QZ'!D584</f>
        <v>0</v>
      </c>
      <c r="E22" s="380">
        <f>+'[1]Podklady QZ'!E584</f>
        <v>0</v>
      </c>
      <c r="F22" s="381">
        <f>+'[1]Podklady QZ'!F584</f>
        <v>0</v>
      </c>
      <c r="G22" s="368">
        <f>+'[1]Podklady QZ'!G584</f>
        <v>0</v>
      </c>
      <c r="H22" s="381">
        <f>+'[1]Podklady QZ'!H584</f>
        <v>0</v>
      </c>
      <c r="I22" s="368">
        <f>+'[1]Podklady QZ'!I584</f>
        <v>0</v>
      </c>
      <c r="J22" s="176"/>
      <c r="K22" s="178" t="str">
        <f t="shared" si="0"/>
        <v>Ostatní plyny</v>
      </c>
      <c r="L22" s="168">
        <f t="shared" si="0"/>
        <v>0</v>
      </c>
      <c r="M22" s="168">
        <f t="shared" si="1"/>
        <v>0</v>
      </c>
      <c r="N22" s="168">
        <f t="shared" si="2"/>
        <v>0</v>
      </c>
      <c r="O22" s="246"/>
    </row>
    <row r="23" spans="1:18" x14ac:dyDescent="0.2">
      <c r="A23" s="57" t="s">
        <v>3</v>
      </c>
      <c r="B23" s="348">
        <f>+'[1]Podklady QZ'!B585</f>
        <v>0</v>
      </c>
      <c r="C23" s="462">
        <f>+'[1]Podklady QZ'!C585</f>
        <v>0</v>
      </c>
      <c r="D23" s="381">
        <f>+'[1]Podklady QZ'!D585</f>
        <v>0</v>
      </c>
      <c r="E23" s="380">
        <f>+'[1]Podklady QZ'!E585</f>
        <v>0</v>
      </c>
      <c r="F23" s="381">
        <f>+'[1]Podklady QZ'!F585</f>
        <v>0</v>
      </c>
      <c r="G23" s="368">
        <f>+'[1]Podklady QZ'!G585</f>
        <v>0</v>
      </c>
      <c r="H23" s="381">
        <f>+'[1]Podklady QZ'!H585</f>
        <v>0</v>
      </c>
      <c r="I23" s="368">
        <f>+'[1]Podklady QZ'!I585</f>
        <v>0</v>
      </c>
      <c r="J23" s="176"/>
      <c r="K23" s="178" t="str">
        <f t="shared" si="0"/>
        <v>Ostatní</v>
      </c>
      <c r="L23" s="168">
        <f t="shared" si="0"/>
        <v>0</v>
      </c>
      <c r="M23" s="168">
        <f t="shared" si="1"/>
        <v>0</v>
      </c>
      <c r="N23" s="168">
        <f t="shared" si="2"/>
        <v>0</v>
      </c>
      <c r="O23" s="246"/>
    </row>
    <row r="24" spans="1:18" x14ac:dyDescent="0.2">
      <c r="A24" s="57" t="s">
        <v>35</v>
      </c>
      <c r="B24" s="348">
        <f>+'[1]Podklady QZ'!B586</f>
        <v>6.3</v>
      </c>
      <c r="C24" s="462">
        <f>+'[1]Podklady QZ'!C586</f>
        <v>1.163856599565715E-3</v>
      </c>
      <c r="D24" s="381">
        <f>+'[1]Podklady QZ'!D586</f>
        <v>5.61</v>
      </c>
      <c r="E24" s="380">
        <f>+'[1]Podklady QZ'!E586</f>
        <v>8.5630617601289494E-4</v>
      </c>
      <c r="F24" s="381">
        <f>+'[1]Podklady QZ'!F586</f>
        <v>19.2</v>
      </c>
      <c r="G24" s="368">
        <f>+'[1]Podklady QZ'!G586</f>
        <v>1.8338483709218123E-3</v>
      </c>
      <c r="H24" s="381">
        <f>+'[1]Podklady QZ'!H586</f>
        <v>31.11</v>
      </c>
      <c r="I24" s="368">
        <f>+'[1]Podklady QZ'!I586</f>
        <v>1.3867208838426693E-3</v>
      </c>
      <c r="J24" s="176"/>
      <c r="K24" s="178" t="str">
        <f t="shared" si="0"/>
        <v>Topné oleje</v>
      </c>
      <c r="L24" s="168">
        <f t="shared" si="0"/>
        <v>6.3</v>
      </c>
      <c r="M24" s="168">
        <f t="shared" si="1"/>
        <v>5.61</v>
      </c>
      <c r="N24" s="168">
        <f t="shared" si="2"/>
        <v>19.2</v>
      </c>
      <c r="O24" s="246"/>
    </row>
    <row r="25" spans="1:18" x14ac:dyDescent="0.2">
      <c r="A25" s="218" t="s">
        <v>34</v>
      </c>
      <c r="B25" s="350">
        <f>+'[1]Podklady QZ'!B587</f>
        <v>10117.132</v>
      </c>
      <c r="C25" s="463">
        <f>+'[1]Podklady QZ'!C587</f>
        <v>1.163743075038904E-2</v>
      </c>
      <c r="D25" s="379">
        <f>+'[1]Podklady QZ'!D587</f>
        <v>10429.109000000002</v>
      </c>
      <c r="E25" s="378">
        <f>+'[1]Podklady QZ'!E587</f>
        <v>1.4063243588536561E-2</v>
      </c>
      <c r="F25" s="379">
        <f>+'[1]Podklady QZ'!F587</f>
        <v>16094.447</v>
      </c>
      <c r="G25" s="378">
        <f>+'[1]Podklady QZ'!G587</f>
        <v>1.6003318044171717E-2</v>
      </c>
      <c r="H25" s="379">
        <f>+'[1]Podklady QZ'!H587</f>
        <v>36640.688000000002</v>
      </c>
      <c r="I25" s="378">
        <f>+'[1]Podklady QZ'!I587</f>
        <v>1.4002942697796391E-2</v>
      </c>
      <c r="J25" s="176"/>
      <c r="K25" s="178" t="str">
        <f t="shared" si="0"/>
        <v>Zemní plyn</v>
      </c>
      <c r="L25" s="168">
        <f t="shared" si="0"/>
        <v>10117.132</v>
      </c>
      <c r="M25" s="168">
        <f t="shared" si="1"/>
        <v>10429.109000000002</v>
      </c>
      <c r="N25" s="168">
        <f t="shared" si="2"/>
        <v>16094.447</v>
      </c>
      <c r="O25" s="173"/>
    </row>
    <row r="26" spans="1:18" x14ac:dyDescent="0.2">
      <c r="A26" s="472" t="s">
        <v>294</v>
      </c>
      <c r="B26" s="473">
        <f>+'[1]Podklady QZ'!B588</f>
        <v>-21470</v>
      </c>
      <c r="C26" s="474"/>
      <c r="D26" s="475">
        <f>+'[1]Podklady QZ'!D588</f>
        <v>-21999.8</v>
      </c>
      <c r="E26" s="474"/>
      <c r="F26" s="475">
        <f>+'[1]Podklady QZ'!F588</f>
        <v>-43209.100000000006</v>
      </c>
      <c r="G26" s="474"/>
      <c r="H26" s="475">
        <f>+'[1]Podklady QZ'!H588</f>
        <v>-86678.900000000009</v>
      </c>
      <c r="I26" s="474"/>
      <c r="J26" s="176"/>
      <c r="K26" s="178"/>
      <c r="L26" s="168"/>
      <c r="M26" s="168"/>
      <c r="N26" s="168"/>
    </row>
    <row r="27" spans="1:18" ht="13.5" customHeight="1" x14ac:dyDescent="0.2">
      <c r="A27" s="468" t="s">
        <v>281</v>
      </c>
      <c r="B27" s="469">
        <f>+'[1]Podklady QZ'!B589</f>
        <v>49276.064000000006</v>
      </c>
      <c r="C27" s="470">
        <f>+'[1]Podklady QZ'!C589</f>
        <v>1.9510383739113575E-2</v>
      </c>
      <c r="D27" s="471">
        <f>+'[1]Podklady QZ'!D589</f>
        <v>49306.895000000004</v>
      </c>
      <c r="E27" s="470">
        <f>+'[1]Podklady QZ'!E589</f>
        <v>1.9565737928641164E-2</v>
      </c>
      <c r="F27" s="471">
        <f>+'[1]Podklady QZ'!F589</f>
        <v>85977.888999999996</v>
      </c>
      <c r="G27" s="470">
        <f>+'[1]Podklady QZ'!G589</f>
        <v>2.4741555645912194E-2</v>
      </c>
      <c r="H27" s="471">
        <f>+'[1]Podklady QZ'!H589</f>
        <v>184560.848</v>
      </c>
      <c r="I27" s="470">
        <f>+'[1]Podklady QZ'!I589</f>
        <v>2.1660201209052401E-2</v>
      </c>
      <c r="J27" s="17"/>
      <c r="K27" s="178"/>
      <c r="L27" s="178" t="str">
        <f>+L9</f>
        <v>Červenec</v>
      </c>
      <c r="M27" s="178" t="str">
        <f t="shared" ref="M27:N27" si="3">+M9</f>
        <v>Srpen</v>
      </c>
      <c r="N27" s="178" t="str">
        <f t="shared" si="3"/>
        <v>Září</v>
      </c>
      <c r="O27" s="127"/>
      <c r="P27" s="226"/>
      <c r="Q27" s="226"/>
      <c r="R27" s="226"/>
    </row>
    <row r="28" spans="1:18" ht="12.75" customHeight="1" x14ac:dyDescent="0.2">
      <c r="A28" s="57" t="s">
        <v>29</v>
      </c>
      <c r="B28" s="348">
        <f>+'[1]Podklady QZ'!B590</f>
        <v>7336.4430000000002</v>
      </c>
      <c r="C28" s="368">
        <f>+'[1]Podklady QZ'!C590</f>
        <v>6.0143810267600387E-3</v>
      </c>
      <c r="D28" s="363">
        <f>+'[1]Podklady QZ'!D590</f>
        <v>7331.14</v>
      </c>
      <c r="E28" s="368">
        <f>+'[1]Podklady QZ'!E590</f>
        <v>6.1030380436446234E-3</v>
      </c>
      <c r="F28" s="363">
        <f>+'[1]Podklady QZ'!F590</f>
        <v>13368.66</v>
      </c>
      <c r="G28" s="368">
        <f>+'[1]Podklady QZ'!G590</f>
        <v>1.0059368919550249E-2</v>
      </c>
      <c r="H28" s="363">
        <f>+'[1]Podklady QZ'!H590</f>
        <v>28036.243000000002</v>
      </c>
      <c r="I28" s="368">
        <f>+'[1]Podklady QZ'!I590</f>
        <v>7.4762900380514717E-3</v>
      </c>
      <c r="J28" s="176"/>
      <c r="K28" s="178" t="str">
        <f>+A28</f>
        <v>Průmysl</v>
      </c>
      <c r="L28" s="168">
        <f t="shared" ref="L28:L35" si="4">+B28</f>
        <v>7336.4430000000002</v>
      </c>
      <c r="M28" s="168">
        <f t="shared" ref="M28:M35" si="5">+D28</f>
        <v>7331.14</v>
      </c>
      <c r="N28" s="168">
        <f t="shared" ref="N28:N35" si="6">+F28</f>
        <v>13368.66</v>
      </c>
      <c r="O28" s="127"/>
      <c r="P28" s="246"/>
      <c r="Q28" s="246"/>
      <c r="R28" s="246"/>
    </row>
    <row r="29" spans="1:18" ht="12.75" customHeight="1" x14ac:dyDescent="0.2">
      <c r="A29" s="57" t="s">
        <v>0</v>
      </c>
      <c r="B29" s="348">
        <f>+'[1]Podklady QZ'!B591</f>
        <v>91.6</v>
      </c>
      <c r="C29" s="380">
        <f>+'[1]Podklady QZ'!C591</f>
        <v>1.6577166856495741E-3</v>
      </c>
      <c r="D29" s="381">
        <f>+'[1]Podklady QZ'!D591</f>
        <v>101.1</v>
      </c>
      <c r="E29" s="380">
        <f>+'[1]Podklady QZ'!E591</f>
        <v>1.3814621255761098E-3</v>
      </c>
      <c r="F29" s="381">
        <f>+'[1]Podklady QZ'!F591</f>
        <v>142.6</v>
      </c>
      <c r="G29" s="368">
        <f>+'[1]Podklady QZ'!G591</f>
        <v>1.6425824644646116E-3</v>
      </c>
      <c r="H29" s="381">
        <f>+'[1]Podklady QZ'!H591</f>
        <v>335.29999999999995</v>
      </c>
      <c r="I29" s="368">
        <f>+'[1]Podklady QZ'!I591</f>
        <v>1.5576904767654321E-3</v>
      </c>
      <c r="J29" s="176"/>
      <c r="K29" s="178" t="str">
        <f t="shared" ref="K29:K35" si="7">+A29</f>
        <v>Energetika</v>
      </c>
      <c r="L29" s="168">
        <f t="shared" si="4"/>
        <v>91.6</v>
      </c>
      <c r="M29" s="168">
        <f t="shared" si="5"/>
        <v>101.1</v>
      </c>
      <c r="N29" s="168">
        <f t="shared" si="6"/>
        <v>142.6</v>
      </c>
      <c r="O29" s="127"/>
    </row>
    <row r="30" spans="1:18" ht="12.75" customHeight="1" x14ac:dyDescent="0.2">
      <c r="A30" s="57" t="s">
        <v>1</v>
      </c>
      <c r="B30" s="348">
        <f>+'[1]Podklady QZ'!B592</f>
        <v>535.68999999999994</v>
      </c>
      <c r="C30" s="380">
        <f>+'[1]Podklady QZ'!C592</f>
        <v>9.5377106254073862E-2</v>
      </c>
      <c r="D30" s="381">
        <f>+'[1]Podklady QZ'!D592</f>
        <v>483.01</v>
      </c>
      <c r="E30" s="380">
        <f>+'[1]Podklady QZ'!E592</f>
        <v>8.2066817657423144E-2</v>
      </c>
      <c r="F30" s="381">
        <f>+'[1]Podklady QZ'!F592</f>
        <v>1094.2</v>
      </c>
      <c r="G30" s="368">
        <f>+'[1]Podklady QZ'!G592</f>
        <v>9.8029905302860654E-2</v>
      </c>
      <c r="H30" s="381">
        <f>+'[1]Podklady QZ'!H592</f>
        <v>2112.9</v>
      </c>
      <c r="I30" s="368">
        <f>+'[1]Podklady QZ'!I592</f>
        <v>9.3227074441393151E-2</v>
      </c>
      <c r="J30" s="176"/>
      <c r="K30" s="178" t="str">
        <f t="shared" si="7"/>
        <v>Doprava</v>
      </c>
      <c r="L30" s="168">
        <f t="shared" si="4"/>
        <v>535.68999999999994</v>
      </c>
      <c r="M30" s="168">
        <f t="shared" si="5"/>
        <v>483.01</v>
      </c>
      <c r="N30" s="168">
        <f t="shared" si="6"/>
        <v>1094.2</v>
      </c>
      <c r="O30" s="127"/>
    </row>
    <row r="31" spans="1:18" ht="12.75" customHeight="1" x14ac:dyDescent="0.2">
      <c r="A31" s="57" t="s">
        <v>2</v>
      </c>
      <c r="B31" s="348">
        <f>+'[1]Podklady QZ'!B593</f>
        <v>323.62599999999998</v>
      </c>
      <c r="C31" s="380">
        <f>+'[1]Podklady QZ'!C593</f>
        <v>2.1096776031450704E-2</v>
      </c>
      <c r="D31" s="381">
        <f>+'[1]Podklady QZ'!D593</f>
        <v>321.90100000000001</v>
      </c>
      <c r="E31" s="380">
        <f>+'[1]Podklady QZ'!E593</f>
        <v>1.6917837168188853E-2</v>
      </c>
      <c r="F31" s="381">
        <f>+'[1]Podklady QZ'!F593</f>
        <v>666.5</v>
      </c>
      <c r="G31" s="368">
        <f>+'[1]Podklady QZ'!G593</f>
        <v>3.5978807645580285E-2</v>
      </c>
      <c r="H31" s="381">
        <f>+'[1]Podklady QZ'!H593</f>
        <v>1312.027</v>
      </c>
      <c r="I31" s="368">
        <f>+'[1]Podklady QZ'!I593</f>
        <v>2.480569101929762E-2</v>
      </c>
      <c r="J31" s="176"/>
      <c r="K31" s="178" t="str">
        <f t="shared" si="7"/>
        <v>Stavebnictví</v>
      </c>
      <c r="L31" s="168">
        <f t="shared" si="4"/>
        <v>323.62599999999998</v>
      </c>
      <c r="M31" s="168">
        <f t="shared" si="5"/>
        <v>321.90100000000001</v>
      </c>
      <c r="N31" s="168">
        <f t="shared" si="6"/>
        <v>666.5</v>
      </c>
    </row>
    <row r="32" spans="1:18" x14ac:dyDescent="0.2">
      <c r="A32" s="57" t="s">
        <v>6</v>
      </c>
      <c r="B32" s="348">
        <f>+'[1]Podklady QZ'!B594</f>
        <v>1228.77</v>
      </c>
      <c r="C32" s="380">
        <f>+'[1]Podklady QZ'!C594</f>
        <v>0.12669949853077372</v>
      </c>
      <c r="D32" s="381">
        <f>+'[1]Podklady QZ'!D594</f>
        <v>1726.3799999999999</v>
      </c>
      <c r="E32" s="380">
        <f>+'[1]Podklady QZ'!E594</f>
        <v>0.18524163723142525</v>
      </c>
      <c r="F32" s="381">
        <f>+'[1]Podklady QZ'!F594</f>
        <v>2626.8</v>
      </c>
      <c r="G32" s="368">
        <f>+'[1]Podklady QZ'!G594</f>
        <v>0.17154310889167079</v>
      </c>
      <c r="H32" s="381">
        <f>+'[1]Podklady QZ'!H594</f>
        <v>5581.95</v>
      </c>
      <c r="I32" s="368">
        <f>+'[1]Podklady QZ'!I594</f>
        <v>0.16259362397752541</v>
      </c>
      <c r="J32" s="176"/>
      <c r="K32" s="178" t="str">
        <f t="shared" si="7"/>
        <v>Zemědělství a lesnictví</v>
      </c>
      <c r="L32" s="168">
        <f t="shared" si="4"/>
        <v>1228.77</v>
      </c>
      <c r="M32" s="168">
        <f t="shared" si="5"/>
        <v>1726.3799999999999</v>
      </c>
      <c r="N32" s="168">
        <f t="shared" si="6"/>
        <v>2626.8</v>
      </c>
    </row>
    <row r="33" spans="1:14" x14ac:dyDescent="0.2">
      <c r="A33" s="57" t="s">
        <v>28</v>
      </c>
      <c r="B33" s="348">
        <f>+'[1]Podklady QZ'!B595</f>
        <v>25923.149000000001</v>
      </c>
      <c r="C33" s="380">
        <f>+'[1]Podklady QZ'!C595</f>
        <v>3.12052961994072E-2</v>
      </c>
      <c r="D33" s="381">
        <f>+'[1]Podklady QZ'!D595</f>
        <v>25396.699000000008</v>
      </c>
      <c r="E33" s="380">
        <f>+'[1]Podklady QZ'!E595</f>
        <v>3.0676109095204667E-2</v>
      </c>
      <c r="F33" s="381">
        <f>+'[1]Podklady QZ'!F595</f>
        <v>41608.757000000005</v>
      </c>
      <c r="G33" s="368">
        <f>+'[1]Podklady QZ'!G595</f>
        <v>3.0781518124991518E-2</v>
      </c>
      <c r="H33" s="381">
        <f>+'[1]Podklady QZ'!H595</f>
        <v>92928.60500000001</v>
      </c>
      <c r="I33" s="368">
        <f>+'[1]Podklady QZ'!I595</f>
        <v>3.0869472974574208E-2</v>
      </c>
      <c r="J33" s="176"/>
      <c r="K33" s="178" t="str">
        <f t="shared" si="7"/>
        <v>Domácnosti</v>
      </c>
      <c r="L33" s="168">
        <f t="shared" si="4"/>
        <v>25923.149000000001</v>
      </c>
      <c r="M33" s="168">
        <f t="shared" si="5"/>
        <v>25396.699000000008</v>
      </c>
      <c r="N33" s="168">
        <f t="shared" si="6"/>
        <v>41608.757000000005</v>
      </c>
    </row>
    <row r="34" spans="1:14" x14ac:dyDescent="0.2">
      <c r="A34" s="57" t="s">
        <v>5</v>
      </c>
      <c r="B34" s="348">
        <f>+'[1]Podklady QZ'!B596</f>
        <v>11431.351999999999</v>
      </c>
      <c r="C34" s="380">
        <f>+'[1]Podklady QZ'!C596</f>
        <v>3.1822579397166505E-2</v>
      </c>
      <c r="D34" s="381">
        <f>+'[1]Podklady QZ'!D596</f>
        <v>11421.763999999999</v>
      </c>
      <c r="E34" s="380">
        <f>+'[1]Podklady QZ'!E596</f>
        <v>3.2383620793948603E-2</v>
      </c>
      <c r="F34" s="381">
        <f>+'[1]Podklady QZ'!F596</f>
        <v>21060.191999999999</v>
      </c>
      <c r="G34" s="368">
        <f>+'[1]Podklady QZ'!G596</f>
        <v>3.4796466352913585E-2</v>
      </c>
      <c r="H34" s="381">
        <f>+'[1]Podklady QZ'!H596</f>
        <v>43913.307999999997</v>
      </c>
      <c r="I34" s="368">
        <f>+'[1]Podklady QZ'!I596</f>
        <v>3.3339319812267537E-2</v>
      </c>
      <c r="J34" s="176"/>
      <c r="K34" s="178" t="str">
        <f t="shared" si="7"/>
        <v>Obchod, služby, školství, zdravotnictví</v>
      </c>
      <c r="L34" s="168">
        <f t="shared" si="4"/>
        <v>11431.351999999999</v>
      </c>
      <c r="M34" s="168">
        <f t="shared" si="5"/>
        <v>11421.763999999999</v>
      </c>
      <c r="N34" s="168">
        <f t="shared" si="6"/>
        <v>21060.191999999999</v>
      </c>
    </row>
    <row r="35" spans="1:14" ht="12.75" thickBot="1" x14ac:dyDescent="0.25">
      <c r="A35" s="58" t="s">
        <v>3</v>
      </c>
      <c r="B35" s="349">
        <f>+'[1]Podklady QZ'!B597</f>
        <v>2405.4340000000002</v>
      </c>
      <c r="C35" s="369">
        <f>+'[1]Podklady QZ'!C597</f>
        <v>8.0304960906218692E-2</v>
      </c>
      <c r="D35" s="364">
        <f>+'[1]Podklady QZ'!D597</f>
        <v>2524.9009999999998</v>
      </c>
      <c r="E35" s="369">
        <f>+'[1]Podklady QZ'!E597</f>
        <v>8.1926367209997714E-2</v>
      </c>
      <c r="F35" s="364">
        <f>+'[1]Podklady QZ'!F597</f>
        <v>5410.1799999999994</v>
      </c>
      <c r="G35" s="369">
        <f>+'[1]Podklady QZ'!G597</f>
        <v>9.4475284874107307E-2</v>
      </c>
      <c r="H35" s="364">
        <f>+'[1]Podklady QZ'!H597</f>
        <v>10340.514999999999</v>
      </c>
      <c r="I35" s="369">
        <f>+'[1]Podklady QZ'!I597</f>
        <v>8.7602937856266341E-2</v>
      </c>
      <c r="J35" s="176"/>
      <c r="K35" s="178" t="str">
        <f t="shared" si="7"/>
        <v>Ostatní</v>
      </c>
      <c r="L35" s="168">
        <f t="shared" si="4"/>
        <v>2405.4340000000002</v>
      </c>
      <c r="M35" s="168">
        <f t="shared" si="5"/>
        <v>2524.9009999999998</v>
      </c>
      <c r="N35" s="168">
        <f t="shared" si="6"/>
        <v>5410.1799999999994</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QZ'!L565</f>
        <v>8.9110276364121943E-2</v>
      </c>
    </row>
    <row r="41" spans="1:14" x14ac:dyDescent="0.2">
      <c r="B41" s="226"/>
      <c r="C41" s="226"/>
      <c r="D41" s="226"/>
      <c r="L41" s="184" t="s">
        <v>66</v>
      </c>
      <c r="M41" s="219">
        <f>+'[1]Podklady QZ'!L566</f>
        <v>3.1574673021961465E-2</v>
      </c>
    </row>
    <row r="42" spans="1:14" x14ac:dyDescent="0.2">
      <c r="B42" s="127"/>
      <c r="C42" s="127"/>
      <c r="D42" s="127"/>
      <c r="L42" s="184" t="s">
        <v>182</v>
      </c>
      <c r="M42" s="219">
        <f>+'[1]Podklady QZ'!L567</f>
        <v>2.8484774439205579E-2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40" sqref="P40"/>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224</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52" t="s">
        <v>278</v>
      </c>
      <c r="C6" s="352" t="s">
        <v>52</v>
      </c>
      <c r="D6" s="352" t="s">
        <v>278</v>
      </c>
      <c r="E6" s="352" t="s">
        <v>52</v>
      </c>
      <c r="F6" s="352" t="s">
        <v>278</v>
      </c>
      <c r="G6" s="353" t="s">
        <v>52</v>
      </c>
      <c r="H6" s="352" t="s">
        <v>278</v>
      </c>
      <c r="I6" s="353" t="s">
        <v>52</v>
      </c>
      <c r="J6" s="184"/>
      <c r="O6" s="184"/>
    </row>
    <row r="7" spans="1:15" x14ac:dyDescent="0.2">
      <c r="A7" s="243" t="s">
        <v>245</v>
      </c>
      <c r="B7" s="359">
        <f>+'[1]Podklady QZ'!B605</f>
        <v>1172.8669999999993</v>
      </c>
      <c r="C7" s="356">
        <f>+'[1]Podklady QZ'!C605</f>
        <v>2.8188931335572962E-2</v>
      </c>
      <c r="D7" s="357">
        <f>+'[1]Podklady QZ'!D605</f>
        <v>1172.8489999999993</v>
      </c>
      <c r="E7" s="356">
        <f>+'[1]Podklady QZ'!E605</f>
        <v>2.8264802906362123E-2</v>
      </c>
      <c r="F7" s="357">
        <f>+'[1]Podklady QZ'!F605</f>
        <v>1170.5609999999992</v>
      </c>
      <c r="G7" s="356">
        <f>+'[1]Podklady QZ'!G605</f>
        <v>2.8200771658663058E-2</v>
      </c>
      <c r="H7" s="357">
        <f>+'[1]Podklady QZ'!H605</f>
        <v>1170.5609999999992</v>
      </c>
      <c r="I7" s="356">
        <f>+'[1]Podklady QZ'!I605</f>
        <v>2.8200771658663058E-2</v>
      </c>
      <c r="J7" s="187"/>
      <c r="O7" s="92"/>
    </row>
    <row r="8" spans="1:15" x14ac:dyDescent="0.2">
      <c r="A8" s="240" t="s">
        <v>279</v>
      </c>
      <c r="B8" s="359">
        <f>+'[1]Podklady QZ'!B606</f>
        <v>205192.25499999998</v>
      </c>
      <c r="C8" s="356">
        <f>+'[1]Podklady QZ'!C606</f>
        <v>2.7470208124267263E-2</v>
      </c>
      <c r="D8" s="357">
        <f>+'[1]Podklady QZ'!D606</f>
        <v>188049.77100000001</v>
      </c>
      <c r="E8" s="356">
        <f>+'[1]Podklady QZ'!E606</f>
        <v>2.4020545916056603E-2</v>
      </c>
      <c r="F8" s="357">
        <f>+'[1]Podklady QZ'!F606</f>
        <v>268762.342</v>
      </c>
      <c r="G8" s="356">
        <f>+'[1]Podklady QZ'!G606</f>
        <v>2.8561745967652572E-2</v>
      </c>
      <c r="H8" s="357">
        <f>+'[1]Podklady QZ'!H606</f>
        <v>662004.36800000002</v>
      </c>
      <c r="I8" s="356">
        <f>+'[1]Podklady QZ'!I606</f>
        <v>2.6792896347454308E-2</v>
      </c>
      <c r="J8" s="187"/>
      <c r="O8" s="92"/>
    </row>
    <row r="9" spans="1:15" x14ac:dyDescent="0.2">
      <c r="A9" s="241" t="s">
        <v>280</v>
      </c>
      <c r="B9" s="358">
        <f>+'[1]Podklady QZ'!B607</f>
        <v>111823.845</v>
      </c>
      <c r="C9" s="355">
        <f>+'[1]Podklady QZ'!C607</f>
        <v>3.8211737384800437E-2</v>
      </c>
      <c r="D9" s="354">
        <f>+'[1]Podklady QZ'!D607</f>
        <v>96050.554000000004</v>
      </c>
      <c r="E9" s="355">
        <f>+'[1]Podklady QZ'!E607</f>
        <v>3.2799146031450739E-2</v>
      </c>
      <c r="F9" s="354">
        <f>+'[1]Podklady QZ'!F607</f>
        <v>155943.56900000002</v>
      </c>
      <c r="G9" s="355">
        <f>+'[1]Podklady QZ'!G607</f>
        <v>3.9321542243489223E-2</v>
      </c>
      <c r="H9" s="354">
        <f>+'[1]Podklady QZ'!H607</f>
        <v>363817.96799999999</v>
      </c>
      <c r="I9" s="355">
        <f>+'[1]Podklady QZ'!I607</f>
        <v>3.7045921754631242E-2</v>
      </c>
      <c r="J9" s="176"/>
      <c r="K9" s="178"/>
      <c r="L9" s="178" t="str">
        <f>+B5</f>
        <v>Červenec</v>
      </c>
      <c r="M9" s="178" t="str">
        <f>+D5</f>
        <v>Srpen</v>
      </c>
      <c r="N9" s="178" t="str">
        <f>+F5</f>
        <v>Září</v>
      </c>
      <c r="O9" s="179"/>
    </row>
    <row r="10" spans="1:15" x14ac:dyDescent="0.2">
      <c r="A10" s="57" t="s">
        <v>44</v>
      </c>
      <c r="B10" s="360">
        <f>+'[1]Podklady QZ'!B608</f>
        <v>12145.811000000002</v>
      </c>
      <c r="C10" s="73">
        <f>+'[1]Podklady QZ'!C608</f>
        <v>4.642187687883538E-2</v>
      </c>
      <c r="D10" s="363">
        <f>+'[1]Podklady QZ'!D608</f>
        <v>15015.021000000001</v>
      </c>
      <c r="E10" s="368">
        <f>+'[1]Podklady QZ'!E608</f>
        <v>5.1603173286564392E-2</v>
      </c>
      <c r="F10" s="363">
        <f>+'[1]Podklady QZ'!F608</f>
        <v>24964.573</v>
      </c>
      <c r="G10" s="368">
        <f>+'[1]Podklady QZ'!G608</f>
        <v>6.9200448938834605E-2</v>
      </c>
      <c r="H10" s="363">
        <f>+'[1]Podklady QZ'!H608</f>
        <v>52125.404999999999</v>
      </c>
      <c r="I10" s="368">
        <f>+'[1]Podklady QZ'!I608</f>
        <v>5.7069440238232808E-2</v>
      </c>
      <c r="J10" s="176"/>
      <c r="K10" s="178" t="str">
        <f>+A10</f>
        <v>Biomasa</v>
      </c>
      <c r="L10" s="168">
        <f>+B10</f>
        <v>12145.811000000002</v>
      </c>
      <c r="M10" s="168">
        <f>+D10</f>
        <v>15015.021000000001</v>
      </c>
      <c r="N10" s="168">
        <f>+F10</f>
        <v>24964.573</v>
      </c>
      <c r="O10" s="246"/>
    </row>
    <row r="11" spans="1:15" x14ac:dyDescent="0.2">
      <c r="A11" s="57" t="s">
        <v>43</v>
      </c>
      <c r="B11" s="360">
        <f>+'[1]Podklady QZ'!B609</f>
        <v>1999.0819999999999</v>
      </c>
      <c r="C11" s="462">
        <f>+'[1]Podklady QZ'!C609</f>
        <v>7.6526631228008374E-2</v>
      </c>
      <c r="D11" s="381">
        <f>+'[1]Podklady QZ'!D609</f>
        <v>1852.952</v>
      </c>
      <c r="E11" s="380">
        <f>+'[1]Podklady QZ'!E609</f>
        <v>7.1973435715122769E-2</v>
      </c>
      <c r="F11" s="381">
        <f>+'[1]Podklady QZ'!F609</f>
        <v>2961.1099999999997</v>
      </c>
      <c r="G11" s="368">
        <f>+'[1]Podklady QZ'!G609</f>
        <v>9.3006845470422345E-2</v>
      </c>
      <c r="H11" s="381">
        <f>+'[1]Podklady QZ'!H609</f>
        <v>6813.1439999999993</v>
      </c>
      <c r="I11" s="368">
        <f>+'[1]Podklady QZ'!I609</f>
        <v>8.1394523820978407E-2</v>
      </c>
      <c r="J11" s="176"/>
      <c r="K11" s="178" t="str">
        <f t="shared" ref="K11:L25" si="0">+A11</f>
        <v>Bioplyn</v>
      </c>
      <c r="L11" s="168">
        <f t="shared" si="0"/>
        <v>1999.0819999999999</v>
      </c>
      <c r="M11" s="168">
        <f t="shared" ref="M11:M25" si="1">+D11</f>
        <v>1852.952</v>
      </c>
      <c r="N11" s="168">
        <f t="shared" ref="N11:N25" si="2">+F11</f>
        <v>2961.1099999999997</v>
      </c>
      <c r="O11" s="246"/>
    </row>
    <row r="12" spans="1:15" x14ac:dyDescent="0.2">
      <c r="A12" s="57" t="s">
        <v>42</v>
      </c>
      <c r="B12" s="360">
        <f>+'[1]Podklady QZ'!B610</f>
        <v>0</v>
      </c>
      <c r="C12" s="462">
        <f>+'[1]Podklady QZ'!C610</f>
        <v>0</v>
      </c>
      <c r="D12" s="381">
        <f>+'[1]Podklady QZ'!D610</f>
        <v>0</v>
      </c>
      <c r="E12" s="380">
        <f>+'[1]Podklady QZ'!E610</f>
        <v>0</v>
      </c>
      <c r="F12" s="381">
        <f>+'[1]Podklady QZ'!F610</f>
        <v>0</v>
      </c>
      <c r="G12" s="368">
        <f>+'[1]Podklady QZ'!G610</f>
        <v>0</v>
      </c>
      <c r="H12" s="381">
        <f>+'[1]Podklady QZ'!H610</f>
        <v>0</v>
      </c>
      <c r="I12" s="368">
        <f>+'[1]Podklady QZ'!I610</f>
        <v>0</v>
      </c>
      <c r="J12" s="176"/>
      <c r="K12" s="178" t="str">
        <f t="shared" si="0"/>
        <v>Černé uhlí</v>
      </c>
      <c r="L12" s="168">
        <f t="shared" si="0"/>
        <v>0</v>
      </c>
      <c r="M12" s="168">
        <f t="shared" si="1"/>
        <v>0</v>
      </c>
      <c r="N12" s="168">
        <f t="shared" si="2"/>
        <v>0</v>
      </c>
      <c r="O12" s="246"/>
    </row>
    <row r="13" spans="1:15" x14ac:dyDescent="0.2">
      <c r="A13" s="57" t="s">
        <v>67</v>
      </c>
      <c r="B13" s="360">
        <f>+'[1]Podklady QZ'!B611</f>
        <v>207.208</v>
      </c>
      <c r="C13" s="462">
        <f>+'[1]Podklady QZ'!C611</f>
        <v>0.25554922462550905</v>
      </c>
      <c r="D13" s="381">
        <f>+'[1]Podklady QZ'!D611</f>
        <v>273.01299999999998</v>
      </c>
      <c r="E13" s="380">
        <f>+'[1]Podklady QZ'!E611</f>
        <v>0.1441901021641217</v>
      </c>
      <c r="F13" s="381">
        <f>+'[1]Podklady QZ'!F611</f>
        <v>189.18700000000001</v>
      </c>
      <c r="G13" s="368">
        <f>+'[1]Podklady QZ'!G611</f>
        <v>0.20000126859415454</v>
      </c>
      <c r="H13" s="381">
        <f>+'[1]Podklady QZ'!H611</f>
        <v>669.40800000000002</v>
      </c>
      <c r="I13" s="368">
        <f>+'[1]Podklady QZ'!I611</f>
        <v>0.1833900564546419</v>
      </c>
      <c r="J13" s="176"/>
      <c r="K13" s="178" t="str">
        <f t="shared" si="0"/>
        <v>Elektrická energie</v>
      </c>
      <c r="L13" s="168">
        <f t="shared" si="0"/>
        <v>207.208</v>
      </c>
      <c r="M13" s="168">
        <f t="shared" si="1"/>
        <v>273.01299999999998</v>
      </c>
      <c r="N13" s="168">
        <f t="shared" si="2"/>
        <v>189.18700000000001</v>
      </c>
      <c r="O13" s="246"/>
    </row>
    <row r="14" spans="1:15" x14ac:dyDescent="0.2">
      <c r="A14" s="57" t="s">
        <v>68</v>
      </c>
      <c r="B14" s="360">
        <f>+'[1]Podklady QZ'!B612</f>
        <v>0</v>
      </c>
      <c r="C14" s="462">
        <f>+'[1]Podklady QZ'!C612</f>
        <v>0</v>
      </c>
      <c r="D14" s="381">
        <f>+'[1]Podklady QZ'!D612</f>
        <v>0</v>
      </c>
      <c r="E14" s="380">
        <f>+'[1]Podklady QZ'!E612</f>
        <v>0</v>
      </c>
      <c r="F14" s="381">
        <f>+'[1]Podklady QZ'!F612</f>
        <v>0</v>
      </c>
      <c r="G14" s="368">
        <f>+'[1]Podklady QZ'!G612</f>
        <v>0</v>
      </c>
      <c r="H14" s="381">
        <f>+'[1]Podklady QZ'!H612</f>
        <v>0</v>
      </c>
      <c r="I14" s="368">
        <f>+'[1]Podklady QZ'!I612</f>
        <v>0</v>
      </c>
      <c r="J14" s="176"/>
      <c r="K14" s="178" t="str">
        <f t="shared" si="0"/>
        <v>Energie prostředí (tepelné čerpadlo)</v>
      </c>
      <c r="L14" s="168">
        <f t="shared" si="0"/>
        <v>0</v>
      </c>
      <c r="M14" s="168">
        <f t="shared" si="1"/>
        <v>0</v>
      </c>
      <c r="N14" s="168">
        <f t="shared" si="2"/>
        <v>0</v>
      </c>
      <c r="O14" s="246"/>
    </row>
    <row r="15" spans="1:15" x14ac:dyDescent="0.2">
      <c r="A15" s="57" t="s">
        <v>69</v>
      </c>
      <c r="B15" s="360">
        <f>+'[1]Podklady QZ'!B613</f>
        <v>0</v>
      </c>
      <c r="C15" s="462">
        <f>+'[1]Podklady QZ'!C613</f>
        <v>0</v>
      </c>
      <c r="D15" s="381">
        <f>+'[1]Podklady QZ'!D613</f>
        <v>0</v>
      </c>
      <c r="E15" s="380">
        <f>+'[1]Podklady QZ'!E613</f>
        <v>0</v>
      </c>
      <c r="F15" s="381">
        <f>+'[1]Podklady QZ'!F613</f>
        <v>0</v>
      </c>
      <c r="G15" s="368">
        <f>+'[1]Podklady QZ'!G613</f>
        <v>0</v>
      </c>
      <c r="H15" s="381">
        <f>+'[1]Podklady QZ'!H613</f>
        <v>0</v>
      </c>
      <c r="I15" s="368">
        <f>+'[1]Podklady QZ'!I613</f>
        <v>0</v>
      </c>
      <c r="J15" s="176"/>
      <c r="K15" s="178" t="str">
        <f t="shared" si="0"/>
        <v>Energie Slunce (solární kolektor)</v>
      </c>
      <c r="L15" s="168">
        <f t="shared" si="0"/>
        <v>0</v>
      </c>
      <c r="M15" s="168">
        <f t="shared" si="1"/>
        <v>0</v>
      </c>
      <c r="N15" s="168">
        <f t="shared" si="2"/>
        <v>0</v>
      </c>
      <c r="O15" s="246"/>
    </row>
    <row r="16" spans="1:15" x14ac:dyDescent="0.2">
      <c r="A16" s="57" t="s">
        <v>41</v>
      </c>
      <c r="B16" s="360">
        <f>+'[1]Podklady QZ'!B614</f>
        <v>77607.921000000002</v>
      </c>
      <c r="C16" s="462">
        <f>+'[1]Podklady QZ'!C614</f>
        <v>7.6366458968474743E-2</v>
      </c>
      <c r="D16" s="381">
        <f>+'[1]Podklady QZ'!D614</f>
        <v>59534.163999999997</v>
      </c>
      <c r="E16" s="380">
        <f>+'[1]Podklady QZ'!E614</f>
        <v>5.3341779208253719E-2</v>
      </c>
      <c r="F16" s="381">
        <f>+'[1]Podklady QZ'!F614</f>
        <v>96838.94200000001</v>
      </c>
      <c r="G16" s="368">
        <f>+'[1]Podklady QZ'!G614</f>
        <v>5.5855045009270278E-2</v>
      </c>
      <c r="H16" s="381">
        <f>+'[1]Podklady QZ'!H614</f>
        <v>233981.027</v>
      </c>
      <c r="I16" s="368">
        <f>+'[1]Podklady QZ'!I614</f>
        <v>6.0521202725148798E-2</v>
      </c>
      <c r="J16" s="176"/>
      <c r="K16" s="178" t="str">
        <f t="shared" si="0"/>
        <v>Hnědé uhlí</v>
      </c>
      <c r="L16" s="168">
        <f t="shared" si="0"/>
        <v>77607.921000000002</v>
      </c>
      <c r="M16" s="168">
        <f t="shared" si="1"/>
        <v>59534.163999999997</v>
      </c>
      <c r="N16" s="168">
        <f t="shared" si="2"/>
        <v>96838.94200000001</v>
      </c>
      <c r="O16" s="246"/>
    </row>
    <row r="17" spans="1:18" x14ac:dyDescent="0.2">
      <c r="A17" s="57" t="s">
        <v>80</v>
      </c>
      <c r="B17" s="360">
        <f>+'[1]Podklady QZ'!B615</f>
        <v>0</v>
      </c>
      <c r="C17" s="462">
        <f>+'[1]Podklady QZ'!C615</f>
        <v>0</v>
      </c>
      <c r="D17" s="381">
        <f>+'[1]Podklady QZ'!D615</f>
        <v>0</v>
      </c>
      <c r="E17" s="380">
        <f>+'[1]Podklady QZ'!E615</f>
        <v>0</v>
      </c>
      <c r="F17" s="381">
        <f>+'[1]Podklady QZ'!F615</f>
        <v>0</v>
      </c>
      <c r="G17" s="368">
        <f>+'[1]Podklady QZ'!G615</f>
        <v>0</v>
      </c>
      <c r="H17" s="381">
        <f>+'[1]Podklady QZ'!H615</f>
        <v>0</v>
      </c>
      <c r="I17" s="368">
        <f>+'[1]Podklady QZ'!I615</f>
        <v>0</v>
      </c>
      <c r="J17" s="176"/>
      <c r="K17" s="178" t="str">
        <f t="shared" si="0"/>
        <v>Jaderné palivo</v>
      </c>
      <c r="L17" s="168">
        <f t="shared" si="0"/>
        <v>0</v>
      </c>
      <c r="M17" s="168">
        <f t="shared" si="1"/>
        <v>0</v>
      </c>
      <c r="N17" s="168">
        <f t="shared" si="2"/>
        <v>0</v>
      </c>
      <c r="O17" s="246"/>
    </row>
    <row r="18" spans="1:18" x14ac:dyDescent="0.2">
      <c r="A18" s="57" t="s">
        <v>40</v>
      </c>
      <c r="B18" s="360">
        <f>+'[1]Podklady QZ'!B616</f>
        <v>0</v>
      </c>
      <c r="C18" s="462">
        <f>+'[1]Podklady QZ'!C616</f>
        <v>0</v>
      </c>
      <c r="D18" s="381">
        <f>+'[1]Podklady QZ'!D616</f>
        <v>0</v>
      </c>
      <c r="E18" s="380">
        <f>+'[1]Podklady QZ'!E616</f>
        <v>0</v>
      </c>
      <c r="F18" s="381">
        <f>+'[1]Podklady QZ'!F616</f>
        <v>0</v>
      </c>
      <c r="G18" s="368">
        <f>+'[1]Podklady QZ'!G616</f>
        <v>0</v>
      </c>
      <c r="H18" s="381">
        <f>+'[1]Podklady QZ'!H616</f>
        <v>0</v>
      </c>
      <c r="I18" s="368">
        <f>+'[1]Podklady QZ'!I616</f>
        <v>0</v>
      </c>
      <c r="J18" s="176"/>
      <c r="K18" s="178" t="str">
        <f t="shared" si="0"/>
        <v>Koks</v>
      </c>
      <c r="L18" s="168">
        <f t="shared" si="0"/>
        <v>0</v>
      </c>
      <c r="M18" s="168">
        <f t="shared" si="1"/>
        <v>0</v>
      </c>
      <c r="N18" s="168">
        <f t="shared" si="2"/>
        <v>0</v>
      </c>
      <c r="O18" s="246"/>
    </row>
    <row r="19" spans="1:18" x14ac:dyDescent="0.2">
      <c r="A19" s="57" t="s">
        <v>39</v>
      </c>
      <c r="B19" s="360">
        <f>+'[1]Podklady QZ'!B617</f>
        <v>0</v>
      </c>
      <c r="C19" s="462">
        <f>+'[1]Podklady QZ'!C617</f>
        <v>0</v>
      </c>
      <c r="D19" s="381">
        <f>+'[1]Podklady QZ'!D617</f>
        <v>0</v>
      </c>
      <c r="E19" s="380">
        <f>+'[1]Podklady QZ'!E617</f>
        <v>0</v>
      </c>
      <c r="F19" s="381">
        <f>+'[1]Podklady QZ'!F617</f>
        <v>0</v>
      </c>
      <c r="G19" s="368">
        <f>+'[1]Podklady QZ'!G617</f>
        <v>0</v>
      </c>
      <c r="H19" s="381">
        <f>+'[1]Podklady QZ'!H617</f>
        <v>0</v>
      </c>
      <c r="I19" s="368">
        <f>+'[1]Podklady QZ'!I617</f>
        <v>0</v>
      </c>
      <c r="J19" s="176"/>
      <c r="K19" s="178" t="str">
        <f t="shared" si="0"/>
        <v>Odpadní teplo</v>
      </c>
      <c r="L19" s="168">
        <f t="shared" si="0"/>
        <v>0</v>
      </c>
      <c r="M19" s="168">
        <f t="shared" si="1"/>
        <v>0</v>
      </c>
      <c r="N19" s="168">
        <f t="shared" si="2"/>
        <v>0</v>
      </c>
      <c r="O19" s="246"/>
    </row>
    <row r="20" spans="1:18" x14ac:dyDescent="0.2">
      <c r="A20" s="57" t="s">
        <v>38</v>
      </c>
      <c r="B20" s="360">
        <f>+'[1]Podklady QZ'!B618</f>
        <v>0</v>
      </c>
      <c r="C20" s="462">
        <f>+'[1]Podklady QZ'!C618</f>
        <v>0</v>
      </c>
      <c r="D20" s="381">
        <f>+'[1]Podklady QZ'!D618</f>
        <v>0</v>
      </c>
      <c r="E20" s="380">
        <f>+'[1]Podklady QZ'!E618</f>
        <v>0</v>
      </c>
      <c r="F20" s="381">
        <f>+'[1]Podklady QZ'!F618</f>
        <v>0</v>
      </c>
      <c r="G20" s="368">
        <f>+'[1]Podklady QZ'!G618</f>
        <v>0</v>
      </c>
      <c r="H20" s="381">
        <f>+'[1]Podklady QZ'!H618</f>
        <v>0</v>
      </c>
      <c r="I20" s="368">
        <f>+'[1]Podklady QZ'!I618</f>
        <v>0</v>
      </c>
      <c r="J20" s="176"/>
      <c r="K20" s="178" t="str">
        <f t="shared" si="0"/>
        <v>Ostatní kapalná paliva</v>
      </c>
      <c r="L20" s="168">
        <f t="shared" si="0"/>
        <v>0</v>
      </c>
      <c r="M20" s="168">
        <f t="shared" si="1"/>
        <v>0</v>
      </c>
      <c r="N20" s="168">
        <f t="shared" si="2"/>
        <v>0</v>
      </c>
      <c r="O20" s="246"/>
    </row>
    <row r="21" spans="1:18" x14ac:dyDescent="0.2">
      <c r="A21" s="57" t="s">
        <v>37</v>
      </c>
      <c r="B21" s="360">
        <f>+'[1]Podklady QZ'!B619</f>
        <v>1967.884</v>
      </c>
      <c r="C21" s="462">
        <f>+'[1]Podklady QZ'!C619</f>
        <v>9.6324455671940503E-3</v>
      </c>
      <c r="D21" s="381">
        <f>+'[1]Podklady QZ'!D619</f>
        <v>2117.4560000000001</v>
      </c>
      <c r="E21" s="380">
        <f>+'[1]Podklady QZ'!E619</f>
        <v>1.0437667208864838E-2</v>
      </c>
      <c r="F21" s="381">
        <f>+'[1]Podklady QZ'!F619</f>
        <v>1338.2329999999999</v>
      </c>
      <c r="G21" s="368">
        <f>+'[1]Podklady QZ'!G619</f>
        <v>7.1115363402422839E-3</v>
      </c>
      <c r="H21" s="381">
        <f>+'[1]Podklady QZ'!H619</f>
        <v>5423.5730000000003</v>
      </c>
      <c r="I21" s="368">
        <f>+'[1]Podklady QZ'!I619</f>
        <v>9.1100125174053519E-3</v>
      </c>
      <c r="J21" s="176"/>
      <c r="K21" s="178" t="str">
        <f t="shared" si="0"/>
        <v>Ostatní pevná paliva</v>
      </c>
      <c r="L21" s="168">
        <f t="shared" si="0"/>
        <v>1967.884</v>
      </c>
      <c r="M21" s="168">
        <f t="shared" si="1"/>
        <v>2117.4560000000001</v>
      </c>
      <c r="N21" s="168">
        <f t="shared" si="2"/>
        <v>1338.2329999999999</v>
      </c>
      <c r="O21" s="246"/>
    </row>
    <row r="22" spans="1:18" x14ac:dyDescent="0.2">
      <c r="A22" s="57" t="s">
        <v>36</v>
      </c>
      <c r="B22" s="360">
        <f>+'[1]Podklady QZ'!B620</f>
        <v>3</v>
      </c>
      <c r="C22" s="462">
        <f>+'[1]Podklady QZ'!C620</f>
        <v>1.1399088695294621E-5</v>
      </c>
      <c r="D22" s="381">
        <f>+'[1]Podklady QZ'!D620</f>
        <v>4</v>
      </c>
      <c r="E22" s="380">
        <f>+'[1]Podklady QZ'!E620</f>
        <v>1.5133053743103337E-5</v>
      </c>
      <c r="F22" s="381">
        <f>+'[1]Podklady QZ'!F620</f>
        <v>60</v>
      </c>
      <c r="G22" s="368">
        <f>+'[1]Podklady QZ'!G620</f>
        <v>2.3209293892511446E-4</v>
      </c>
      <c r="H22" s="381">
        <f>+'[1]Podklady QZ'!H620</f>
        <v>67</v>
      </c>
      <c r="I22" s="368">
        <f>+'[1]Podklady QZ'!I620</f>
        <v>8.5239764668276562E-5</v>
      </c>
      <c r="J22" s="176"/>
      <c r="K22" s="178" t="str">
        <f t="shared" si="0"/>
        <v>Ostatní plyny</v>
      </c>
      <c r="L22" s="168">
        <f t="shared" si="0"/>
        <v>3</v>
      </c>
      <c r="M22" s="168">
        <f t="shared" si="1"/>
        <v>4</v>
      </c>
      <c r="N22" s="168">
        <f t="shared" si="2"/>
        <v>60</v>
      </c>
      <c r="O22" s="246"/>
    </row>
    <row r="23" spans="1:18" x14ac:dyDescent="0.2">
      <c r="A23" s="57" t="s">
        <v>3</v>
      </c>
      <c r="B23" s="360">
        <f>+'[1]Podklady QZ'!B621</f>
        <v>0</v>
      </c>
      <c r="C23" s="462">
        <f>+'[1]Podklady QZ'!C621</f>
        <v>0</v>
      </c>
      <c r="D23" s="381">
        <f>+'[1]Podklady QZ'!D621</f>
        <v>0</v>
      </c>
      <c r="E23" s="380">
        <f>+'[1]Podklady QZ'!E621</f>
        <v>0</v>
      </c>
      <c r="F23" s="381">
        <f>+'[1]Podklady QZ'!F621</f>
        <v>0</v>
      </c>
      <c r="G23" s="368">
        <f>+'[1]Podklady QZ'!G621</f>
        <v>0</v>
      </c>
      <c r="H23" s="381">
        <f>+'[1]Podklady QZ'!H621</f>
        <v>0</v>
      </c>
      <c r="I23" s="368">
        <f>+'[1]Podklady QZ'!I621</f>
        <v>0</v>
      </c>
      <c r="J23" s="176"/>
      <c r="K23" s="178" t="str">
        <f t="shared" si="0"/>
        <v>Ostatní</v>
      </c>
      <c r="L23" s="168">
        <f t="shared" si="0"/>
        <v>0</v>
      </c>
      <c r="M23" s="168">
        <f t="shared" si="1"/>
        <v>0</v>
      </c>
      <c r="N23" s="168">
        <f t="shared" si="2"/>
        <v>0</v>
      </c>
      <c r="O23" s="246"/>
    </row>
    <row r="24" spans="1:18" x14ac:dyDescent="0.2">
      <c r="A24" s="57" t="s">
        <v>35</v>
      </c>
      <c r="B24" s="360">
        <f>+'[1]Podklady QZ'!B622</f>
        <v>0</v>
      </c>
      <c r="C24" s="462">
        <f>+'[1]Podklady QZ'!C622</f>
        <v>0</v>
      </c>
      <c r="D24" s="381">
        <f>+'[1]Podklady QZ'!D622</f>
        <v>0</v>
      </c>
      <c r="E24" s="380">
        <f>+'[1]Podklady QZ'!E622</f>
        <v>0</v>
      </c>
      <c r="F24" s="381">
        <f>+'[1]Podklady QZ'!F622</f>
        <v>0</v>
      </c>
      <c r="G24" s="368">
        <f>+'[1]Podklady QZ'!G622</f>
        <v>0</v>
      </c>
      <c r="H24" s="381">
        <f>+'[1]Podklady QZ'!H622</f>
        <v>0</v>
      </c>
      <c r="I24" s="368">
        <f>+'[1]Podklady QZ'!I622</f>
        <v>0</v>
      </c>
      <c r="J24" s="176"/>
      <c r="K24" s="178" t="str">
        <f t="shared" si="0"/>
        <v>Topné oleje</v>
      </c>
      <c r="L24" s="168">
        <f t="shared" si="0"/>
        <v>0</v>
      </c>
      <c r="M24" s="168">
        <f t="shared" si="1"/>
        <v>0</v>
      </c>
      <c r="N24" s="168">
        <f t="shared" si="2"/>
        <v>0</v>
      </c>
      <c r="O24" s="246"/>
    </row>
    <row r="25" spans="1:18" x14ac:dyDescent="0.2">
      <c r="A25" s="218" t="s">
        <v>34</v>
      </c>
      <c r="B25" s="362">
        <f>+'[1]Podklady QZ'!B623</f>
        <v>17892.939000000002</v>
      </c>
      <c r="C25" s="463">
        <f>+'[1]Podklady QZ'!C623</f>
        <v>2.0581706212139506E-2</v>
      </c>
      <c r="D25" s="379">
        <f>+'[1]Podklady QZ'!D623</f>
        <v>17253.948</v>
      </c>
      <c r="E25" s="378">
        <f>+'[1]Podklady QZ'!E623</f>
        <v>2.3266270741627418E-2</v>
      </c>
      <c r="F25" s="379">
        <f>+'[1]Podklady QZ'!F623</f>
        <v>29591.524000000005</v>
      </c>
      <c r="G25" s="378">
        <f>+'[1]Podklady QZ'!G623</f>
        <v>2.942397275182804E-2</v>
      </c>
      <c r="H25" s="379">
        <f>+'[1]Podklady QZ'!H623</f>
        <v>64738.411000000007</v>
      </c>
      <c r="I25" s="378">
        <f>+'[1]Podklady QZ'!I623</f>
        <v>2.4741027231240626E-2</v>
      </c>
      <c r="J25" s="176"/>
      <c r="K25" s="178" t="str">
        <f t="shared" si="0"/>
        <v>Zemní plyn</v>
      </c>
      <c r="L25" s="168">
        <f t="shared" si="0"/>
        <v>17892.939000000002</v>
      </c>
      <c r="M25" s="168">
        <f t="shared" si="1"/>
        <v>17253.948</v>
      </c>
      <c r="N25" s="168">
        <f t="shared" si="2"/>
        <v>29591.524000000005</v>
      </c>
      <c r="O25" s="173"/>
    </row>
    <row r="26" spans="1:18" ht="13.5" customHeight="1" x14ac:dyDescent="0.2">
      <c r="A26" s="242" t="s">
        <v>281</v>
      </c>
      <c r="B26" s="358">
        <f>+'[1]Podklady QZ'!B624</f>
        <v>73378.664999999994</v>
      </c>
      <c r="C26" s="370">
        <f>+'[1]Podklady QZ'!C624</f>
        <v>2.9053576852523411E-2</v>
      </c>
      <c r="D26" s="367">
        <f>+'[1]Podklady QZ'!D624</f>
        <v>66888.109000000011</v>
      </c>
      <c r="E26" s="370">
        <f>+'[1]Podklady QZ'!E624</f>
        <v>2.6542235345307884E-2</v>
      </c>
      <c r="F26" s="367">
        <f>+'[1]Podklady QZ'!F624</f>
        <v>120052.99099999999</v>
      </c>
      <c r="G26" s="370">
        <f>+'[1]Podklady QZ'!G624</f>
        <v>3.4547228268010814E-2</v>
      </c>
      <c r="H26" s="367">
        <f>+'[1]Podklady QZ'!H624</f>
        <v>260319.76500000001</v>
      </c>
      <c r="I26" s="370">
        <f>+'[1]Podklady QZ'!I624</f>
        <v>3.0551325211689732E-2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60">
        <f>+'[1]Podklady QZ'!B625</f>
        <v>7382.847999999999</v>
      </c>
      <c r="C27" s="368">
        <f>+'[1]Podklady QZ'!C625</f>
        <v>6.0524236247256735E-3</v>
      </c>
      <c r="D27" s="363">
        <f>+'[1]Podklady QZ'!D625</f>
        <v>6970.2329999999993</v>
      </c>
      <c r="E27" s="368">
        <f>+'[1]Podklady QZ'!E625</f>
        <v>5.8025896616443265E-3</v>
      </c>
      <c r="F27" s="363">
        <f>+'[1]Podklady QZ'!F625</f>
        <v>10408.177</v>
      </c>
      <c r="G27" s="368">
        <f>+'[1]Podklady QZ'!G625</f>
        <v>7.8317267566815028E-3</v>
      </c>
      <c r="H27" s="363">
        <f>+'[1]Podklady QZ'!H625</f>
        <v>24761.257999999998</v>
      </c>
      <c r="I27" s="368">
        <f>+'[1]Podklady QZ'!I625</f>
        <v>6.6029655441002663E-3</v>
      </c>
      <c r="J27" s="176"/>
      <c r="K27" s="178" t="str">
        <f>+A27</f>
        <v>Průmysl</v>
      </c>
      <c r="L27" s="168">
        <f t="shared" ref="L27:L34" si="4">+B27</f>
        <v>7382.847999999999</v>
      </c>
      <c r="M27" s="168">
        <f t="shared" ref="M27:M34" si="5">+D27</f>
        <v>6970.2329999999993</v>
      </c>
      <c r="N27" s="168">
        <f t="shared" ref="N27:N34" si="6">+F27</f>
        <v>10408.177</v>
      </c>
      <c r="O27" s="127"/>
      <c r="P27" s="246"/>
      <c r="Q27" s="246"/>
      <c r="R27" s="246"/>
    </row>
    <row r="28" spans="1:18" ht="12.75" customHeight="1" x14ac:dyDescent="0.2">
      <c r="A28" s="57" t="s">
        <v>0</v>
      </c>
      <c r="B28" s="360">
        <f>+'[1]Podklady QZ'!B626</f>
        <v>1613</v>
      </c>
      <c r="C28" s="380">
        <f>+'[1]Podklady QZ'!C626</f>
        <v>2.9191015436165535E-2</v>
      </c>
      <c r="D28" s="381">
        <f>+'[1]Podklady QZ'!D626</f>
        <v>1616</v>
      </c>
      <c r="E28" s="380">
        <f>+'[1]Podklady QZ'!E626</f>
        <v>2.2081531107131486E-2</v>
      </c>
      <c r="F28" s="381">
        <f>+'[1]Podklady QZ'!F626</f>
        <v>1258</v>
      </c>
      <c r="G28" s="368">
        <f>+'[1]Podklady QZ'!G626</f>
        <v>1.4490664377955691E-2</v>
      </c>
      <c r="H28" s="381">
        <f>+'[1]Podklady QZ'!H626</f>
        <v>4487</v>
      </c>
      <c r="I28" s="368">
        <f>+'[1]Podklady QZ'!I626</f>
        <v>2.0845085503270192E-2</v>
      </c>
      <c r="J28" s="176"/>
      <c r="K28" s="178" t="str">
        <f t="shared" ref="K28:K34" si="7">+A28</f>
        <v>Energetika</v>
      </c>
      <c r="L28" s="168">
        <f t="shared" si="4"/>
        <v>1613</v>
      </c>
      <c r="M28" s="168">
        <f t="shared" si="5"/>
        <v>1616</v>
      </c>
      <c r="N28" s="168">
        <f t="shared" si="6"/>
        <v>1258</v>
      </c>
      <c r="O28" s="127"/>
    </row>
    <row r="29" spans="1:18" ht="12.75" customHeight="1" x14ac:dyDescent="0.2">
      <c r="A29" s="57" t="s">
        <v>1</v>
      </c>
      <c r="B29" s="360">
        <f>+'[1]Podklady QZ'!B627</f>
        <v>48.18</v>
      </c>
      <c r="C29" s="380">
        <f>+'[1]Podklady QZ'!C627</f>
        <v>8.5782243075683308E-3</v>
      </c>
      <c r="D29" s="381">
        <f>+'[1]Podklady QZ'!D627</f>
        <v>50.08</v>
      </c>
      <c r="E29" s="380">
        <f>+'[1]Podklady QZ'!E627</f>
        <v>8.508946457182566E-3</v>
      </c>
      <c r="F29" s="381">
        <f>+'[1]Podklady QZ'!F627</f>
        <v>181</v>
      </c>
      <c r="G29" s="368">
        <f>+'[1]Podklady QZ'!G627</f>
        <v>1.6215877225203599E-2</v>
      </c>
      <c r="H29" s="381">
        <f>+'[1]Podklady QZ'!H627</f>
        <v>279.26</v>
      </c>
      <c r="I29" s="368">
        <f>+'[1]Podklady QZ'!I627</f>
        <v>1.2321734492168798E-2</v>
      </c>
      <c r="J29" s="176"/>
      <c r="K29" s="178" t="str">
        <f t="shared" si="7"/>
        <v>Doprava</v>
      </c>
      <c r="L29" s="168">
        <f t="shared" si="4"/>
        <v>48.18</v>
      </c>
      <c r="M29" s="168">
        <f t="shared" si="5"/>
        <v>50.08</v>
      </c>
      <c r="N29" s="168">
        <f t="shared" si="6"/>
        <v>181</v>
      </c>
      <c r="O29" s="127"/>
    </row>
    <row r="30" spans="1:18" ht="12.75" customHeight="1" x14ac:dyDescent="0.2">
      <c r="A30" s="57" t="s">
        <v>2</v>
      </c>
      <c r="B30" s="360">
        <f>+'[1]Podklady QZ'!B628</f>
        <v>68.25</v>
      </c>
      <c r="C30" s="380">
        <f>+'[1]Podklady QZ'!C628</f>
        <v>4.4491325299775382E-3</v>
      </c>
      <c r="D30" s="381">
        <f>+'[1]Podklady QZ'!D628</f>
        <v>36.96</v>
      </c>
      <c r="E30" s="380">
        <f>+'[1]Podklady QZ'!E628</f>
        <v>1.9424707029063594E-3</v>
      </c>
      <c r="F30" s="381">
        <f>+'[1]Podklady QZ'!F628</f>
        <v>83.4</v>
      </c>
      <c r="G30" s="368">
        <f>+'[1]Podklady QZ'!G628</f>
        <v>4.5020743550508568E-3</v>
      </c>
      <c r="H30" s="381">
        <f>+'[1]Podklady QZ'!H628</f>
        <v>188.61</v>
      </c>
      <c r="I30" s="368">
        <f>+'[1]Podklady QZ'!I628</f>
        <v>3.5659337674832331E-3</v>
      </c>
      <c r="J30" s="176"/>
      <c r="K30" s="178" t="str">
        <f t="shared" si="7"/>
        <v>Stavebnictví</v>
      </c>
      <c r="L30" s="168">
        <f t="shared" si="4"/>
        <v>68.25</v>
      </c>
      <c r="M30" s="168">
        <f t="shared" si="5"/>
        <v>36.96</v>
      </c>
      <c r="N30" s="168">
        <f t="shared" si="6"/>
        <v>83.4</v>
      </c>
    </row>
    <row r="31" spans="1:18" x14ac:dyDescent="0.2">
      <c r="A31" s="57" t="s">
        <v>6</v>
      </c>
      <c r="B31" s="360">
        <f>+'[1]Podklady QZ'!B629</f>
        <v>717.4</v>
      </c>
      <c r="C31" s="380">
        <f>+'[1]Podklady QZ'!C629</f>
        <v>7.3971711749128866E-2</v>
      </c>
      <c r="D31" s="381">
        <f>+'[1]Podklady QZ'!D629</f>
        <v>662.8</v>
      </c>
      <c r="E31" s="380">
        <f>+'[1]Podklady QZ'!E629</f>
        <v>7.1118848200853027E-2</v>
      </c>
      <c r="F31" s="381">
        <f>+'[1]Podklady QZ'!F629</f>
        <v>1298.7</v>
      </c>
      <c r="G31" s="368">
        <f>+'[1]Podklady QZ'!G629</f>
        <v>8.4811571310192194E-2</v>
      </c>
      <c r="H31" s="381">
        <f>+'[1]Podklady QZ'!H629</f>
        <v>2678.8999999999996</v>
      </c>
      <c r="I31" s="368">
        <f>+'[1]Podklady QZ'!I629</f>
        <v>7.8032239499349301E-2</v>
      </c>
      <c r="J31" s="176"/>
      <c r="K31" s="178" t="str">
        <f t="shared" si="7"/>
        <v>Zemědělství a lesnictví</v>
      </c>
      <c r="L31" s="168">
        <f t="shared" si="4"/>
        <v>717.4</v>
      </c>
      <c r="M31" s="168">
        <f t="shared" si="5"/>
        <v>662.8</v>
      </c>
      <c r="N31" s="168">
        <f t="shared" si="6"/>
        <v>1298.7</v>
      </c>
    </row>
    <row r="32" spans="1:18" x14ac:dyDescent="0.2">
      <c r="A32" s="57" t="s">
        <v>28</v>
      </c>
      <c r="B32" s="360">
        <f>+'[1]Podklady QZ'!B630</f>
        <v>41456.353999999999</v>
      </c>
      <c r="C32" s="380">
        <f>+'[1]Podklady QZ'!C630</f>
        <v>4.9903574828716969E-2</v>
      </c>
      <c r="D32" s="381">
        <f>+'[1]Podklady QZ'!D630</f>
        <v>38744.259000000005</v>
      </c>
      <c r="E32" s="380">
        <f>+'[1]Podklady QZ'!E630</f>
        <v>4.6798330597880647E-2</v>
      </c>
      <c r="F32" s="381">
        <f>+'[1]Podklady QZ'!F630</f>
        <v>73403.676999999996</v>
      </c>
      <c r="G32" s="368">
        <f>+'[1]Podklady QZ'!G630</f>
        <v>5.4302910659324015E-2</v>
      </c>
      <c r="H32" s="381">
        <f>+'[1]Podklady QZ'!H630</f>
        <v>153604.29</v>
      </c>
      <c r="I32" s="368">
        <f>+'[1]Podklady QZ'!I630</f>
        <v>5.1025015160118453E-2</v>
      </c>
      <c r="J32" s="176"/>
      <c r="K32" s="178" t="str">
        <f t="shared" si="7"/>
        <v>Domácnosti</v>
      </c>
      <c r="L32" s="168">
        <f t="shared" si="4"/>
        <v>41456.353999999999</v>
      </c>
      <c r="M32" s="168">
        <f t="shared" si="5"/>
        <v>38744.259000000005</v>
      </c>
      <c r="N32" s="168">
        <f t="shared" si="6"/>
        <v>73403.676999999996</v>
      </c>
    </row>
    <row r="33" spans="1:14" x14ac:dyDescent="0.2">
      <c r="A33" s="57" t="s">
        <v>5</v>
      </c>
      <c r="B33" s="360">
        <f>+'[1]Podklady QZ'!B631</f>
        <v>20982.123</v>
      </c>
      <c r="C33" s="380">
        <f>+'[1]Podklady QZ'!C631</f>
        <v>5.8410000417152191E-2</v>
      </c>
      <c r="D33" s="381">
        <f>+'[1]Podklady QZ'!D631</f>
        <v>17941.567000000003</v>
      </c>
      <c r="E33" s="380">
        <f>+'[1]Podklady QZ'!E631</f>
        <v>5.0868929018076554E-2</v>
      </c>
      <c r="F33" s="381">
        <f>+'[1]Podklady QZ'!F631</f>
        <v>31666.836999999996</v>
      </c>
      <c r="G33" s="368">
        <f>+'[1]Podklady QZ'!G631</f>
        <v>5.2321176757253625E-2</v>
      </c>
      <c r="H33" s="381">
        <f>+'[1]Podklady QZ'!H631</f>
        <v>70590.527000000002</v>
      </c>
      <c r="I33" s="368">
        <f>+'[1]Podklady QZ'!I631</f>
        <v>5.3592868826222502E-2</v>
      </c>
      <c r="J33" s="176"/>
      <c r="K33" s="178" t="str">
        <f t="shared" si="7"/>
        <v>Obchod, služby, školství, zdravotnictví</v>
      </c>
      <c r="L33" s="168">
        <f t="shared" si="4"/>
        <v>20982.123</v>
      </c>
      <c r="M33" s="168">
        <f t="shared" si="5"/>
        <v>17941.567000000003</v>
      </c>
      <c r="N33" s="168">
        <f t="shared" si="6"/>
        <v>31666.836999999996</v>
      </c>
    </row>
    <row r="34" spans="1:14" ht="12.75" thickBot="1" x14ac:dyDescent="0.25">
      <c r="A34" s="58" t="s">
        <v>3</v>
      </c>
      <c r="B34" s="361">
        <f>+'[1]Podklady QZ'!B632</f>
        <v>1110.51</v>
      </c>
      <c r="C34" s="369">
        <f>+'[1]Podklady QZ'!C632</f>
        <v>3.7074167129908742E-2</v>
      </c>
      <c r="D34" s="364">
        <f>+'[1]Podklady QZ'!D632</f>
        <v>866.21</v>
      </c>
      <c r="E34" s="369">
        <f>+'[1]Podklady QZ'!E632</f>
        <v>2.8106226161331523E-2</v>
      </c>
      <c r="F34" s="364">
        <f>+'[1]Podklady QZ'!F632</f>
        <v>1753.2</v>
      </c>
      <c r="G34" s="369">
        <f>+'[1]Podklady QZ'!G632</f>
        <v>3.0615260387137754E-2</v>
      </c>
      <c r="H34" s="364">
        <f>+'[1]Podklady QZ'!H632</f>
        <v>3729.92</v>
      </c>
      <c r="I34" s="369">
        <f>+'[1]Podklady QZ'!I632</f>
        <v>3.1599195008067293E-2</v>
      </c>
      <c r="J34" s="176"/>
      <c r="K34" s="178" t="str">
        <f t="shared" si="7"/>
        <v>Ostatní</v>
      </c>
      <c r="L34" s="168">
        <f t="shared" si="4"/>
        <v>1110.51</v>
      </c>
      <c r="M34" s="168">
        <f t="shared" si="5"/>
        <v>866.21</v>
      </c>
      <c r="N34" s="168">
        <f t="shared" si="6"/>
        <v>1753.2</v>
      </c>
    </row>
    <row r="35" spans="1:14" ht="18" customHeight="1" x14ac:dyDescent="0.2">
      <c r="A35" s="382"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QZ'!L601</f>
        <v>2.8200771658663058E-2</v>
      </c>
    </row>
    <row r="40" spans="1:14" x14ac:dyDescent="0.2">
      <c r="B40" s="226"/>
      <c r="C40" s="226"/>
      <c r="D40" s="226"/>
      <c r="L40" s="184" t="s">
        <v>66</v>
      </c>
      <c r="M40" s="219">
        <f>+'[1]Podklady QZ'!L602</f>
        <v>2.6792896347454308E-2</v>
      </c>
    </row>
    <row r="41" spans="1:14" x14ac:dyDescent="0.2">
      <c r="B41" s="127"/>
      <c r="C41" s="127"/>
      <c r="D41" s="127"/>
      <c r="L41" s="184" t="s">
        <v>182</v>
      </c>
      <c r="M41" s="219">
        <f>+'[1]Podklady QZ'!L603</f>
        <v>3.7045921754631242E-2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50"/>
  <sheetViews>
    <sheetView showGridLines="0" view="pageBreakPreview" zoomScale="60" zoomScaleNormal="100" workbookViewId="0">
      <selection activeCell="H62" sqref="H62"/>
    </sheetView>
  </sheetViews>
  <sheetFormatPr defaultRowHeight="12" x14ac:dyDescent="0.2"/>
  <cols>
    <col min="1" max="9" width="11" style="123" customWidth="1"/>
    <col min="10" max="16384" width="9.140625" style="123"/>
  </cols>
  <sheetData>
    <row r="1" spans="1:9" ht="12.75" x14ac:dyDescent="0.2">
      <c r="I1" s="111" t="str">
        <f>Obsah!$A$1</f>
        <v>III. čtvrtletí 2019</v>
      </c>
    </row>
    <row r="3" spans="1:9" ht="18" customHeight="1" x14ac:dyDescent="0.2">
      <c r="A3" s="131"/>
      <c r="B3" s="131"/>
      <c r="C3" s="131"/>
      <c r="D3" s="131"/>
      <c r="E3" s="131"/>
      <c r="F3" s="131"/>
      <c r="G3" s="131"/>
      <c r="H3" s="131"/>
      <c r="I3" s="131"/>
    </row>
    <row r="4" spans="1:9" x14ac:dyDescent="0.2">
      <c r="C4" s="133"/>
      <c r="D4" s="134"/>
      <c r="E4" s="134"/>
      <c r="F4" s="134"/>
      <c r="I4" s="135"/>
    </row>
    <row r="6" spans="1:9" s="153" customFormat="1" ht="18.75" x14ac:dyDescent="0.3">
      <c r="A6" s="152" t="s">
        <v>297</v>
      </c>
    </row>
    <row r="7" spans="1:9" ht="11.25" customHeight="1" x14ac:dyDescent="0.2"/>
    <row r="8" spans="1:9" ht="14.25" customHeight="1" x14ac:dyDescent="0.2">
      <c r="A8" s="491" t="s">
        <v>311</v>
      </c>
      <c r="B8" s="491"/>
      <c r="C8" s="491"/>
      <c r="D8" s="491"/>
      <c r="E8" s="491"/>
      <c r="F8" s="491"/>
      <c r="G8" s="491"/>
      <c r="H8" s="491"/>
      <c r="I8" s="491"/>
    </row>
    <row r="9" spans="1:9" ht="14.25" customHeight="1" x14ac:dyDescent="0.2">
      <c r="A9" s="491"/>
      <c r="B9" s="491"/>
      <c r="C9" s="491"/>
      <c r="D9" s="491"/>
      <c r="E9" s="491"/>
      <c r="F9" s="491"/>
      <c r="G9" s="491"/>
      <c r="H9" s="491"/>
      <c r="I9" s="491"/>
    </row>
    <row r="10" spans="1:9" ht="15" customHeight="1" x14ac:dyDescent="0.2">
      <c r="A10" s="491"/>
      <c r="B10" s="491"/>
      <c r="C10" s="491"/>
      <c r="D10" s="491"/>
      <c r="E10" s="491"/>
      <c r="F10" s="491"/>
      <c r="G10" s="491"/>
      <c r="H10" s="491"/>
      <c r="I10" s="491"/>
    </row>
    <row r="11" spans="1:9" ht="17.100000000000001" customHeight="1" x14ac:dyDescent="0.2">
      <c r="A11" s="491"/>
      <c r="B11" s="491"/>
      <c r="C11" s="491"/>
      <c r="D11" s="491"/>
      <c r="E11" s="491"/>
      <c r="F11" s="491"/>
      <c r="G11" s="491"/>
      <c r="H11" s="491"/>
      <c r="I11" s="491"/>
    </row>
    <row r="12" spans="1:9" ht="17.100000000000001" customHeight="1" x14ac:dyDescent="0.2">
      <c r="A12" s="491"/>
      <c r="B12" s="491"/>
      <c r="C12" s="491"/>
      <c r="D12" s="491"/>
      <c r="E12" s="491"/>
      <c r="F12" s="491"/>
      <c r="G12" s="491"/>
      <c r="H12" s="491"/>
      <c r="I12" s="491"/>
    </row>
    <row r="13" spans="1:9" ht="17.100000000000001" customHeight="1" x14ac:dyDescent="0.2">
      <c r="A13" s="491"/>
      <c r="B13" s="491"/>
      <c r="C13" s="491"/>
      <c r="D13" s="491"/>
      <c r="E13" s="491"/>
      <c r="F13" s="491"/>
      <c r="G13" s="491"/>
      <c r="H13" s="491"/>
      <c r="I13" s="491"/>
    </row>
    <row r="14" spans="1:9" ht="17.100000000000001" customHeight="1" x14ac:dyDescent="0.2">
      <c r="A14" s="491"/>
      <c r="B14" s="491"/>
      <c r="C14" s="491"/>
      <c r="D14" s="491"/>
      <c r="E14" s="491"/>
      <c r="F14" s="491"/>
      <c r="G14" s="491"/>
      <c r="H14" s="491"/>
      <c r="I14" s="491"/>
    </row>
    <row r="15" spans="1:9" ht="17.100000000000001" customHeight="1" x14ac:dyDescent="0.2">
      <c r="A15" s="491"/>
      <c r="B15" s="491"/>
      <c r="C15" s="491"/>
      <c r="D15" s="491"/>
      <c r="E15" s="491"/>
      <c r="F15" s="491"/>
      <c r="G15" s="491"/>
      <c r="H15" s="491"/>
      <c r="I15" s="491"/>
    </row>
    <row r="16" spans="1:9" ht="17.100000000000001" customHeight="1" x14ac:dyDescent="0.2">
      <c r="A16" s="491"/>
      <c r="B16" s="491"/>
      <c r="C16" s="491"/>
      <c r="D16" s="491"/>
      <c r="E16" s="491"/>
      <c r="F16" s="491"/>
      <c r="G16" s="491"/>
      <c r="H16" s="491"/>
      <c r="I16" s="491"/>
    </row>
    <row r="17" spans="1:9" ht="17.100000000000001" customHeight="1" x14ac:dyDescent="0.2">
      <c r="A17" s="491"/>
      <c r="B17" s="491"/>
      <c r="C17" s="491"/>
      <c r="D17" s="491"/>
      <c r="E17" s="491"/>
      <c r="F17" s="491"/>
      <c r="G17" s="491"/>
      <c r="H17" s="491"/>
      <c r="I17" s="491"/>
    </row>
    <row r="18" spans="1:9" ht="17.100000000000001" customHeight="1" x14ac:dyDescent="0.2">
      <c r="A18" s="491"/>
      <c r="B18" s="491"/>
      <c r="C18" s="491"/>
      <c r="D18" s="491"/>
      <c r="E18" s="491"/>
      <c r="F18" s="491"/>
      <c r="G18" s="491"/>
      <c r="H18" s="491"/>
      <c r="I18" s="491"/>
    </row>
    <row r="19" spans="1:9" ht="17.100000000000001" customHeight="1" x14ac:dyDescent="0.2">
      <c r="A19" s="491"/>
      <c r="B19" s="491"/>
      <c r="C19" s="491"/>
      <c r="D19" s="491"/>
      <c r="E19" s="491"/>
      <c r="F19" s="491"/>
      <c r="G19" s="491"/>
      <c r="H19" s="491"/>
      <c r="I19" s="491"/>
    </row>
    <row r="20" spans="1:9" ht="17.100000000000001" customHeight="1" x14ac:dyDescent="0.2">
      <c r="A20" s="491"/>
      <c r="B20" s="491"/>
      <c r="C20" s="491"/>
      <c r="D20" s="491"/>
      <c r="E20" s="491"/>
      <c r="F20" s="491"/>
      <c r="G20" s="491"/>
      <c r="H20" s="491"/>
      <c r="I20" s="491"/>
    </row>
    <row r="21" spans="1:9" ht="17.100000000000001" customHeight="1" x14ac:dyDescent="0.2">
      <c r="A21" s="491"/>
      <c r="B21" s="491"/>
      <c r="C21" s="491"/>
      <c r="D21" s="491"/>
      <c r="E21" s="491"/>
      <c r="F21" s="491"/>
      <c r="G21" s="491"/>
      <c r="H21" s="491"/>
      <c r="I21" s="491"/>
    </row>
    <row r="22" spans="1:9" ht="17.100000000000001" customHeight="1" x14ac:dyDescent="0.2">
      <c r="A22" s="491"/>
      <c r="B22" s="491"/>
      <c r="C22" s="491"/>
      <c r="D22" s="491"/>
      <c r="E22" s="491"/>
      <c r="F22" s="491"/>
      <c r="G22" s="491"/>
      <c r="H22" s="491"/>
      <c r="I22" s="491"/>
    </row>
    <row r="23" spans="1:9" ht="17.100000000000001" customHeight="1" x14ac:dyDescent="0.2">
      <c r="A23" s="491"/>
      <c r="B23" s="491"/>
      <c r="C23" s="491"/>
      <c r="D23" s="491"/>
      <c r="E23" s="491"/>
      <c r="F23" s="491"/>
      <c r="G23" s="491"/>
      <c r="H23" s="491"/>
      <c r="I23" s="491"/>
    </row>
    <row r="24" spans="1:9" ht="17.100000000000001" customHeight="1" x14ac:dyDescent="0.2">
      <c r="A24" s="491"/>
      <c r="B24" s="491"/>
      <c r="C24" s="491"/>
      <c r="D24" s="491"/>
      <c r="E24" s="491"/>
      <c r="F24" s="491"/>
      <c r="G24" s="491"/>
      <c r="H24" s="491"/>
      <c r="I24" s="491"/>
    </row>
    <row r="25" spans="1:9" ht="17.100000000000001" customHeight="1" x14ac:dyDescent="0.2">
      <c r="A25" s="491"/>
      <c r="B25" s="491"/>
      <c r="C25" s="491"/>
      <c r="D25" s="491"/>
      <c r="E25" s="491"/>
      <c r="F25" s="491"/>
      <c r="G25" s="491"/>
      <c r="H25" s="491"/>
      <c r="I25" s="491"/>
    </row>
    <row r="26" spans="1:9" ht="17.100000000000001" customHeight="1" x14ac:dyDescent="0.2">
      <c r="A26" s="491"/>
      <c r="B26" s="491"/>
      <c r="C26" s="491"/>
      <c r="D26" s="491"/>
      <c r="E26" s="491"/>
      <c r="F26" s="491"/>
      <c r="G26" s="491"/>
      <c r="H26" s="491"/>
      <c r="I26" s="491"/>
    </row>
    <row r="27" spans="1:9" ht="17.100000000000001" customHeight="1" x14ac:dyDescent="0.2">
      <c r="A27" s="491"/>
      <c r="B27" s="491"/>
      <c r="C27" s="491"/>
      <c r="D27" s="491"/>
      <c r="E27" s="491"/>
      <c r="F27" s="491"/>
      <c r="G27" s="491"/>
      <c r="H27" s="491"/>
      <c r="I27" s="491"/>
    </row>
    <row r="28" spans="1:9" ht="17.100000000000001" customHeight="1" x14ac:dyDescent="0.2">
      <c r="A28" s="491"/>
      <c r="B28" s="491"/>
      <c r="C28" s="491"/>
      <c r="D28" s="491"/>
      <c r="E28" s="491"/>
      <c r="F28" s="491"/>
      <c r="G28" s="491"/>
      <c r="H28" s="491"/>
      <c r="I28" s="491"/>
    </row>
    <row r="29" spans="1:9" ht="17.100000000000001" customHeight="1" x14ac:dyDescent="0.2">
      <c r="A29" s="491"/>
      <c r="B29" s="491"/>
      <c r="C29" s="491"/>
      <c r="D29" s="491"/>
      <c r="E29" s="491"/>
      <c r="F29" s="491"/>
      <c r="G29" s="491"/>
      <c r="H29" s="491"/>
      <c r="I29" s="491"/>
    </row>
    <row r="30" spans="1:9" ht="17.100000000000001" customHeight="1" x14ac:dyDescent="0.2">
      <c r="A30" s="491"/>
      <c r="B30" s="491"/>
      <c r="C30" s="491"/>
      <c r="D30" s="491"/>
      <c r="E30" s="491"/>
      <c r="F30" s="491"/>
      <c r="G30" s="491"/>
      <c r="H30" s="491"/>
      <c r="I30" s="491"/>
    </row>
    <row r="31" spans="1:9" ht="17.100000000000001" customHeight="1" x14ac:dyDescent="0.2">
      <c r="A31" s="491"/>
      <c r="B31" s="491"/>
      <c r="C31" s="491"/>
      <c r="D31" s="491"/>
      <c r="E31" s="491"/>
      <c r="F31" s="491"/>
      <c r="G31" s="491"/>
      <c r="H31" s="491"/>
      <c r="I31" s="491"/>
    </row>
    <row r="32" spans="1:9" ht="17.100000000000001" customHeight="1" x14ac:dyDescent="0.2">
      <c r="A32" s="491"/>
      <c r="B32" s="491"/>
      <c r="C32" s="491"/>
      <c r="D32" s="491"/>
      <c r="E32" s="491"/>
      <c r="F32" s="491"/>
      <c r="G32" s="491"/>
      <c r="H32" s="491"/>
      <c r="I32" s="491"/>
    </row>
    <row r="33" spans="1:9" ht="12.75" customHeight="1" x14ac:dyDescent="0.2">
      <c r="A33" s="491"/>
      <c r="B33" s="491"/>
      <c r="C33" s="491"/>
      <c r="D33" s="491"/>
      <c r="E33" s="491"/>
      <c r="F33" s="491"/>
      <c r="G33" s="491"/>
      <c r="H33" s="491"/>
      <c r="I33" s="491"/>
    </row>
    <row r="34" spans="1:9" ht="17.100000000000001" customHeight="1" x14ac:dyDescent="0.2">
      <c r="A34" s="491"/>
      <c r="B34" s="491"/>
      <c r="C34" s="491"/>
      <c r="D34" s="491"/>
      <c r="E34" s="491"/>
      <c r="F34" s="491"/>
      <c r="G34" s="491"/>
      <c r="H34" s="491"/>
      <c r="I34" s="491"/>
    </row>
    <row r="35" spans="1:9" ht="17.100000000000001" customHeight="1" x14ac:dyDescent="0.2">
      <c r="A35" s="491"/>
      <c r="B35" s="491"/>
      <c r="C35" s="491"/>
      <c r="D35" s="491"/>
      <c r="E35" s="491"/>
      <c r="F35" s="491"/>
      <c r="G35" s="491"/>
      <c r="H35" s="491"/>
      <c r="I35" s="491"/>
    </row>
    <row r="36" spans="1:9" ht="17.100000000000001" customHeight="1" x14ac:dyDescent="0.2">
      <c r="A36" s="491"/>
      <c r="B36" s="491"/>
      <c r="C36" s="491"/>
      <c r="D36" s="491"/>
      <c r="E36" s="491"/>
      <c r="F36" s="491"/>
      <c r="G36" s="491"/>
      <c r="H36" s="491"/>
      <c r="I36" s="491"/>
    </row>
    <row r="37" spans="1:9" ht="17.100000000000001" customHeight="1" x14ac:dyDescent="0.2">
      <c r="A37" s="491"/>
      <c r="B37" s="491"/>
      <c r="C37" s="491"/>
      <c r="D37" s="491"/>
      <c r="E37" s="491"/>
      <c r="F37" s="491"/>
      <c r="G37" s="491"/>
      <c r="H37" s="491"/>
      <c r="I37" s="491"/>
    </row>
    <row r="38" spans="1:9" ht="12.75" customHeight="1" x14ac:dyDescent="0.2">
      <c r="A38" s="491"/>
      <c r="B38" s="491"/>
      <c r="C38" s="491"/>
      <c r="D38" s="491"/>
      <c r="E38" s="491"/>
      <c r="F38" s="491"/>
      <c r="G38" s="491"/>
      <c r="H38" s="491"/>
      <c r="I38" s="491"/>
    </row>
    <row r="39" spans="1:9" ht="18" customHeight="1" x14ac:dyDescent="0.2">
      <c r="A39" s="491"/>
      <c r="B39" s="491"/>
      <c r="C39" s="491"/>
      <c r="D39" s="491"/>
      <c r="E39" s="491"/>
      <c r="F39" s="491"/>
      <c r="G39" s="491"/>
      <c r="H39" s="491"/>
      <c r="I39" s="491"/>
    </row>
    <row r="40" spans="1:9" ht="12.75" customHeight="1" x14ac:dyDescent="0.2">
      <c r="A40" s="491"/>
      <c r="B40" s="491"/>
      <c r="C40" s="491"/>
      <c r="D40" s="491"/>
      <c r="E40" s="491"/>
      <c r="F40" s="491"/>
      <c r="G40" s="491"/>
      <c r="H40" s="491"/>
      <c r="I40" s="491"/>
    </row>
    <row r="41" spans="1:9" ht="12.75" customHeight="1" x14ac:dyDescent="0.2">
      <c r="A41" s="491"/>
      <c r="B41" s="491"/>
      <c r="C41" s="491"/>
      <c r="D41" s="491"/>
      <c r="E41" s="491"/>
      <c r="F41" s="491"/>
      <c r="G41" s="491"/>
      <c r="H41" s="491"/>
      <c r="I41" s="491"/>
    </row>
    <row r="42" spans="1:9" ht="12.75" customHeight="1" x14ac:dyDescent="0.2">
      <c r="A42" s="491"/>
      <c r="B42" s="491"/>
      <c r="C42" s="491"/>
      <c r="D42" s="491"/>
      <c r="E42" s="491"/>
      <c r="F42" s="491"/>
      <c r="G42" s="491"/>
      <c r="H42" s="491"/>
      <c r="I42" s="491"/>
    </row>
    <row r="43" spans="1:9" ht="12.75" customHeight="1" x14ac:dyDescent="0.2">
      <c r="A43" s="491"/>
      <c r="B43" s="491"/>
      <c r="C43" s="491"/>
      <c r="D43" s="491"/>
      <c r="E43" s="491"/>
      <c r="F43" s="491"/>
      <c r="G43" s="491"/>
      <c r="H43" s="491"/>
      <c r="I43" s="491"/>
    </row>
    <row r="44" spans="1:9" ht="55.5" customHeight="1" x14ac:dyDescent="0.2">
      <c r="A44" s="491"/>
      <c r="B44" s="491"/>
      <c r="C44" s="491"/>
      <c r="D44" s="491"/>
      <c r="E44" s="491"/>
      <c r="F44" s="491"/>
      <c r="G44" s="491"/>
      <c r="H44" s="491"/>
      <c r="I44" s="491"/>
    </row>
    <row r="45" spans="1:9" ht="12" customHeight="1" x14ac:dyDescent="0.2">
      <c r="A45" s="491"/>
      <c r="B45" s="491"/>
      <c r="C45" s="491"/>
      <c r="D45" s="491"/>
      <c r="E45" s="491"/>
      <c r="F45" s="491"/>
      <c r="G45" s="491"/>
      <c r="H45" s="491"/>
      <c r="I45" s="491"/>
    </row>
    <row r="46" spans="1:9" ht="12" customHeight="1" x14ac:dyDescent="0.2">
      <c r="A46" s="491"/>
      <c r="B46" s="491"/>
      <c r="C46" s="491"/>
      <c r="D46" s="491"/>
      <c r="E46" s="491"/>
      <c r="F46" s="491"/>
      <c r="G46" s="491"/>
      <c r="H46" s="491"/>
      <c r="I46" s="491"/>
    </row>
    <row r="47" spans="1:9" ht="12" customHeight="1" x14ac:dyDescent="0.2">
      <c r="A47" s="491"/>
      <c r="B47" s="491"/>
      <c r="C47" s="491"/>
      <c r="D47" s="491"/>
      <c r="E47" s="491"/>
      <c r="F47" s="491"/>
      <c r="G47" s="491"/>
      <c r="H47" s="491"/>
      <c r="I47" s="491"/>
    </row>
    <row r="48" spans="1:9" ht="12" customHeight="1" x14ac:dyDescent="0.2">
      <c r="A48" s="491"/>
      <c r="B48" s="491"/>
      <c r="C48" s="491"/>
      <c r="D48" s="491"/>
      <c r="E48" s="491"/>
      <c r="F48" s="491"/>
      <c r="G48" s="491"/>
      <c r="H48" s="491"/>
      <c r="I48" s="491"/>
    </row>
    <row r="49" spans="1:9" ht="12" customHeight="1" x14ac:dyDescent="0.2">
      <c r="A49" s="491"/>
      <c r="B49" s="491"/>
      <c r="C49" s="491"/>
      <c r="D49" s="491"/>
      <c r="E49" s="491"/>
      <c r="F49" s="491"/>
      <c r="G49" s="491"/>
      <c r="H49" s="491"/>
      <c r="I49" s="491"/>
    </row>
    <row r="50" spans="1:9" ht="12" customHeight="1" x14ac:dyDescent="0.2">
      <c r="A50" s="491"/>
      <c r="B50" s="491"/>
      <c r="C50" s="491"/>
      <c r="D50" s="491"/>
      <c r="E50" s="491"/>
      <c r="F50" s="491"/>
      <c r="G50" s="491"/>
      <c r="H50" s="491"/>
      <c r="I50" s="491"/>
    </row>
  </sheetData>
  <mergeCells count="1">
    <mergeCell ref="A8:I50"/>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B26" sqref="B2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20" style="123" bestFit="1" customWidth="1"/>
    <col min="16" max="20" width="9.140625" style="123" customWidth="1"/>
    <col min="21" max="16384" width="9.140625" style="123"/>
  </cols>
  <sheetData>
    <row r="1" spans="1:18" ht="18.75" x14ac:dyDescent="0.3">
      <c r="A1" s="164" t="s">
        <v>225</v>
      </c>
      <c r="I1" s="165" t="str">
        <f>Obsah!$A$1</f>
        <v>III. čtvrtletí 2019</v>
      </c>
    </row>
    <row r="2" spans="1:18" ht="1.5" customHeight="1" x14ac:dyDescent="0.2">
      <c r="F2" s="178"/>
      <c r="G2" s="178"/>
      <c r="H2" s="178"/>
      <c r="I2" s="178"/>
      <c r="J2" s="178"/>
    </row>
    <row r="3" spans="1:18" ht="5.0999999999999996" customHeight="1" x14ac:dyDescent="0.2">
      <c r="F3" s="178"/>
      <c r="G3" s="178"/>
      <c r="H3" s="178"/>
      <c r="I3" s="178"/>
      <c r="J3" s="178"/>
    </row>
    <row r="4" spans="1:18" ht="5.0999999999999996" customHeight="1" x14ac:dyDescent="0.2">
      <c r="A4" s="279"/>
      <c r="B4" s="245"/>
      <c r="C4" s="245"/>
      <c r="D4" s="245"/>
      <c r="E4" s="245"/>
      <c r="F4" s="184"/>
      <c r="J4" s="184"/>
      <c r="K4" s="239"/>
    </row>
    <row r="5" spans="1:18"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8" x14ac:dyDescent="0.2">
      <c r="A6" s="26"/>
      <c r="B6" s="365" t="s">
        <v>278</v>
      </c>
      <c r="C6" s="365" t="s">
        <v>52</v>
      </c>
      <c r="D6" s="365" t="s">
        <v>278</v>
      </c>
      <c r="E6" s="365" t="s">
        <v>52</v>
      </c>
      <c r="F6" s="365" t="s">
        <v>278</v>
      </c>
      <c r="G6" s="366" t="s">
        <v>52</v>
      </c>
      <c r="H6" s="365" t="s">
        <v>278</v>
      </c>
      <c r="I6" s="366" t="s">
        <v>52</v>
      </c>
      <c r="J6" s="184"/>
      <c r="O6" s="184"/>
    </row>
    <row r="7" spans="1:18" x14ac:dyDescent="0.2">
      <c r="A7" s="243" t="s">
        <v>245</v>
      </c>
      <c r="B7" s="374">
        <f>+'[1]Podklady QZ'!B640</f>
        <v>4505.2720000000018</v>
      </c>
      <c r="C7" s="371">
        <f>+'[1]Podklady QZ'!C640</f>
        <v>0.10828065164769714</v>
      </c>
      <c r="D7" s="372">
        <f>+'[1]Podklady QZ'!D640</f>
        <v>4391.648000000002</v>
      </c>
      <c r="E7" s="371">
        <f>+'[1]Podklady QZ'!E640</f>
        <v>0.10583550410506343</v>
      </c>
      <c r="F7" s="372">
        <f>+'[1]Podklady QZ'!F640</f>
        <v>4407.0480000000016</v>
      </c>
      <c r="G7" s="371">
        <f>+'[1]Podklady QZ'!G640</f>
        <v>0.10617315486913355</v>
      </c>
      <c r="H7" s="372">
        <f>+'[1]Podklady QZ'!H640</f>
        <v>4407.0480000000016</v>
      </c>
      <c r="I7" s="371">
        <f>+'[1]Podklady QZ'!I640</f>
        <v>0.10617315486913355</v>
      </c>
      <c r="J7" s="187"/>
      <c r="O7" s="92"/>
    </row>
    <row r="8" spans="1:18" x14ac:dyDescent="0.2">
      <c r="A8" s="240" t="s">
        <v>279</v>
      </c>
      <c r="B8" s="374">
        <f>+'[1]Podklady QZ'!B641</f>
        <v>1193544.55</v>
      </c>
      <c r="C8" s="371">
        <f>+'[1]Podklady QZ'!C641</f>
        <v>0.15978632913842153</v>
      </c>
      <c r="D8" s="372">
        <f>+'[1]Podklady QZ'!D641</f>
        <v>1234206.523</v>
      </c>
      <c r="E8" s="371">
        <f>+'[1]Podklady QZ'!E641</f>
        <v>0.15765142546022068</v>
      </c>
      <c r="F8" s="372">
        <f>+'[1]Podklady QZ'!F641</f>
        <v>1517545.5970000003</v>
      </c>
      <c r="G8" s="371">
        <f>+'[1]Podklady QZ'!G641</f>
        <v>0.16127167040330256</v>
      </c>
      <c r="H8" s="372">
        <f>+'[1]Podklady QZ'!H641</f>
        <v>3945296.67</v>
      </c>
      <c r="I8" s="371">
        <f>+'[1]Podklady QZ'!I641</f>
        <v>0.1596755699038932</v>
      </c>
      <c r="J8" s="187"/>
      <c r="O8" s="92"/>
    </row>
    <row r="9" spans="1:18" x14ac:dyDescent="0.2">
      <c r="A9" s="241" t="s">
        <v>280</v>
      </c>
      <c r="B9" s="373">
        <f>+'[1]Podklady QZ'!B642</f>
        <v>711986.17599999998</v>
      </c>
      <c r="C9" s="370">
        <f>+'[1]Podklady QZ'!C642</f>
        <v>0.24329541502458893</v>
      </c>
      <c r="D9" s="367">
        <f>+'[1]Podklady QZ'!D642</f>
        <v>760145.56700000004</v>
      </c>
      <c r="E9" s="370">
        <f>+'[1]Podklady QZ'!E642</f>
        <v>0.25957294798313107</v>
      </c>
      <c r="F9" s="367">
        <f>+'[1]Podklady QZ'!F642</f>
        <v>1030898.3149999999</v>
      </c>
      <c r="G9" s="370">
        <f>+'[1]Podklady QZ'!G642</f>
        <v>0.25994346481844566</v>
      </c>
      <c r="H9" s="367">
        <f>+'[1]Podklady QZ'!H642</f>
        <v>2503030.0580000002</v>
      </c>
      <c r="I9" s="370">
        <f>+'[1]Podklady QZ'!I642</f>
        <v>0.25487211692127892</v>
      </c>
      <c r="J9" s="176"/>
      <c r="K9" s="178"/>
      <c r="L9" s="178" t="str">
        <f>+B5</f>
        <v>Červenec</v>
      </c>
      <c r="M9" s="178" t="str">
        <f>+D5</f>
        <v>Srpen</v>
      </c>
      <c r="N9" s="178" t="str">
        <f>+F5</f>
        <v>Září</v>
      </c>
      <c r="O9" s="179"/>
    </row>
    <row r="10" spans="1:18" x14ac:dyDescent="0.2">
      <c r="A10" s="57" t="s">
        <v>44</v>
      </c>
      <c r="B10" s="375">
        <f>+'[1]Podklady QZ'!B643</f>
        <v>17699.934000000001</v>
      </c>
      <c r="C10" s="73">
        <f>+'[1]Podklady QZ'!C643</f>
        <v>6.7650003520679847E-2</v>
      </c>
      <c r="D10" s="363">
        <f>+'[1]Podklady QZ'!D643</f>
        <v>15087.475000000002</v>
      </c>
      <c r="E10" s="368">
        <f>+'[1]Podklady QZ'!E643</f>
        <v>5.1852181018042412E-2</v>
      </c>
      <c r="F10" s="363">
        <f>+'[1]Podklady QZ'!F643</f>
        <v>30165.173000000003</v>
      </c>
      <c r="G10" s="368">
        <f>+'[1]Podklady QZ'!G643</f>
        <v>8.3616231445961961E-2</v>
      </c>
      <c r="H10" s="363">
        <f>+'[1]Podklady QZ'!H643</f>
        <v>62952.582000000002</v>
      </c>
      <c r="I10" s="368">
        <f>+'[1]Podklady QZ'!I643</f>
        <v>6.8923562633066371E-2</v>
      </c>
      <c r="J10" s="176"/>
      <c r="K10" s="178" t="str">
        <f>+A10</f>
        <v>Biomasa</v>
      </c>
      <c r="L10" s="168">
        <f>+B10</f>
        <v>17699.934000000001</v>
      </c>
      <c r="M10" s="168">
        <f>+D10</f>
        <v>15087.475000000002</v>
      </c>
      <c r="N10" s="168">
        <f>+F10</f>
        <v>30165.173000000003</v>
      </c>
      <c r="O10" s="246"/>
      <c r="P10" s="467"/>
      <c r="Q10" s="467"/>
      <c r="R10" s="467"/>
    </row>
    <row r="11" spans="1:18" x14ac:dyDescent="0.2">
      <c r="A11" s="57" t="s">
        <v>43</v>
      </c>
      <c r="B11" s="375">
        <f>+'[1]Podklady QZ'!B644</f>
        <v>2016.1189999999999</v>
      </c>
      <c r="C11" s="462">
        <f>+'[1]Podklady QZ'!C644</f>
        <v>7.7178822692006141E-2</v>
      </c>
      <c r="D11" s="381">
        <f>+'[1]Podklady QZ'!D644</f>
        <v>2120.0610000000001</v>
      </c>
      <c r="E11" s="380">
        <f>+'[1]Podklady QZ'!E644</f>
        <v>8.2348638332584392E-2</v>
      </c>
      <c r="F11" s="381">
        <f>+'[1]Podklady QZ'!F644</f>
        <v>2098.1</v>
      </c>
      <c r="G11" s="368">
        <f>+'[1]Podklady QZ'!G644</f>
        <v>6.5900173408449253E-2</v>
      </c>
      <c r="H11" s="381">
        <f>+'[1]Podklady QZ'!H644</f>
        <v>6234.2800000000007</v>
      </c>
      <c r="I11" s="368">
        <f>+'[1]Podklady QZ'!I644</f>
        <v>7.4479014676139141E-2</v>
      </c>
      <c r="J11" s="176"/>
      <c r="K11" s="178" t="str">
        <f t="shared" ref="K11:L25" si="0">+A11</f>
        <v>Bioplyn</v>
      </c>
      <c r="L11" s="168">
        <f t="shared" si="0"/>
        <v>2016.1189999999999</v>
      </c>
      <c r="M11" s="168">
        <f t="shared" ref="M11:M25" si="1">+D11</f>
        <v>2120.0610000000001</v>
      </c>
      <c r="N11" s="168">
        <f t="shared" ref="N11:N25" si="2">+F11</f>
        <v>2098.1</v>
      </c>
      <c r="O11" s="246"/>
    </row>
    <row r="12" spans="1:18" x14ac:dyDescent="0.2">
      <c r="A12" s="57" t="s">
        <v>42</v>
      </c>
      <c r="B12" s="375">
        <f>+'[1]Podklady QZ'!B645</f>
        <v>0</v>
      </c>
      <c r="C12" s="462">
        <f>+'[1]Podklady QZ'!C645</f>
        <v>0</v>
      </c>
      <c r="D12" s="381">
        <f>+'[1]Podklady QZ'!D645</f>
        <v>0</v>
      </c>
      <c r="E12" s="380">
        <f>+'[1]Podklady QZ'!E645</f>
        <v>0</v>
      </c>
      <c r="F12" s="381">
        <f>+'[1]Podklady QZ'!F645</f>
        <v>0</v>
      </c>
      <c r="G12" s="368">
        <f>+'[1]Podklady QZ'!G645</f>
        <v>0</v>
      </c>
      <c r="H12" s="381">
        <f>+'[1]Podklady QZ'!H645</f>
        <v>0</v>
      </c>
      <c r="I12" s="368">
        <f>+'[1]Podklady QZ'!I645</f>
        <v>0</v>
      </c>
      <c r="J12" s="176"/>
      <c r="K12" s="178" t="str">
        <f t="shared" si="0"/>
        <v>Černé uhlí</v>
      </c>
      <c r="L12" s="168">
        <f t="shared" si="0"/>
        <v>0</v>
      </c>
      <c r="M12" s="168">
        <f t="shared" si="1"/>
        <v>0</v>
      </c>
      <c r="N12" s="168">
        <f t="shared" si="2"/>
        <v>0</v>
      </c>
      <c r="O12" s="246"/>
    </row>
    <row r="13" spans="1:18" x14ac:dyDescent="0.2">
      <c r="A13" s="57" t="s">
        <v>67</v>
      </c>
      <c r="B13" s="375">
        <f>+'[1]Podklady QZ'!B646</f>
        <v>0</v>
      </c>
      <c r="C13" s="462">
        <f>+'[1]Podklady QZ'!C646</f>
        <v>0</v>
      </c>
      <c r="D13" s="381">
        <f>+'[1]Podklady QZ'!D646</f>
        <v>0</v>
      </c>
      <c r="E13" s="380">
        <f>+'[1]Podklady QZ'!E646</f>
        <v>0</v>
      </c>
      <c r="F13" s="381">
        <f>+'[1]Podklady QZ'!F646</f>
        <v>0</v>
      </c>
      <c r="G13" s="368">
        <f>+'[1]Podklady QZ'!G646</f>
        <v>0</v>
      </c>
      <c r="H13" s="381">
        <f>+'[1]Podklady QZ'!H646</f>
        <v>0</v>
      </c>
      <c r="I13" s="368">
        <f>+'[1]Podklady QZ'!I646</f>
        <v>0</v>
      </c>
      <c r="J13" s="176"/>
      <c r="K13" s="178" t="str">
        <f t="shared" si="0"/>
        <v>Elektrická energie</v>
      </c>
      <c r="L13" s="168">
        <f t="shared" si="0"/>
        <v>0</v>
      </c>
      <c r="M13" s="168">
        <f t="shared" si="1"/>
        <v>0</v>
      </c>
      <c r="N13" s="168">
        <f t="shared" si="2"/>
        <v>0</v>
      </c>
      <c r="O13" s="246"/>
    </row>
    <row r="14" spans="1:18" x14ac:dyDescent="0.2">
      <c r="A14" s="57" t="s">
        <v>68</v>
      </c>
      <c r="B14" s="375">
        <f>+'[1]Podklady QZ'!B647</f>
        <v>0</v>
      </c>
      <c r="C14" s="462">
        <f>+'[1]Podklady QZ'!C647</f>
        <v>0</v>
      </c>
      <c r="D14" s="381">
        <f>+'[1]Podklady QZ'!D647</f>
        <v>0</v>
      </c>
      <c r="E14" s="380">
        <f>+'[1]Podklady QZ'!E647</f>
        <v>0</v>
      </c>
      <c r="F14" s="381">
        <f>+'[1]Podklady QZ'!F647</f>
        <v>0</v>
      </c>
      <c r="G14" s="368">
        <f>+'[1]Podklady QZ'!G647</f>
        <v>0</v>
      </c>
      <c r="H14" s="381">
        <f>+'[1]Podklady QZ'!H647</f>
        <v>0</v>
      </c>
      <c r="I14" s="368">
        <f>+'[1]Podklady QZ'!I647</f>
        <v>0</v>
      </c>
      <c r="J14" s="176"/>
      <c r="K14" s="178" t="str">
        <f t="shared" si="0"/>
        <v>Energie prostředí (tepelné čerpadlo)</v>
      </c>
      <c r="L14" s="168">
        <f t="shared" si="0"/>
        <v>0</v>
      </c>
      <c r="M14" s="168">
        <f t="shared" si="1"/>
        <v>0</v>
      </c>
      <c r="N14" s="168">
        <f t="shared" si="2"/>
        <v>0</v>
      </c>
      <c r="O14" s="246"/>
    </row>
    <row r="15" spans="1:18" x14ac:dyDescent="0.2">
      <c r="A15" s="57" t="s">
        <v>69</v>
      </c>
      <c r="B15" s="375">
        <f>+'[1]Podklady QZ'!B648</f>
        <v>0</v>
      </c>
      <c r="C15" s="462">
        <f>+'[1]Podklady QZ'!C648</f>
        <v>0</v>
      </c>
      <c r="D15" s="381">
        <f>+'[1]Podklady QZ'!D648</f>
        <v>0</v>
      </c>
      <c r="E15" s="380">
        <f>+'[1]Podklady QZ'!E648</f>
        <v>0</v>
      </c>
      <c r="F15" s="381">
        <f>+'[1]Podklady QZ'!F648</f>
        <v>0</v>
      </c>
      <c r="G15" s="368">
        <f>+'[1]Podklady QZ'!G648</f>
        <v>0</v>
      </c>
      <c r="H15" s="381">
        <f>+'[1]Podklady QZ'!H648</f>
        <v>0</v>
      </c>
      <c r="I15" s="368">
        <f>+'[1]Podklady QZ'!I648</f>
        <v>0</v>
      </c>
      <c r="J15" s="176"/>
      <c r="K15" s="178" t="str">
        <f t="shared" si="0"/>
        <v>Energie Slunce (solární kolektor)</v>
      </c>
      <c r="L15" s="168">
        <f t="shared" si="0"/>
        <v>0</v>
      </c>
      <c r="M15" s="168">
        <f t="shared" si="1"/>
        <v>0</v>
      </c>
      <c r="N15" s="168">
        <f t="shared" si="2"/>
        <v>0</v>
      </c>
      <c r="O15" s="246"/>
    </row>
    <row r="16" spans="1:18" x14ac:dyDescent="0.2">
      <c r="A16" s="57" t="s">
        <v>41</v>
      </c>
      <c r="B16" s="375">
        <f>+'[1]Podklady QZ'!B649</f>
        <v>235799.663</v>
      </c>
      <c r="C16" s="462">
        <f>+'[1]Podklady QZ'!C649</f>
        <v>0.23202767265560006</v>
      </c>
      <c r="D16" s="381">
        <f>+'[1]Podklady QZ'!D649</f>
        <v>306313.12900000002</v>
      </c>
      <c r="E16" s="380">
        <f>+'[1]Podklady QZ'!E649</f>
        <v>0.27445228416590078</v>
      </c>
      <c r="F16" s="381">
        <f>+'[1]Podklady QZ'!F649</f>
        <v>537870.49800000002</v>
      </c>
      <c r="G16" s="368">
        <f>+'[1]Podklady QZ'!G649</f>
        <v>0.31023450127066254</v>
      </c>
      <c r="H16" s="381">
        <f>+'[1]Podklady QZ'!H649</f>
        <v>1079983.29</v>
      </c>
      <c r="I16" s="368">
        <f>+'[1]Podklady QZ'!I649</f>
        <v>0.27934695591306713</v>
      </c>
      <c r="J16" s="176"/>
      <c r="K16" s="178" t="str">
        <f t="shared" si="0"/>
        <v>Hnědé uhlí</v>
      </c>
      <c r="L16" s="168">
        <f t="shared" si="0"/>
        <v>235799.663</v>
      </c>
      <c r="M16" s="168">
        <f t="shared" si="1"/>
        <v>306313.12900000002</v>
      </c>
      <c r="N16" s="168">
        <f t="shared" si="2"/>
        <v>537870.49800000002</v>
      </c>
      <c r="O16" s="246"/>
    </row>
    <row r="17" spans="1:18" x14ac:dyDescent="0.2">
      <c r="A17" s="57" t="s">
        <v>80</v>
      </c>
      <c r="B17" s="375">
        <f>+'[1]Podklady QZ'!B650</f>
        <v>0</v>
      </c>
      <c r="C17" s="462">
        <f>+'[1]Podklady QZ'!C650</f>
        <v>0</v>
      </c>
      <c r="D17" s="381">
        <f>+'[1]Podklady QZ'!D650</f>
        <v>0</v>
      </c>
      <c r="E17" s="380">
        <f>+'[1]Podklady QZ'!E650</f>
        <v>0</v>
      </c>
      <c r="F17" s="381">
        <f>+'[1]Podklady QZ'!F650</f>
        <v>0</v>
      </c>
      <c r="G17" s="368">
        <f>+'[1]Podklady QZ'!G650</f>
        <v>0</v>
      </c>
      <c r="H17" s="381">
        <f>+'[1]Podklady QZ'!H650</f>
        <v>0</v>
      </c>
      <c r="I17" s="368">
        <f>+'[1]Podklady QZ'!I650</f>
        <v>0</v>
      </c>
      <c r="J17" s="176"/>
      <c r="K17" s="178" t="str">
        <f t="shared" si="0"/>
        <v>Jaderné palivo</v>
      </c>
      <c r="L17" s="168">
        <f t="shared" si="0"/>
        <v>0</v>
      </c>
      <c r="M17" s="168">
        <f t="shared" si="1"/>
        <v>0</v>
      </c>
      <c r="N17" s="168">
        <f t="shared" si="2"/>
        <v>0</v>
      </c>
      <c r="O17" s="246"/>
    </row>
    <row r="18" spans="1:18" x14ac:dyDescent="0.2">
      <c r="A18" s="57" t="s">
        <v>40</v>
      </c>
      <c r="B18" s="375">
        <f>+'[1]Podklady QZ'!B651</f>
        <v>0</v>
      </c>
      <c r="C18" s="462">
        <f>+'[1]Podklady QZ'!C651</f>
        <v>0</v>
      </c>
      <c r="D18" s="381">
        <f>+'[1]Podklady QZ'!D651</f>
        <v>0</v>
      </c>
      <c r="E18" s="380">
        <f>+'[1]Podklady QZ'!E651</f>
        <v>0</v>
      </c>
      <c r="F18" s="381">
        <f>+'[1]Podklady QZ'!F651</f>
        <v>0</v>
      </c>
      <c r="G18" s="368">
        <f>+'[1]Podklady QZ'!G651</f>
        <v>0</v>
      </c>
      <c r="H18" s="381">
        <f>+'[1]Podklady QZ'!H651</f>
        <v>0</v>
      </c>
      <c r="I18" s="368">
        <f>+'[1]Podklady QZ'!I651</f>
        <v>0</v>
      </c>
      <c r="J18" s="176"/>
      <c r="K18" s="178" t="str">
        <f t="shared" si="0"/>
        <v>Koks</v>
      </c>
      <c r="L18" s="168">
        <f t="shared" si="0"/>
        <v>0</v>
      </c>
      <c r="M18" s="168">
        <f t="shared" si="1"/>
        <v>0</v>
      </c>
      <c r="N18" s="168">
        <f t="shared" si="2"/>
        <v>0</v>
      </c>
      <c r="O18" s="246"/>
    </row>
    <row r="19" spans="1:18" x14ac:dyDescent="0.2">
      <c r="A19" s="57" t="s">
        <v>39</v>
      </c>
      <c r="B19" s="375">
        <f>+'[1]Podklady QZ'!B652</f>
        <v>12262</v>
      </c>
      <c r="C19" s="462">
        <f>+'[1]Podklady QZ'!C652</f>
        <v>0.49408452447648477</v>
      </c>
      <c r="D19" s="381">
        <f>+'[1]Podklady QZ'!D652</f>
        <v>13579</v>
      </c>
      <c r="E19" s="380">
        <f>+'[1]Podklady QZ'!E652</f>
        <v>0.52410450363590511</v>
      </c>
      <c r="F19" s="381">
        <f>+'[1]Podklady QZ'!F652</f>
        <v>22357</v>
      </c>
      <c r="G19" s="368">
        <f>+'[1]Podklady QZ'!G652</f>
        <v>0.56250129888310396</v>
      </c>
      <c r="H19" s="381">
        <f>+'[1]Podklady QZ'!H652</f>
        <v>48198</v>
      </c>
      <c r="I19" s="368">
        <f>+'[1]Podklady QZ'!I652</f>
        <v>0.53273789776240477</v>
      </c>
      <c r="J19" s="176"/>
      <c r="K19" s="178" t="str">
        <f t="shared" si="0"/>
        <v>Odpadní teplo</v>
      </c>
      <c r="L19" s="168">
        <f t="shared" si="0"/>
        <v>12262</v>
      </c>
      <c r="M19" s="168">
        <f t="shared" si="1"/>
        <v>13579</v>
      </c>
      <c r="N19" s="168">
        <f t="shared" si="2"/>
        <v>22357</v>
      </c>
      <c r="O19" s="246"/>
    </row>
    <row r="20" spans="1:18" x14ac:dyDescent="0.2">
      <c r="A20" s="57" t="s">
        <v>38</v>
      </c>
      <c r="B20" s="375">
        <f>+'[1]Podklady QZ'!B653</f>
        <v>660</v>
      </c>
      <c r="C20" s="462">
        <f>+'[1]Podklady QZ'!C653</f>
        <v>1</v>
      </c>
      <c r="D20" s="381">
        <f>+'[1]Podklady QZ'!D653</f>
        <v>664</v>
      </c>
      <c r="E20" s="380">
        <f>+'[1]Podklady QZ'!E653</f>
        <v>1</v>
      </c>
      <c r="F20" s="381">
        <f>+'[1]Podklady QZ'!F653</f>
        <v>1099.097</v>
      </c>
      <c r="G20" s="368">
        <f>+'[1]Podklady QZ'!G653</f>
        <v>0.96743235832855823</v>
      </c>
      <c r="H20" s="381">
        <f>+'[1]Podklady QZ'!H653</f>
        <v>2423.0969999999998</v>
      </c>
      <c r="I20" s="368">
        <f>+'[1]Podklady QZ'!I653</f>
        <v>0.98495994263640807</v>
      </c>
      <c r="J20" s="176"/>
      <c r="K20" s="178" t="str">
        <f t="shared" si="0"/>
        <v>Ostatní kapalná paliva</v>
      </c>
      <c r="L20" s="168">
        <f t="shared" si="0"/>
        <v>660</v>
      </c>
      <c r="M20" s="168">
        <f t="shared" si="1"/>
        <v>664</v>
      </c>
      <c r="N20" s="168">
        <f t="shared" si="2"/>
        <v>1099.097</v>
      </c>
      <c r="O20" s="246"/>
    </row>
    <row r="21" spans="1:18" x14ac:dyDescent="0.2">
      <c r="A21" s="57" t="s">
        <v>37</v>
      </c>
      <c r="B21" s="375">
        <f>+'[1]Podklady QZ'!B654</f>
        <v>5105.9890815546532</v>
      </c>
      <c r="C21" s="462">
        <f>+'[1]Podklady QZ'!C654</f>
        <v>2.4992917211971E-2</v>
      </c>
      <c r="D21" s="381">
        <f>+'[1]Podklady QZ'!D654</f>
        <v>9002</v>
      </c>
      <c r="E21" s="380">
        <f>+'[1]Podklady QZ'!E654</f>
        <v>4.4373946950586579E-2</v>
      </c>
      <c r="F21" s="381">
        <f>+'[1]Podklady QZ'!F654</f>
        <v>9686</v>
      </c>
      <c r="G21" s="368">
        <f>+'[1]Podklady QZ'!G654</f>
        <v>5.1472606781918222E-2</v>
      </c>
      <c r="H21" s="381">
        <f>+'[1]Podklady QZ'!H654</f>
        <v>23793.989081554653</v>
      </c>
      <c r="I21" s="368">
        <f>+'[1]Podklady QZ'!I654</f>
        <v>3.9966925562165231E-2</v>
      </c>
      <c r="J21" s="176"/>
      <c r="K21" s="178" t="str">
        <f t="shared" si="0"/>
        <v>Ostatní pevná paliva</v>
      </c>
      <c r="L21" s="168">
        <f t="shared" si="0"/>
        <v>5105.9890815546532</v>
      </c>
      <c r="M21" s="168">
        <f t="shared" si="1"/>
        <v>9002</v>
      </c>
      <c r="N21" s="168">
        <f t="shared" si="2"/>
        <v>9686</v>
      </c>
      <c r="O21" s="246"/>
    </row>
    <row r="22" spans="1:18" x14ac:dyDescent="0.2">
      <c r="A22" s="57" t="s">
        <v>36</v>
      </c>
      <c r="B22" s="375">
        <f>+'[1]Podklady QZ'!B655</f>
        <v>105070.16</v>
      </c>
      <c r="C22" s="462">
        <f>+'[1]Podklady QZ'!C655</f>
        <v>0.39923469102293235</v>
      </c>
      <c r="D22" s="381">
        <f>+'[1]Podklady QZ'!D655</f>
        <v>115008.12</v>
      </c>
      <c r="E22" s="380">
        <f>+'[1]Podklady QZ'!E655</f>
        <v>0.43510601521331943</v>
      </c>
      <c r="F22" s="381">
        <f>+'[1]Podklady QZ'!F655</f>
        <v>89280.341</v>
      </c>
      <c r="G22" s="368">
        <f>+'[1]Podklady QZ'!G655</f>
        <v>0.34535561218210653</v>
      </c>
      <c r="H22" s="381">
        <f>+'[1]Podklady QZ'!H655</f>
        <v>309358.62099999998</v>
      </c>
      <c r="I22" s="368">
        <f>+'[1]Podklady QZ'!I655</f>
        <v>0.39357695600212778</v>
      </c>
      <c r="J22" s="176"/>
      <c r="K22" s="178" t="str">
        <f t="shared" si="0"/>
        <v>Ostatní plyny</v>
      </c>
      <c r="L22" s="168">
        <f t="shared" si="0"/>
        <v>105070.16</v>
      </c>
      <c r="M22" s="168">
        <f t="shared" si="1"/>
        <v>115008.12</v>
      </c>
      <c r="N22" s="168">
        <f t="shared" si="2"/>
        <v>89280.341</v>
      </c>
      <c r="O22" s="246"/>
    </row>
    <row r="23" spans="1:18" x14ac:dyDescent="0.2">
      <c r="A23" s="57" t="s">
        <v>3</v>
      </c>
      <c r="B23" s="375">
        <f>+'[1]Podklady QZ'!B656</f>
        <v>0</v>
      </c>
      <c r="C23" s="462">
        <f>+'[1]Podklady QZ'!C656</f>
        <v>0</v>
      </c>
      <c r="D23" s="381">
        <f>+'[1]Podklady QZ'!D656</f>
        <v>0</v>
      </c>
      <c r="E23" s="380">
        <f>+'[1]Podklady QZ'!E656</f>
        <v>0</v>
      </c>
      <c r="F23" s="381">
        <f>+'[1]Podklady QZ'!F656</f>
        <v>0</v>
      </c>
      <c r="G23" s="368">
        <f>+'[1]Podklady QZ'!G656</f>
        <v>0</v>
      </c>
      <c r="H23" s="381">
        <f>+'[1]Podklady QZ'!H656</f>
        <v>0</v>
      </c>
      <c r="I23" s="368">
        <f>+'[1]Podklady QZ'!I656</f>
        <v>0</v>
      </c>
      <c r="J23" s="176"/>
      <c r="K23" s="178" t="str">
        <f t="shared" si="0"/>
        <v>Ostatní</v>
      </c>
      <c r="L23" s="168">
        <f t="shared" si="0"/>
        <v>0</v>
      </c>
      <c r="M23" s="168">
        <f t="shared" si="1"/>
        <v>0</v>
      </c>
      <c r="N23" s="168">
        <f t="shared" si="2"/>
        <v>0</v>
      </c>
      <c r="O23" s="246"/>
    </row>
    <row r="24" spans="1:18" x14ac:dyDescent="0.2">
      <c r="A24" s="57" t="s">
        <v>35</v>
      </c>
      <c r="B24" s="375">
        <f>+'[1]Podklady QZ'!B657</f>
        <v>1722.05</v>
      </c>
      <c r="C24" s="462">
        <f>+'[1]Podklady QZ'!C657</f>
        <v>0.31813004083843488</v>
      </c>
      <c r="D24" s="381">
        <f>+'[1]Podklady QZ'!D657</f>
        <v>25.4</v>
      </c>
      <c r="E24" s="380">
        <f>+'[1]Podklady QZ'!E657</f>
        <v>3.8770368753525009E-3</v>
      </c>
      <c r="F24" s="381">
        <f>+'[1]Podklady QZ'!F657</f>
        <v>382.87</v>
      </c>
      <c r="G24" s="368">
        <f>+'[1]Podklady QZ'!G657</f>
        <v>3.6569037800772621E-2</v>
      </c>
      <c r="H24" s="381">
        <f>+'[1]Podklady QZ'!H657</f>
        <v>2130.3200000000002</v>
      </c>
      <c r="I24" s="368">
        <f>+'[1]Podklady QZ'!I657</f>
        <v>9.4958509587518974E-2</v>
      </c>
      <c r="J24" s="176"/>
      <c r="K24" s="178" t="str">
        <f t="shared" si="0"/>
        <v>Topné oleje</v>
      </c>
      <c r="L24" s="168">
        <f t="shared" si="0"/>
        <v>1722.05</v>
      </c>
      <c r="M24" s="168">
        <f t="shared" si="1"/>
        <v>25.4</v>
      </c>
      <c r="N24" s="168">
        <f t="shared" si="2"/>
        <v>382.87</v>
      </c>
      <c r="O24" s="246"/>
    </row>
    <row r="25" spans="1:18" x14ac:dyDescent="0.2">
      <c r="A25" s="218" t="s">
        <v>34</v>
      </c>
      <c r="B25" s="377">
        <f>+'[1]Podklady QZ'!B658</f>
        <v>331650.26091844542</v>
      </c>
      <c r="C25" s="463">
        <f>+'[1]Podklady QZ'!C658</f>
        <v>0.38148725792911131</v>
      </c>
      <c r="D25" s="379">
        <f>+'[1]Podklady QZ'!D658</f>
        <v>298346.38200000004</v>
      </c>
      <c r="E25" s="378">
        <f>+'[1]Podklady QZ'!E658</f>
        <v>0.40230837014212617</v>
      </c>
      <c r="F25" s="379">
        <f>+'[1]Podklady QZ'!F658</f>
        <v>337959.23599999998</v>
      </c>
      <c r="G25" s="378">
        <f>+'[1]Podklady QZ'!G658</f>
        <v>0.33604566467386465</v>
      </c>
      <c r="H25" s="379">
        <f>+'[1]Podklady QZ'!H658</f>
        <v>967955.87891844544</v>
      </c>
      <c r="I25" s="378">
        <f>+'[1]Podklady QZ'!I658</f>
        <v>0.36992293120942848</v>
      </c>
      <c r="J25" s="176"/>
      <c r="K25" s="178" t="str">
        <f t="shared" si="0"/>
        <v>Zemní plyn</v>
      </c>
      <c r="L25" s="168">
        <f t="shared" si="0"/>
        <v>331650.26091844542</v>
      </c>
      <c r="M25" s="168">
        <f t="shared" si="1"/>
        <v>298346.38200000004</v>
      </c>
      <c r="N25" s="168">
        <f t="shared" si="2"/>
        <v>337959.23599999998</v>
      </c>
      <c r="O25" s="173"/>
    </row>
    <row r="26" spans="1:18" x14ac:dyDescent="0.2">
      <c r="A26" s="472" t="s">
        <v>293</v>
      </c>
      <c r="B26" s="476">
        <f>+'[1]Podklady QZ'!B659</f>
        <v>-161025</v>
      </c>
      <c r="C26" s="474"/>
      <c r="D26" s="477">
        <f>+'[1]Podklady QZ'!D659</f>
        <v>-234648</v>
      </c>
      <c r="E26" s="474"/>
      <c r="F26" s="477">
        <f>+'[1]Podklady QZ'!F659</f>
        <v>-406293</v>
      </c>
      <c r="G26" s="474"/>
      <c r="H26" s="477">
        <f>+'[1]Podklady QZ'!H659</f>
        <v>-801966</v>
      </c>
      <c r="I26" s="474"/>
      <c r="J26" s="176"/>
      <c r="K26" s="178"/>
      <c r="L26" s="168"/>
      <c r="M26" s="168"/>
      <c r="N26" s="168"/>
      <c r="O26" s="173"/>
      <c r="P26" s="466"/>
      <c r="Q26" s="466"/>
      <c r="R26" s="466"/>
    </row>
    <row r="27" spans="1:18" ht="13.5" customHeight="1" x14ac:dyDescent="0.2">
      <c r="A27" s="468" t="s">
        <v>281</v>
      </c>
      <c r="B27" s="469">
        <f>+'[1]Podklady QZ'!B660</f>
        <v>521832.05499999999</v>
      </c>
      <c r="C27" s="470">
        <f>+'[1]Podklady QZ'!C660</f>
        <v>0.20661438463145551</v>
      </c>
      <c r="D27" s="471">
        <f>+'[1]Podklady QZ'!D660</f>
        <v>527156.99900000007</v>
      </c>
      <c r="E27" s="470">
        <f>+'[1]Podklady QZ'!E660</f>
        <v>0.20918404392900736</v>
      </c>
      <c r="F27" s="471">
        <f>+'[1]Podklady QZ'!F660</f>
        <v>587277.63899999997</v>
      </c>
      <c r="G27" s="470">
        <f>+'[1]Podklady QZ'!G660</f>
        <v>0.1689988269532697</v>
      </c>
      <c r="H27" s="471">
        <f>+'[1]Podklady QZ'!H660</f>
        <v>1636266.693</v>
      </c>
      <c r="I27" s="470">
        <f>+'[1]Podklady QZ'!I660</f>
        <v>0.19203350107088135</v>
      </c>
      <c r="J27" s="17"/>
      <c r="K27" s="178"/>
      <c r="L27" s="178" t="str">
        <f>+L9</f>
        <v>Červenec</v>
      </c>
      <c r="M27" s="178" t="str">
        <f t="shared" ref="M27:N27" si="3">+M9</f>
        <v>Srpen</v>
      </c>
      <c r="N27" s="178" t="str">
        <f t="shared" si="3"/>
        <v>Září</v>
      </c>
      <c r="O27" s="127"/>
      <c r="P27" s="127"/>
      <c r="Q27" s="127"/>
      <c r="R27" s="127"/>
    </row>
    <row r="28" spans="1:18" ht="12.75" customHeight="1" x14ac:dyDescent="0.2">
      <c r="A28" s="57" t="s">
        <v>29</v>
      </c>
      <c r="B28" s="375">
        <f>+'[1]Podklady QZ'!B661</f>
        <v>418645.86800000002</v>
      </c>
      <c r="C28" s="368">
        <f>+'[1]Podklady QZ'!C661</f>
        <v>0.34320388850982519</v>
      </c>
      <c r="D28" s="363">
        <f>+'[1]Podklady QZ'!D661</f>
        <v>411995.96299999999</v>
      </c>
      <c r="E28" s="368">
        <f>+'[1]Podklady QZ'!E661</f>
        <v>0.34297899590200193</v>
      </c>
      <c r="F28" s="363">
        <f>+'[1]Podklady QZ'!F661</f>
        <v>437139.79600000003</v>
      </c>
      <c r="G28" s="368">
        <f>+'[1]Podklady QZ'!G661</f>
        <v>0.32892978633467651</v>
      </c>
      <c r="H28" s="363">
        <f>+'[1]Podklady QZ'!H661</f>
        <v>1267781.6270000001</v>
      </c>
      <c r="I28" s="368">
        <f>+'[1]Podklady QZ'!I661</f>
        <v>0.3380732271568907</v>
      </c>
      <c r="J28" s="176"/>
      <c r="K28" s="178" t="str">
        <f>+A28</f>
        <v>Průmysl</v>
      </c>
      <c r="L28" s="168">
        <f t="shared" ref="L28:L35" si="4">+B28</f>
        <v>418645.86800000002</v>
      </c>
      <c r="M28" s="168">
        <f t="shared" ref="M28:M35" si="5">+D28</f>
        <v>411995.96299999999</v>
      </c>
      <c r="N28" s="168">
        <f t="shared" ref="N28:N35" si="6">+F28</f>
        <v>437139.79600000003</v>
      </c>
      <c r="O28" s="127"/>
      <c r="P28" s="246"/>
      <c r="Q28" s="246"/>
      <c r="R28" s="246"/>
    </row>
    <row r="29" spans="1:18" ht="12.75" customHeight="1" x14ac:dyDescent="0.2">
      <c r="A29" s="57" t="s">
        <v>0</v>
      </c>
      <c r="B29" s="375">
        <f>+'[1]Podklady QZ'!B662</f>
        <v>7470.69</v>
      </c>
      <c r="C29" s="380">
        <f>+'[1]Podklady QZ'!C662</f>
        <v>0.13519964482877092</v>
      </c>
      <c r="D29" s="381">
        <f>+'[1]Podklady QZ'!D662</f>
        <v>10313.129999999999</v>
      </c>
      <c r="E29" s="380">
        <f>+'[1]Podklady QZ'!E662</f>
        <v>0.14092184462060084</v>
      </c>
      <c r="F29" s="381">
        <f>+'[1]Podklady QZ'!F662</f>
        <v>7857.43</v>
      </c>
      <c r="G29" s="368">
        <f>+'[1]Podklady QZ'!G662</f>
        <v>9.0508251989889016E-2</v>
      </c>
      <c r="H29" s="381">
        <f>+'[1]Podklady QZ'!H662</f>
        <v>25641.25</v>
      </c>
      <c r="I29" s="368">
        <f>+'[1]Podklady QZ'!I662</f>
        <v>0.11912058138193152</v>
      </c>
      <c r="J29" s="176"/>
      <c r="K29" s="178" t="str">
        <f t="shared" ref="K29:K35" si="7">+A29</f>
        <v>Energetika</v>
      </c>
      <c r="L29" s="168">
        <f t="shared" si="4"/>
        <v>7470.69</v>
      </c>
      <c r="M29" s="168">
        <f t="shared" si="5"/>
        <v>10313.129999999999</v>
      </c>
      <c r="N29" s="168">
        <f t="shared" si="6"/>
        <v>7857.43</v>
      </c>
      <c r="O29" s="127"/>
    </row>
    <row r="30" spans="1:18" ht="12.75" customHeight="1" x14ac:dyDescent="0.2">
      <c r="A30" s="57" t="s">
        <v>1</v>
      </c>
      <c r="B30" s="375">
        <f>+'[1]Podklady QZ'!B663</f>
        <v>360.50000000000006</v>
      </c>
      <c r="C30" s="380">
        <f>+'[1]Podklady QZ'!C663</f>
        <v>6.4185343770825742E-2</v>
      </c>
      <c r="D30" s="381">
        <f>+'[1]Podklady QZ'!D663</f>
        <v>429.8</v>
      </c>
      <c r="E30" s="380">
        <f>+'[1]Podklady QZ'!E663</f>
        <v>7.3026062046666687E-2</v>
      </c>
      <c r="F30" s="381">
        <f>+'[1]Podklady QZ'!F663</f>
        <v>493.05999999999995</v>
      </c>
      <c r="G30" s="368">
        <f>+'[1]Podklady QZ'!G663</f>
        <v>4.4173483009165113E-2</v>
      </c>
      <c r="H30" s="381">
        <f>+'[1]Podklady QZ'!H663</f>
        <v>1283.3600000000001</v>
      </c>
      <c r="I30" s="368">
        <f>+'[1]Podklady QZ'!I663</f>
        <v>5.6625442877138679E-2</v>
      </c>
      <c r="J30" s="176"/>
      <c r="K30" s="178" t="str">
        <f t="shared" si="7"/>
        <v>Doprava</v>
      </c>
      <c r="L30" s="168">
        <f t="shared" si="4"/>
        <v>360.50000000000006</v>
      </c>
      <c r="M30" s="168">
        <f t="shared" si="5"/>
        <v>429.8</v>
      </c>
      <c r="N30" s="168">
        <f t="shared" si="6"/>
        <v>493.05999999999995</v>
      </c>
      <c r="O30" s="127"/>
    </row>
    <row r="31" spans="1:18" ht="12.75" customHeight="1" x14ac:dyDescent="0.2">
      <c r="A31" s="57" t="s">
        <v>2</v>
      </c>
      <c r="B31" s="375">
        <f>+'[1]Podklady QZ'!B664</f>
        <v>11212.42</v>
      </c>
      <c r="C31" s="380">
        <f>+'[1]Podklady QZ'!C664</f>
        <v>0.73092370053876554</v>
      </c>
      <c r="D31" s="381">
        <f>+'[1]Podklady QZ'!D664</f>
        <v>15474.380000000001</v>
      </c>
      <c r="E31" s="380">
        <f>+'[1]Podklady QZ'!E664</f>
        <v>0.81327191005519783</v>
      </c>
      <c r="F31" s="381">
        <f>+'[1]Podklady QZ'!F664</f>
        <v>11806.63</v>
      </c>
      <c r="G31" s="368">
        <f>+'[1]Podklady QZ'!G664</f>
        <v>0.637342040078826</v>
      </c>
      <c r="H31" s="381">
        <f>+'[1]Podklady QZ'!H664</f>
        <v>38493.43</v>
      </c>
      <c r="I31" s="368">
        <f>+'[1]Podklady QZ'!I664</f>
        <v>0.72777170809210601</v>
      </c>
      <c r="J31" s="176"/>
      <c r="K31" s="178" t="str">
        <f t="shared" si="7"/>
        <v>Stavebnictví</v>
      </c>
      <c r="L31" s="168">
        <f t="shared" si="4"/>
        <v>11212.42</v>
      </c>
      <c r="M31" s="168">
        <f t="shared" si="5"/>
        <v>15474.380000000001</v>
      </c>
      <c r="N31" s="168">
        <f t="shared" si="6"/>
        <v>11806.63</v>
      </c>
    </row>
    <row r="32" spans="1:18" x14ac:dyDescent="0.2">
      <c r="A32" s="57" t="s">
        <v>6</v>
      </c>
      <c r="B32" s="375">
        <f>+'[1]Podklady QZ'!B665</f>
        <v>1156.06</v>
      </c>
      <c r="C32" s="380">
        <f>+'[1]Podklady QZ'!C665</f>
        <v>0.11920230984764137</v>
      </c>
      <c r="D32" s="381">
        <f>+'[1]Podklady QZ'!D665</f>
        <v>1206.5900000000001</v>
      </c>
      <c r="E32" s="380">
        <f>+'[1]Podklady QZ'!E665</f>
        <v>0.12946785010661929</v>
      </c>
      <c r="F32" s="381">
        <f>+'[1]Podklady QZ'!F665</f>
        <v>999.96100000000001</v>
      </c>
      <c r="G32" s="368">
        <f>+'[1]Podklady QZ'!G665</f>
        <v>6.5302428319789871E-2</v>
      </c>
      <c r="H32" s="381">
        <f>+'[1]Podklady QZ'!H665</f>
        <v>3362.6109999999999</v>
      </c>
      <c r="I32" s="368">
        <f>+'[1]Podklady QZ'!I665</f>
        <v>9.7947690057540948E-2</v>
      </c>
      <c r="J32" s="176"/>
      <c r="K32" s="178" t="str">
        <f t="shared" si="7"/>
        <v>Zemědělství a lesnictví</v>
      </c>
      <c r="L32" s="168">
        <f t="shared" si="4"/>
        <v>1156.06</v>
      </c>
      <c r="M32" s="168">
        <f t="shared" si="5"/>
        <v>1206.5900000000001</v>
      </c>
      <c r="N32" s="168">
        <f t="shared" si="6"/>
        <v>999.96100000000001</v>
      </c>
    </row>
    <row r="33" spans="1:14" x14ac:dyDescent="0.2">
      <c r="A33" s="57" t="s">
        <v>28</v>
      </c>
      <c r="B33" s="375">
        <f>+'[1]Podklady QZ'!B666</f>
        <v>63190.228999999999</v>
      </c>
      <c r="C33" s="380">
        <f>+'[1]Podklady QZ'!C666</f>
        <v>7.6065983066076218E-2</v>
      </c>
      <c r="D33" s="381">
        <f>+'[1]Podklady QZ'!D666</f>
        <v>66978.941999999981</v>
      </c>
      <c r="E33" s="380">
        <f>+'[1]Podklady QZ'!E666</f>
        <v>8.090237758353494E-2</v>
      </c>
      <c r="F33" s="381">
        <f>+'[1]Podklady QZ'!F666</f>
        <v>93560.76999999999</v>
      </c>
      <c r="G33" s="368">
        <f>+'[1]Podklady QZ'!G666</f>
        <v>6.9214817869785492E-2</v>
      </c>
      <c r="H33" s="381">
        <f>+'[1]Podklady QZ'!H666</f>
        <v>223729.94099999996</v>
      </c>
      <c r="I33" s="368">
        <f>+'[1]Podklady QZ'!I666</f>
        <v>7.43196927071334E-2</v>
      </c>
      <c r="J33" s="176"/>
      <c r="K33" s="178" t="str">
        <f t="shared" si="7"/>
        <v>Domácnosti</v>
      </c>
      <c r="L33" s="168">
        <f t="shared" si="4"/>
        <v>63190.228999999999</v>
      </c>
      <c r="M33" s="168">
        <f t="shared" si="5"/>
        <v>66978.941999999981</v>
      </c>
      <c r="N33" s="168">
        <f t="shared" si="6"/>
        <v>93560.76999999999</v>
      </c>
    </row>
    <row r="34" spans="1:14" x14ac:dyDescent="0.2">
      <c r="A34" s="57" t="s">
        <v>5</v>
      </c>
      <c r="B34" s="375">
        <f>+'[1]Podklady QZ'!B667</f>
        <v>18899.453999999998</v>
      </c>
      <c r="C34" s="380">
        <f>+'[1]Podklady QZ'!C667</f>
        <v>5.2612269789093724E-2</v>
      </c>
      <c r="D34" s="381">
        <f>+'[1]Podklady QZ'!D667</f>
        <v>19720.897000000001</v>
      </c>
      <c r="E34" s="380">
        <f>+'[1]Podklady QZ'!E667</f>
        <v>5.5913784435094149E-2</v>
      </c>
      <c r="F34" s="381">
        <f>+'[1]Podklady QZ'!F667</f>
        <v>34131.156000000003</v>
      </c>
      <c r="G34" s="368">
        <f>+'[1]Podklady QZ'!G667</f>
        <v>5.6392820224053258E-2</v>
      </c>
      <c r="H34" s="381">
        <f>+'[1]Podklady QZ'!H667</f>
        <v>72751.506999999998</v>
      </c>
      <c r="I34" s="368">
        <f>+'[1]Podklady QZ'!I667</f>
        <v>5.5233501395463555E-2</v>
      </c>
      <c r="J34" s="176"/>
      <c r="K34" s="178" t="str">
        <f t="shared" si="7"/>
        <v>Obchod, služby, školství, zdravotnictví</v>
      </c>
      <c r="L34" s="168">
        <f t="shared" si="4"/>
        <v>18899.453999999998</v>
      </c>
      <c r="M34" s="168">
        <f t="shared" si="5"/>
        <v>19720.897000000001</v>
      </c>
      <c r="N34" s="168">
        <f t="shared" si="6"/>
        <v>34131.156000000003</v>
      </c>
    </row>
    <row r="35" spans="1:14" ht="12.75" thickBot="1" x14ac:dyDescent="0.25">
      <c r="A35" s="58" t="s">
        <v>3</v>
      </c>
      <c r="B35" s="376">
        <f>+'[1]Podklady QZ'!B668</f>
        <v>896.83400000000006</v>
      </c>
      <c r="C35" s="369">
        <f>+'[1]Podklady QZ'!C668</f>
        <v>2.9940634126468545E-2</v>
      </c>
      <c r="D35" s="364">
        <f>+'[1]Podklady QZ'!D668</f>
        <v>1037.297</v>
      </c>
      <c r="E35" s="369">
        <f>+'[1]Podklady QZ'!E668</f>
        <v>3.365754733663974E-2</v>
      </c>
      <c r="F35" s="364">
        <f>+'[1]Podklady QZ'!F668</f>
        <v>1288.836</v>
      </c>
      <c r="G35" s="369">
        <f>+'[1]Podklady QZ'!G668</f>
        <v>2.2506302610265271E-2</v>
      </c>
      <c r="H35" s="364">
        <f>+'[1]Podklady QZ'!H668</f>
        <v>3222.9670000000001</v>
      </c>
      <c r="I35" s="369">
        <f>+'[1]Podklady QZ'!I668</f>
        <v>2.7304382597365524E-2</v>
      </c>
      <c r="J35" s="176"/>
      <c r="K35" s="178" t="str">
        <f t="shared" si="7"/>
        <v>Ostatní</v>
      </c>
      <c r="L35" s="168">
        <f t="shared" si="4"/>
        <v>896.83400000000006</v>
      </c>
      <c r="M35" s="168">
        <f t="shared" si="5"/>
        <v>1037.297</v>
      </c>
      <c r="N35" s="168">
        <f t="shared" si="6"/>
        <v>1288.836</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QZ'!L636</f>
        <v>0.10617315486913355</v>
      </c>
    </row>
    <row r="41" spans="1:14" x14ac:dyDescent="0.2">
      <c r="B41" s="226"/>
      <c r="C41" s="226"/>
      <c r="D41" s="226"/>
      <c r="L41" s="184" t="s">
        <v>66</v>
      </c>
      <c r="M41" s="219">
        <f>+'[1]Podklady QZ'!L637</f>
        <v>0.1596755699038932</v>
      </c>
    </row>
    <row r="42" spans="1:14" x14ac:dyDescent="0.2">
      <c r="B42" s="127"/>
      <c r="C42" s="127"/>
      <c r="D42" s="127"/>
      <c r="L42" s="184" t="s">
        <v>182</v>
      </c>
      <c r="M42" s="219">
        <f>+'[1]Podklady QZ'!L638</f>
        <v>0.25487211692127892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O28" sqref="O28"/>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226</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65" t="s">
        <v>278</v>
      </c>
      <c r="C6" s="365" t="s">
        <v>52</v>
      </c>
      <c r="D6" s="365" t="s">
        <v>278</v>
      </c>
      <c r="E6" s="365" t="s">
        <v>52</v>
      </c>
      <c r="F6" s="365" t="s">
        <v>278</v>
      </c>
      <c r="G6" s="366" t="s">
        <v>52</v>
      </c>
      <c r="H6" s="365" t="s">
        <v>278</v>
      </c>
      <c r="I6" s="366" t="s">
        <v>52</v>
      </c>
      <c r="J6" s="184"/>
      <c r="O6" s="184"/>
    </row>
    <row r="7" spans="1:15" x14ac:dyDescent="0.2">
      <c r="A7" s="243" t="s">
        <v>245</v>
      </c>
      <c r="B7" s="374">
        <f>+'[1]Podklady QZ'!B676</f>
        <v>10781.357999999997</v>
      </c>
      <c r="C7" s="371">
        <f>+'[1]Podklady QZ'!C676</f>
        <v>0.25912141817122514</v>
      </c>
      <c r="D7" s="372">
        <f>+'[1]Podklady QZ'!D676</f>
        <v>10781.057999999997</v>
      </c>
      <c r="E7" s="371">
        <f>+'[1]Podklady QZ'!E676</f>
        <v>0.25981561095423089</v>
      </c>
      <c r="F7" s="372">
        <f>+'[1]Podklady QZ'!F676</f>
        <v>10781.057999999997</v>
      </c>
      <c r="G7" s="371">
        <f>+'[1]Podklady QZ'!G676</f>
        <v>0.25973371306305504</v>
      </c>
      <c r="H7" s="372">
        <f>+'[1]Podklady QZ'!H676</f>
        <v>10781.057999999997</v>
      </c>
      <c r="I7" s="371">
        <f>+'[1]Podklady QZ'!I676</f>
        <v>0.25973371306305504</v>
      </c>
      <c r="J7" s="187"/>
      <c r="O7" s="92"/>
    </row>
    <row r="8" spans="1:15" x14ac:dyDescent="0.2">
      <c r="A8" s="240" t="s">
        <v>279</v>
      </c>
      <c r="B8" s="374">
        <f>+'[1]Podklady QZ'!B677</f>
        <v>1854079.7799999993</v>
      </c>
      <c r="C8" s="371">
        <f>+'[1]Podklady QZ'!C677</f>
        <v>0.24821578882495174</v>
      </c>
      <c r="D8" s="372">
        <f>+'[1]Podklady QZ'!D677</f>
        <v>1857870.5509999995</v>
      </c>
      <c r="E8" s="371">
        <f>+'[1]Podklady QZ'!E677</f>
        <v>0.23731517799287755</v>
      </c>
      <c r="F8" s="372">
        <f>+'[1]Podklady QZ'!F677</f>
        <v>1981190.3240000003</v>
      </c>
      <c r="G8" s="371">
        <f>+'[1]Podklady QZ'!G677</f>
        <v>0.21054383708138433</v>
      </c>
      <c r="H8" s="372">
        <f>+'[1]Podklady QZ'!H677</f>
        <v>5693140.6549999993</v>
      </c>
      <c r="I8" s="371">
        <f>+'[1]Podklady QZ'!I677</f>
        <v>0.23041498641726954</v>
      </c>
      <c r="J8" s="187"/>
      <c r="O8" s="92"/>
    </row>
    <row r="9" spans="1:15" x14ac:dyDescent="0.2">
      <c r="A9" s="241" t="s">
        <v>280</v>
      </c>
      <c r="B9" s="373">
        <f>+'[1]Podklady QZ'!B678</f>
        <v>515762.64400000003</v>
      </c>
      <c r="C9" s="370">
        <f>+'[1]Podklady QZ'!C678</f>
        <v>0.1762431501565549</v>
      </c>
      <c r="D9" s="367">
        <f>+'[1]Podklady QZ'!D678</f>
        <v>528251.5</v>
      </c>
      <c r="E9" s="370">
        <f>+'[1]Podklady QZ'!E678</f>
        <v>0.18038623795790806</v>
      </c>
      <c r="F9" s="367">
        <f>+'[1]Podklady QZ'!F678</f>
        <v>634345.522</v>
      </c>
      <c r="G9" s="370">
        <f>+'[1]Podklady QZ'!G678</f>
        <v>0.15995173382424782</v>
      </c>
      <c r="H9" s="367">
        <f>+'[1]Podklady QZ'!H678</f>
        <v>1678359.6660000002</v>
      </c>
      <c r="I9" s="370">
        <f>+'[1]Podklady QZ'!I678</f>
        <v>0.17089969801261998</v>
      </c>
      <c r="J9" s="176"/>
      <c r="K9" s="178"/>
      <c r="L9" s="178" t="str">
        <f>+B5</f>
        <v>Červenec</v>
      </c>
      <c r="M9" s="178" t="str">
        <f>+D5</f>
        <v>Srpen</v>
      </c>
      <c r="N9" s="178" t="str">
        <f>+F5</f>
        <v>Září</v>
      </c>
      <c r="O9" s="179"/>
    </row>
    <row r="10" spans="1:15" x14ac:dyDescent="0.2">
      <c r="A10" s="57" t="s">
        <v>44</v>
      </c>
      <c r="B10" s="375">
        <f>+'[1]Podklady QZ'!B679</f>
        <v>65416.14</v>
      </c>
      <c r="C10" s="73">
        <f>+'[1]Podklady QZ'!C679</f>
        <v>0.25002364987967107</v>
      </c>
      <c r="D10" s="363">
        <f>+'[1]Podklady QZ'!D679</f>
        <v>77454.030000000013</v>
      </c>
      <c r="E10" s="368">
        <f>+'[1]Podklady QZ'!E679</f>
        <v>0.26619168443605623</v>
      </c>
      <c r="F10" s="363">
        <f>+'[1]Podklady QZ'!F679</f>
        <v>78457.98</v>
      </c>
      <c r="G10" s="368">
        <f>+'[1]Podklady QZ'!G679</f>
        <v>0.21748128593403571</v>
      </c>
      <c r="H10" s="363">
        <f>+'[1]Podklady QZ'!H679</f>
        <v>221328.15000000002</v>
      </c>
      <c r="I10" s="368">
        <f>+'[1]Podklady QZ'!I679</f>
        <v>0.24232087270043517</v>
      </c>
      <c r="J10" s="176"/>
      <c r="K10" s="178" t="str">
        <f>+A10</f>
        <v>Biomasa</v>
      </c>
      <c r="L10" s="168">
        <f>+B10</f>
        <v>65416.14</v>
      </c>
      <c r="M10" s="168">
        <f>+D10</f>
        <v>77454.030000000013</v>
      </c>
      <c r="N10" s="168">
        <f>+F10</f>
        <v>78457.98</v>
      </c>
      <c r="O10" s="246"/>
    </row>
    <row r="11" spans="1:15" x14ac:dyDescent="0.2">
      <c r="A11" s="57" t="s">
        <v>43</v>
      </c>
      <c r="B11" s="375">
        <f>+'[1]Podklady QZ'!B680</f>
        <v>1651.7850000000001</v>
      </c>
      <c r="C11" s="462">
        <f>+'[1]Podklady QZ'!C680</f>
        <v>6.3231794175004227E-2</v>
      </c>
      <c r="D11" s="381">
        <f>+'[1]Podklady QZ'!D680</f>
        <v>1849.5390000000002</v>
      </c>
      <c r="E11" s="380">
        <f>+'[1]Podklady QZ'!E680</f>
        <v>7.1840865990653008E-2</v>
      </c>
      <c r="F11" s="381">
        <f>+'[1]Podklady QZ'!F680</f>
        <v>1994.951</v>
      </c>
      <c r="G11" s="368">
        <f>+'[1]Podklady QZ'!G680</f>
        <v>6.2660319737552664E-2</v>
      </c>
      <c r="H11" s="381">
        <f>+'[1]Podklady QZ'!H680</f>
        <v>5496.2750000000005</v>
      </c>
      <c r="I11" s="368">
        <f>+'[1]Podklady QZ'!I680</f>
        <v>6.566229723225403E-2</v>
      </c>
      <c r="J11" s="176"/>
      <c r="K11" s="178" t="str">
        <f t="shared" ref="K11:L25" si="0">+A11</f>
        <v>Bioplyn</v>
      </c>
      <c r="L11" s="168">
        <f t="shared" si="0"/>
        <v>1651.7850000000001</v>
      </c>
      <c r="M11" s="168">
        <f t="shared" ref="M11:M25" si="1">+D11</f>
        <v>1849.5390000000002</v>
      </c>
      <c r="N11" s="168">
        <f t="shared" ref="N11:N25" si="2">+F11</f>
        <v>1994.951</v>
      </c>
      <c r="O11" s="246"/>
    </row>
    <row r="12" spans="1:15" x14ac:dyDescent="0.2">
      <c r="A12" s="57" t="s">
        <v>42</v>
      </c>
      <c r="B12" s="375">
        <f>+'[1]Podklady QZ'!B681</f>
        <v>0</v>
      </c>
      <c r="C12" s="462">
        <f>+'[1]Podklady QZ'!C681</f>
        <v>0</v>
      </c>
      <c r="D12" s="381">
        <f>+'[1]Podklady QZ'!D681</f>
        <v>0</v>
      </c>
      <c r="E12" s="380">
        <f>+'[1]Podklady QZ'!E681</f>
        <v>0</v>
      </c>
      <c r="F12" s="381">
        <f>+'[1]Podklady QZ'!F681</f>
        <v>0</v>
      </c>
      <c r="G12" s="368">
        <f>+'[1]Podklady QZ'!G681</f>
        <v>0</v>
      </c>
      <c r="H12" s="381">
        <f>+'[1]Podklady QZ'!H681</f>
        <v>0</v>
      </c>
      <c r="I12" s="368">
        <f>+'[1]Podklady QZ'!I681</f>
        <v>0</v>
      </c>
      <c r="J12" s="176"/>
      <c r="K12" s="178" t="str">
        <f t="shared" si="0"/>
        <v>Černé uhlí</v>
      </c>
      <c r="L12" s="168">
        <f t="shared" si="0"/>
        <v>0</v>
      </c>
      <c r="M12" s="168">
        <f t="shared" si="1"/>
        <v>0</v>
      </c>
      <c r="N12" s="168">
        <f t="shared" si="2"/>
        <v>0</v>
      </c>
      <c r="O12" s="246"/>
    </row>
    <row r="13" spans="1:15" x14ac:dyDescent="0.2">
      <c r="A13" s="57" t="s">
        <v>67</v>
      </c>
      <c r="B13" s="375">
        <f>+'[1]Podklady QZ'!B682</f>
        <v>0</v>
      </c>
      <c r="C13" s="462">
        <f>+'[1]Podklady QZ'!C682</f>
        <v>0</v>
      </c>
      <c r="D13" s="381">
        <f>+'[1]Podklady QZ'!D682</f>
        <v>0</v>
      </c>
      <c r="E13" s="380">
        <f>+'[1]Podklady QZ'!E682</f>
        <v>0</v>
      </c>
      <c r="F13" s="381">
        <f>+'[1]Podklady QZ'!F682</f>
        <v>0</v>
      </c>
      <c r="G13" s="368">
        <f>+'[1]Podklady QZ'!G682</f>
        <v>0</v>
      </c>
      <c r="H13" s="381">
        <f>+'[1]Podklady QZ'!H682</f>
        <v>0</v>
      </c>
      <c r="I13" s="368">
        <f>+'[1]Podklady QZ'!I682</f>
        <v>0</v>
      </c>
      <c r="J13" s="176"/>
      <c r="K13" s="178" t="str">
        <f t="shared" si="0"/>
        <v>Elektrická energie</v>
      </c>
      <c r="L13" s="168">
        <f t="shared" si="0"/>
        <v>0</v>
      </c>
      <c r="M13" s="168">
        <f t="shared" si="1"/>
        <v>0</v>
      </c>
      <c r="N13" s="168">
        <f t="shared" si="2"/>
        <v>0</v>
      </c>
      <c r="O13" s="246"/>
    </row>
    <row r="14" spans="1:15" x14ac:dyDescent="0.2">
      <c r="A14" s="57" t="s">
        <v>68</v>
      </c>
      <c r="B14" s="375">
        <f>+'[1]Podklady QZ'!B683</f>
        <v>123</v>
      </c>
      <c r="C14" s="462">
        <f>+'[1]Podklady QZ'!C683</f>
        <v>0.1063342353012371</v>
      </c>
      <c r="D14" s="381">
        <f>+'[1]Podklady QZ'!D683</f>
        <v>103.65</v>
      </c>
      <c r="E14" s="380">
        <f>+'[1]Podklady QZ'!E683</f>
        <v>0.15227643351403766</v>
      </c>
      <c r="F14" s="381">
        <f>+'[1]Podklady QZ'!F683</f>
        <v>110.87</v>
      </c>
      <c r="G14" s="368">
        <f>+'[1]Podklady QZ'!G683</f>
        <v>0.10037935374057275</v>
      </c>
      <c r="H14" s="381">
        <f>+'[1]Podklady QZ'!H683</f>
        <v>337.52</v>
      </c>
      <c r="I14" s="368">
        <f>+'[1]Podklady QZ'!I683</f>
        <v>0.11472818679021451</v>
      </c>
      <c r="J14" s="176"/>
      <c r="K14" s="178" t="str">
        <f t="shared" si="0"/>
        <v>Energie prostředí (tepelné čerpadlo)</v>
      </c>
      <c r="L14" s="168">
        <f t="shared" si="0"/>
        <v>123</v>
      </c>
      <c r="M14" s="168">
        <f t="shared" si="1"/>
        <v>103.65</v>
      </c>
      <c r="N14" s="168">
        <f t="shared" si="2"/>
        <v>110.87</v>
      </c>
      <c r="O14" s="246"/>
    </row>
    <row r="15" spans="1:15" x14ac:dyDescent="0.2">
      <c r="A15" s="57" t="s">
        <v>69</v>
      </c>
      <c r="B15" s="375">
        <f>+'[1]Podklady QZ'!B684</f>
        <v>9.56</v>
      </c>
      <c r="C15" s="462">
        <f>+'[1]Podklady QZ'!C684</f>
        <v>0.13925304433956767</v>
      </c>
      <c r="D15" s="381">
        <f>+'[1]Podklady QZ'!D684</f>
        <v>7.55</v>
      </c>
      <c r="E15" s="380">
        <f>+'[1]Podklady QZ'!E684</f>
        <v>0.12291212190277731</v>
      </c>
      <c r="F15" s="381">
        <f>+'[1]Podklady QZ'!F684</f>
        <v>6.41</v>
      </c>
      <c r="G15" s="368">
        <f>+'[1]Podklady QZ'!G684</f>
        <v>0.13021573964977859</v>
      </c>
      <c r="H15" s="381">
        <f>+'[1]Podklady QZ'!H684</f>
        <v>23.52</v>
      </c>
      <c r="I15" s="368">
        <f>+'[1]Podklady QZ'!I684</f>
        <v>0.13117387230625085</v>
      </c>
      <c r="J15" s="176"/>
      <c r="K15" s="178" t="str">
        <f t="shared" si="0"/>
        <v>Energie Slunce (solární kolektor)</v>
      </c>
      <c r="L15" s="168">
        <f t="shared" si="0"/>
        <v>9.56</v>
      </c>
      <c r="M15" s="168">
        <f t="shared" si="1"/>
        <v>7.55</v>
      </c>
      <c r="N15" s="168">
        <f t="shared" si="2"/>
        <v>6.41</v>
      </c>
      <c r="O15" s="246"/>
    </row>
    <row r="16" spans="1:15" x14ac:dyDescent="0.2">
      <c r="A16" s="57" t="s">
        <v>41</v>
      </c>
      <c r="B16" s="375">
        <f>+'[1]Podklady QZ'!B685</f>
        <v>363649.98000000004</v>
      </c>
      <c r="C16" s="462">
        <f>+'[1]Podklady QZ'!C685</f>
        <v>0.35783282065443633</v>
      </c>
      <c r="D16" s="381">
        <f>+'[1]Podklady QZ'!D685</f>
        <v>377798.45</v>
      </c>
      <c r="E16" s="380">
        <f>+'[1]Podklady QZ'!E685</f>
        <v>0.33850213307976379</v>
      </c>
      <c r="F16" s="381">
        <f>+'[1]Podklady QZ'!F685</f>
        <v>484090.58999999997</v>
      </c>
      <c r="G16" s="368">
        <f>+'[1]Podklady QZ'!G685</f>
        <v>0.27921517041165317</v>
      </c>
      <c r="H16" s="381">
        <f>+'[1]Podklady QZ'!H685</f>
        <v>1225539.02</v>
      </c>
      <c r="I16" s="368">
        <f>+'[1]Podklady QZ'!I685</f>
        <v>0.31699619592233086</v>
      </c>
      <c r="J16" s="176"/>
      <c r="K16" s="178" t="str">
        <f t="shared" si="0"/>
        <v>Hnědé uhlí</v>
      </c>
      <c r="L16" s="168">
        <f t="shared" si="0"/>
        <v>363649.98000000004</v>
      </c>
      <c r="M16" s="168">
        <f t="shared" si="1"/>
        <v>377798.45</v>
      </c>
      <c r="N16" s="168">
        <f t="shared" si="2"/>
        <v>484090.58999999997</v>
      </c>
      <c r="O16" s="246"/>
    </row>
    <row r="17" spans="1:18" x14ac:dyDescent="0.2">
      <c r="A17" s="57" t="s">
        <v>80</v>
      </c>
      <c r="B17" s="375">
        <f>+'[1]Podklady QZ'!B686</f>
        <v>0</v>
      </c>
      <c r="C17" s="462">
        <f>+'[1]Podklady QZ'!C686</f>
        <v>0</v>
      </c>
      <c r="D17" s="381">
        <f>+'[1]Podklady QZ'!D686</f>
        <v>0</v>
      </c>
      <c r="E17" s="380">
        <f>+'[1]Podklady QZ'!E686</f>
        <v>0</v>
      </c>
      <c r="F17" s="381">
        <f>+'[1]Podklady QZ'!F686</f>
        <v>0</v>
      </c>
      <c r="G17" s="368">
        <f>+'[1]Podklady QZ'!G686</f>
        <v>0</v>
      </c>
      <c r="H17" s="381">
        <f>+'[1]Podklady QZ'!H686</f>
        <v>0</v>
      </c>
      <c r="I17" s="368">
        <f>+'[1]Podklady QZ'!I686</f>
        <v>0</v>
      </c>
      <c r="J17" s="176"/>
      <c r="K17" s="178" t="str">
        <f t="shared" si="0"/>
        <v>Jaderné palivo</v>
      </c>
      <c r="L17" s="168">
        <f t="shared" si="0"/>
        <v>0</v>
      </c>
      <c r="M17" s="168">
        <f t="shared" si="1"/>
        <v>0</v>
      </c>
      <c r="N17" s="168">
        <f t="shared" si="2"/>
        <v>0</v>
      </c>
      <c r="O17" s="246"/>
    </row>
    <row r="18" spans="1:18" x14ac:dyDescent="0.2">
      <c r="A18" s="57" t="s">
        <v>40</v>
      </c>
      <c r="B18" s="375">
        <f>+'[1]Podklady QZ'!B687</f>
        <v>0</v>
      </c>
      <c r="C18" s="462">
        <f>+'[1]Podklady QZ'!C687</f>
        <v>0</v>
      </c>
      <c r="D18" s="381">
        <f>+'[1]Podklady QZ'!D687</f>
        <v>0</v>
      </c>
      <c r="E18" s="380">
        <f>+'[1]Podklady QZ'!E687</f>
        <v>0</v>
      </c>
      <c r="F18" s="381">
        <f>+'[1]Podklady QZ'!F687</f>
        <v>0</v>
      </c>
      <c r="G18" s="368">
        <f>+'[1]Podklady QZ'!G687</f>
        <v>0</v>
      </c>
      <c r="H18" s="381">
        <f>+'[1]Podklady QZ'!H687</f>
        <v>0</v>
      </c>
      <c r="I18" s="368">
        <f>+'[1]Podklady QZ'!I687</f>
        <v>0</v>
      </c>
      <c r="J18" s="176"/>
      <c r="K18" s="178" t="str">
        <f t="shared" si="0"/>
        <v>Koks</v>
      </c>
      <c r="L18" s="168">
        <f t="shared" si="0"/>
        <v>0</v>
      </c>
      <c r="M18" s="168">
        <f t="shared" si="1"/>
        <v>0</v>
      </c>
      <c r="N18" s="168">
        <f t="shared" si="2"/>
        <v>0</v>
      </c>
      <c r="O18" s="246"/>
    </row>
    <row r="19" spans="1:18" x14ac:dyDescent="0.2">
      <c r="A19" s="57" t="s">
        <v>39</v>
      </c>
      <c r="B19" s="375">
        <f>+'[1]Podklady QZ'!B688</f>
        <v>22</v>
      </c>
      <c r="C19" s="462">
        <f>+'[1]Podklady QZ'!C688</f>
        <v>8.8646709659783601E-4</v>
      </c>
      <c r="D19" s="381">
        <f>+'[1]Podklady QZ'!D688</f>
        <v>22</v>
      </c>
      <c r="E19" s="380">
        <f>+'[1]Podklady QZ'!E688</f>
        <v>8.4912726121142291E-4</v>
      </c>
      <c r="F19" s="381">
        <f>+'[1]Podklady QZ'!F688</f>
        <v>0</v>
      </c>
      <c r="G19" s="368">
        <f>+'[1]Podklady QZ'!G688</f>
        <v>0</v>
      </c>
      <c r="H19" s="381">
        <f>+'[1]Podklady QZ'!H688</f>
        <v>44</v>
      </c>
      <c r="I19" s="368">
        <f>+'[1]Podklady QZ'!I688</f>
        <v>4.8633693309983413E-4</v>
      </c>
      <c r="J19" s="176"/>
      <c r="K19" s="178" t="str">
        <f t="shared" si="0"/>
        <v>Odpadní teplo</v>
      </c>
      <c r="L19" s="168">
        <f t="shared" si="0"/>
        <v>22</v>
      </c>
      <c r="M19" s="168">
        <f t="shared" si="1"/>
        <v>22</v>
      </c>
      <c r="N19" s="168">
        <f t="shared" si="2"/>
        <v>0</v>
      </c>
      <c r="O19" s="246"/>
    </row>
    <row r="20" spans="1:18" x14ac:dyDescent="0.2">
      <c r="A20" s="57" t="s">
        <v>38</v>
      </c>
      <c r="B20" s="375">
        <f>+'[1]Podklady QZ'!B689</f>
        <v>0</v>
      </c>
      <c r="C20" s="462">
        <f>+'[1]Podklady QZ'!C689</f>
        <v>0</v>
      </c>
      <c r="D20" s="381">
        <f>+'[1]Podklady QZ'!D689</f>
        <v>0</v>
      </c>
      <c r="E20" s="380">
        <f>+'[1]Podklady QZ'!E689</f>
        <v>0</v>
      </c>
      <c r="F20" s="381">
        <f>+'[1]Podklady QZ'!F689</f>
        <v>0</v>
      </c>
      <c r="G20" s="368">
        <f>+'[1]Podklady QZ'!G689</f>
        <v>0</v>
      </c>
      <c r="H20" s="381">
        <f>+'[1]Podklady QZ'!H689</f>
        <v>0</v>
      </c>
      <c r="I20" s="368">
        <f>+'[1]Podklady QZ'!I689</f>
        <v>0</v>
      </c>
      <c r="J20" s="176"/>
      <c r="K20" s="178" t="str">
        <f t="shared" si="0"/>
        <v>Ostatní kapalná paliva</v>
      </c>
      <c r="L20" s="168">
        <f t="shared" si="0"/>
        <v>0</v>
      </c>
      <c r="M20" s="168">
        <f t="shared" si="1"/>
        <v>0</v>
      </c>
      <c r="N20" s="168">
        <f t="shared" si="2"/>
        <v>0</v>
      </c>
      <c r="O20" s="246"/>
    </row>
    <row r="21" spans="1:18" x14ac:dyDescent="0.2">
      <c r="A21" s="57" t="s">
        <v>37</v>
      </c>
      <c r="B21" s="375">
        <f>+'[1]Podklady QZ'!B690</f>
        <v>679.17</v>
      </c>
      <c r="C21" s="462">
        <f>+'[1]Podklady QZ'!C690</f>
        <v>3.3244175245447307E-3</v>
      </c>
      <c r="D21" s="381">
        <f>+'[1]Podklady QZ'!D690</f>
        <v>579.36</v>
      </c>
      <c r="E21" s="380">
        <f>+'[1]Podklady QZ'!E690</f>
        <v>2.8558642418675673E-3</v>
      </c>
      <c r="F21" s="381">
        <f>+'[1]Podklady QZ'!F690</f>
        <v>2058.13</v>
      </c>
      <c r="G21" s="368">
        <f>+'[1]Podklady QZ'!G690</f>
        <v>1.0937158393151906E-2</v>
      </c>
      <c r="H21" s="381">
        <f>+'[1]Podklady QZ'!H690</f>
        <v>3316.66</v>
      </c>
      <c r="I21" s="368">
        <f>+'[1]Podklady QZ'!I690</f>
        <v>5.5710163974888195E-3</v>
      </c>
      <c r="J21" s="176"/>
      <c r="K21" s="178" t="str">
        <f t="shared" si="0"/>
        <v>Ostatní pevná paliva</v>
      </c>
      <c r="L21" s="168">
        <f t="shared" si="0"/>
        <v>679.17</v>
      </c>
      <c r="M21" s="168">
        <f t="shared" si="1"/>
        <v>579.36</v>
      </c>
      <c r="N21" s="168">
        <f t="shared" si="2"/>
        <v>2058.13</v>
      </c>
      <c r="O21" s="246"/>
    </row>
    <row r="22" spans="1:18" x14ac:dyDescent="0.2">
      <c r="A22" s="57" t="s">
        <v>36</v>
      </c>
      <c r="B22" s="375">
        <f>+'[1]Podklady QZ'!B691</f>
        <v>23654</v>
      </c>
      <c r="C22" s="462">
        <f>+'[1]Podklady QZ'!C691</f>
        <v>8.9878014666166323E-2</v>
      </c>
      <c r="D22" s="381">
        <f>+'[1]Podklady QZ'!D691</f>
        <v>15986</v>
      </c>
      <c r="E22" s="380">
        <f>+'[1]Podklady QZ'!E691</f>
        <v>6.0479249284312489E-2</v>
      </c>
      <c r="F22" s="381">
        <f>+'[1]Podklady QZ'!F691</f>
        <v>0</v>
      </c>
      <c r="G22" s="368">
        <f>+'[1]Podklady QZ'!G691</f>
        <v>0</v>
      </c>
      <c r="H22" s="381">
        <f>+'[1]Podklady QZ'!H691</f>
        <v>39640</v>
      </c>
      <c r="I22" s="368">
        <f>+'[1]Podklady QZ'!I691</f>
        <v>5.043140703657438E-2</v>
      </c>
      <c r="J22" s="176"/>
      <c r="K22" s="178" t="str">
        <f t="shared" si="0"/>
        <v>Ostatní plyny</v>
      </c>
      <c r="L22" s="168">
        <f t="shared" si="0"/>
        <v>23654</v>
      </c>
      <c r="M22" s="168">
        <f t="shared" si="1"/>
        <v>15986</v>
      </c>
      <c r="N22" s="168">
        <f t="shared" si="2"/>
        <v>0</v>
      </c>
      <c r="O22" s="246"/>
    </row>
    <row r="23" spans="1:18" x14ac:dyDescent="0.2">
      <c r="A23" s="57" t="s">
        <v>3</v>
      </c>
      <c r="B23" s="375">
        <f>+'[1]Podklady QZ'!B692</f>
        <v>0</v>
      </c>
      <c r="C23" s="462">
        <f>+'[1]Podklady QZ'!C692</f>
        <v>0</v>
      </c>
      <c r="D23" s="381">
        <f>+'[1]Podklady QZ'!D692</f>
        <v>0</v>
      </c>
      <c r="E23" s="380">
        <f>+'[1]Podklady QZ'!E692</f>
        <v>0</v>
      </c>
      <c r="F23" s="381">
        <f>+'[1]Podklady QZ'!F692</f>
        <v>0</v>
      </c>
      <c r="G23" s="368">
        <f>+'[1]Podklady QZ'!G692</f>
        <v>0</v>
      </c>
      <c r="H23" s="381">
        <f>+'[1]Podklady QZ'!H692</f>
        <v>0</v>
      </c>
      <c r="I23" s="368">
        <f>+'[1]Podklady QZ'!I692</f>
        <v>0</v>
      </c>
      <c r="J23" s="176"/>
      <c r="K23" s="178" t="str">
        <f t="shared" si="0"/>
        <v>Ostatní</v>
      </c>
      <c r="L23" s="168">
        <f t="shared" si="0"/>
        <v>0</v>
      </c>
      <c r="M23" s="168">
        <f t="shared" si="1"/>
        <v>0</v>
      </c>
      <c r="N23" s="168">
        <f t="shared" si="2"/>
        <v>0</v>
      </c>
      <c r="O23" s="246"/>
    </row>
    <row r="24" spans="1:18" x14ac:dyDescent="0.2">
      <c r="A24" s="57" t="s">
        <v>35</v>
      </c>
      <c r="B24" s="375">
        <f>+'[1]Podklady QZ'!B693</f>
        <v>761.03</v>
      </c>
      <c r="C24" s="462">
        <f>+'[1]Podklady QZ'!C693</f>
        <v>0.14059202983611049</v>
      </c>
      <c r="D24" s="381">
        <f>+'[1]Podklady QZ'!D693</f>
        <v>139.624</v>
      </c>
      <c r="E24" s="380">
        <f>+'[1]Podklady QZ'!E693</f>
        <v>2.1312102231662109E-2</v>
      </c>
      <c r="F24" s="381">
        <f>+'[1]Podklady QZ'!F693</f>
        <v>32.809999999999995</v>
      </c>
      <c r="G24" s="368">
        <f>+'[1]Podklady QZ'!G693</f>
        <v>3.1337794296846175E-3</v>
      </c>
      <c r="H24" s="381">
        <f>+'[1]Podklady QZ'!H693</f>
        <v>933.46399999999994</v>
      </c>
      <c r="I24" s="368">
        <f>+'[1]Podklady QZ'!I693</f>
        <v>4.1608936776448516E-2</v>
      </c>
      <c r="J24" s="176"/>
      <c r="K24" s="178" t="str">
        <f t="shared" si="0"/>
        <v>Topné oleje</v>
      </c>
      <c r="L24" s="168">
        <f t="shared" si="0"/>
        <v>761.03</v>
      </c>
      <c r="M24" s="168">
        <f t="shared" si="1"/>
        <v>139.624</v>
      </c>
      <c r="N24" s="168">
        <f t="shared" si="2"/>
        <v>32.809999999999995</v>
      </c>
      <c r="O24" s="246"/>
    </row>
    <row r="25" spans="1:18" x14ac:dyDescent="0.2">
      <c r="A25" s="218" t="s">
        <v>34</v>
      </c>
      <c r="B25" s="377">
        <f>+'[1]Podklady QZ'!B694</f>
        <v>59795.978999999999</v>
      </c>
      <c r="C25" s="463">
        <f>+'[1]Podklady QZ'!C694</f>
        <v>6.8781504952610817E-2</v>
      </c>
      <c r="D25" s="379">
        <f>+'[1]Podklady QZ'!D694</f>
        <v>54311.297000000006</v>
      </c>
      <c r="E25" s="378">
        <f>+'[1]Podklady QZ'!E694</f>
        <v>7.3236649393572828E-2</v>
      </c>
      <c r="F25" s="379">
        <f>+'[1]Podklady QZ'!F694</f>
        <v>67593.781000000003</v>
      </c>
      <c r="G25" s="378">
        <f>+'[1]Podklady QZ'!G694</f>
        <v>6.7211055785333387E-2</v>
      </c>
      <c r="H25" s="379">
        <f>+'[1]Podklady QZ'!H694</f>
        <v>181701.05700000003</v>
      </c>
      <c r="I25" s="378">
        <f>+'[1]Podklady QZ'!I694</f>
        <v>6.9440548968404625E-2</v>
      </c>
      <c r="J25" s="176"/>
      <c r="K25" s="178" t="str">
        <f t="shared" si="0"/>
        <v>Zemní plyn</v>
      </c>
      <c r="L25" s="168">
        <f t="shared" si="0"/>
        <v>59795.978999999999</v>
      </c>
      <c r="M25" s="168">
        <f t="shared" si="1"/>
        <v>54311.297000000006</v>
      </c>
      <c r="N25" s="168">
        <f t="shared" si="2"/>
        <v>67593.781000000003</v>
      </c>
      <c r="O25" s="173"/>
    </row>
    <row r="26" spans="1:18" ht="13.5" customHeight="1" x14ac:dyDescent="0.2">
      <c r="A26" s="242" t="s">
        <v>281</v>
      </c>
      <c r="B26" s="373">
        <f>+'[1]Podklady QZ'!B695</f>
        <v>448756.984</v>
      </c>
      <c r="C26" s="370">
        <f>+'[1]Podklady QZ'!C695</f>
        <v>0.17768101290409985</v>
      </c>
      <c r="D26" s="367">
        <f>+'[1]Podklady QZ'!D695</f>
        <v>440605.60200000001</v>
      </c>
      <c r="E26" s="370">
        <f>+'[1]Podklady QZ'!E695</f>
        <v>0.17483911202729704</v>
      </c>
      <c r="F26" s="367">
        <f>+'[1]Podklady QZ'!F695</f>
        <v>533108.46799999999</v>
      </c>
      <c r="G26" s="370">
        <f>+'[1]Podklady QZ'!G695</f>
        <v>0.15341075455259201</v>
      </c>
      <c r="H26" s="367">
        <f>+'[1]Podklady QZ'!H695</f>
        <v>1422471.054</v>
      </c>
      <c r="I26" s="370">
        <f>+'[1]Podklady QZ'!I695</f>
        <v>0.1669422825998981</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75">
        <f>+'[1]Podklady QZ'!B696</f>
        <v>285569.90600000002</v>
      </c>
      <c r="C27" s="368">
        <f>+'[1]Podklady QZ'!C696</f>
        <v>0.23410884872410892</v>
      </c>
      <c r="D27" s="363">
        <f>+'[1]Podklady QZ'!D696</f>
        <v>280976.56</v>
      </c>
      <c r="E27" s="368">
        <f>+'[1]Podklady QZ'!E696</f>
        <v>0.23390777355941858</v>
      </c>
      <c r="F27" s="363">
        <f>+'[1]Podklady QZ'!F696</f>
        <v>293359.99299999996</v>
      </c>
      <c r="G27" s="368">
        <f>+'[1]Podklady QZ'!G696</f>
        <v>0.22074137541262012</v>
      </c>
      <c r="H27" s="363">
        <f>+'[1]Podklady QZ'!H696</f>
        <v>859906.45900000003</v>
      </c>
      <c r="I27" s="368">
        <f>+'[1]Podklady QZ'!I696</f>
        <v>0.229307118399488</v>
      </c>
      <c r="J27" s="176"/>
      <c r="K27" s="178" t="str">
        <f>+A27</f>
        <v>Průmysl</v>
      </c>
      <c r="L27" s="168">
        <f t="shared" ref="L27:L34" si="4">+B27</f>
        <v>285569.90600000002</v>
      </c>
      <c r="M27" s="168">
        <f t="shared" ref="M27:M34" si="5">+D27</f>
        <v>280976.56</v>
      </c>
      <c r="N27" s="168">
        <f t="shared" ref="N27:N34" si="6">+F27</f>
        <v>293359.99299999996</v>
      </c>
      <c r="O27" s="127"/>
      <c r="P27" s="246"/>
      <c r="Q27" s="246"/>
      <c r="R27" s="246"/>
    </row>
    <row r="28" spans="1:18" ht="12.75" customHeight="1" x14ac:dyDescent="0.2">
      <c r="A28" s="57" t="s">
        <v>0</v>
      </c>
      <c r="B28" s="375">
        <f>+'[1]Podklady QZ'!B697</f>
        <v>10929.24</v>
      </c>
      <c r="C28" s="380">
        <f>+'[1]Podklady QZ'!C697</f>
        <v>0.19779021298546673</v>
      </c>
      <c r="D28" s="381">
        <f>+'[1]Podklady QZ'!D697</f>
        <v>11742.34</v>
      </c>
      <c r="E28" s="380">
        <f>+'[1]Podklady QZ'!E697</f>
        <v>0.16045101855229849</v>
      </c>
      <c r="F28" s="381">
        <f>+'[1]Podklady QZ'!F697</f>
        <v>17376.530000000002</v>
      </c>
      <c r="G28" s="368">
        <f>+'[1]Podklady QZ'!G697</f>
        <v>0.20015696683901307</v>
      </c>
      <c r="H28" s="381">
        <f>+'[1]Podklady QZ'!H697</f>
        <v>40048.11</v>
      </c>
      <c r="I28" s="368">
        <f>+'[1]Podklady QZ'!I697</f>
        <v>0.18604998377409626</v>
      </c>
      <c r="J28" s="176"/>
      <c r="K28" s="178" t="str">
        <f t="shared" ref="K28:K34" si="7">+A28</f>
        <v>Energetika</v>
      </c>
      <c r="L28" s="168">
        <f t="shared" si="4"/>
        <v>10929.24</v>
      </c>
      <c r="M28" s="168">
        <f t="shared" si="5"/>
        <v>11742.34</v>
      </c>
      <c r="N28" s="168">
        <f t="shared" si="6"/>
        <v>17376.530000000002</v>
      </c>
      <c r="O28" s="127"/>
    </row>
    <row r="29" spans="1:18" ht="12.75" customHeight="1" x14ac:dyDescent="0.2">
      <c r="A29" s="57" t="s">
        <v>1</v>
      </c>
      <c r="B29" s="375">
        <f>+'[1]Podklady QZ'!B698</f>
        <v>1383.3600000000001</v>
      </c>
      <c r="C29" s="380">
        <f>+'[1]Podklady QZ'!C698</f>
        <v>0.24630079655703047</v>
      </c>
      <c r="D29" s="381">
        <f>+'[1]Podklady QZ'!D698</f>
        <v>1388.31</v>
      </c>
      <c r="E29" s="380">
        <f>+'[1]Podklady QZ'!E698</f>
        <v>0.23588369520709121</v>
      </c>
      <c r="F29" s="381">
        <f>+'[1]Podklady QZ'!F698</f>
        <v>2174.88</v>
      </c>
      <c r="G29" s="368">
        <f>+'[1]Podklady QZ'!G698</f>
        <v>0.19484854729033591</v>
      </c>
      <c r="H29" s="381">
        <f>+'[1]Podklady QZ'!H698</f>
        <v>4946.55</v>
      </c>
      <c r="I29" s="368">
        <f>+'[1]Podklady QZ'!I698</f>
        <v>0.21825566050360801</v>
      </c>
      <c r="J29" s="176"/>
      <c r="K29" s="178" t="str">
        <f t="shared" si="7"/>
        <v>Doprava</v>
      </c>
      <c r="L29" s="168">
        <f t="shared" si="4"/>
        <v>1383.3600000000001</v>
      </c>
      <c r="M29" s="168">
        <f t="shared" si="5"/>
        <v>1388.31</v>
      </c>
      <c r="N29" s="168">
        <f t="shared" si="6"/>
        <v>2174.88</v>
      </c>
      <c r="O29" s="127"/>
    </row>
    <row r="30" spans="1:18" ht="12.75" customHeight="1" x14ac:dyDescent="0.2">
      <c r="A30" s="57" t="s">
        <v>2</v>
      </c>
      <c r="B30" s="375">
        <f>+'[1]Podklady QZ'!B699</f>
        <v>9.8010000000000002</v>
      </c>
      <c r="C30" s="380">
        <f>+'[1]Podklady QZ'!C699</f>
        <v>6.3891498793127984E-4</v>
      </c>
      <c r="D30" s="381">
        <f>+'[1]Podklady QZ'!D699</f>
        <v>13.638999999999999</v>
      </c>
      <c r="E30" s="380">
        <f>+'[1]Podklady QZ'!E699</f>
        <v>7.168116319518354E-4</v>
      </c>
      <c r="F30" s="381">
        <f>+'[1]Podklady QZ'!F699</f>
        <v>229.035</v>
      </c>
      <c r="G30" s="368">
        <f>+'[1]Podklady QZ'!G699</f>
        <v>1.2363700238717898E-2</v>
      </c>
      <c r="H30" s="381">
        <f>+'[1]Podklady QZ'!H699</f>
        <v>252.47499999999999</v>
      </c>
      <c r="I30" s="368">
        <f>+'[1]Podklady QZ'!I699</f>
        <v>4.7733902123181654E-3</v>
      </c>
      <c r="J30" s="176"/>
      <c r="K30" s="178" t="str">
        <f t="shared" si="7"/>
        <v>Stavebnictví</v>
      </c>
      <c r="L30" s="168">
        <f t="shared" si="4"/>
        <v>9.8010000000000002</v>
      </c>
      <c r="M30" s="168">
        <f t="shared" si="5"/>
        <v>13.638999999999999</v>
      </c>
      <c r="N30" s="168">
        <f t="shared" si="6"/>
        <v>229.035</v>
      </c>
    </row>
    <row r="31" spans="1:18" x14ac:dyDescent="0.2">
      <c r="A31" s="57" t="s">
        <v>6</v>
      </c>
      <c r="B31" s="375">
        <f>+'[1]Podklady QZ'!B700</f>
        <v>1898.46</v>
      </c>
      <c r="C31" s="380">
        <f>+'[1]Podklady QZ'!C700</f>
        <v>0.19575179242716922</v>
      </c>
      <c r="D31" s="381">
        <f>+'[1]Podklady QZ'!D700</f>
        <v>2505.6000000000004</v>
      </c>
      <c r="E31" s="380">
        <f>+'[1]Podklady QZ'!E700</f>
        <v>0.26885242313225316</v>
      </c>
      <c r="F31" s="381">
        <f>+'[1]Podklady QZ'!F700</f>
        <v>5212.28</v>
      </c>
      <c r="G31" s="368">
        <f>+'[1]Podklady QZ'!G700</f>
        <v>0.34038781620750636</v>
      </c>
      <c r="H31" s="381">
        <f>+'[1]Podklady QZ'!H700</f>
        <v>9616.34</v>
      </c>
      <c r="I31" s="368">
        <f>+'[1]Podklady QZ'!I700</f>
        <v>0.28010920377288168</v>
      </c>
      <c r="J31" s="176"/>
      <c r="K31" s="178" t="str">
        <f t="shared" si="7"/>
        <v>Zemědělství a lesnictví</v>
      </c>
      <c r="L31" s="168">
        <f t="shared" si="4"/>
        <v>1898.46</v>
      </c>
      <c r="M31" s="168">
        <f t="shared" si="5"/>
        <v>2505.6000000000004</v>
      </c>
      <c r="N31" s="168">
        <f t="shared" si="6"/>
        <v>5212.28</v>
      </c>
    </row>
    <row r="32" spans="1:18" x14ac:dyDescent="0.2">
      <c r="A32" s="57" t="s">
        <v>28</v>
      </c>
      <c r="B32" s="375">
        <f>+'[1]Podklady QZ'!B701</f>
        <v>101710.477</v>
      </c>
      <c r="C32" s="380">
        <f>+'[1]Podklady QZ'!C701</f>
        <v>0.12243518568550424</v>
      </c>
      <c r="D32" s="381">
        <f>+'[1]Podklady QZ'!D701</f>
        <v>98460.128999999986</v>
      </c>
      <c r="E32" s="380">
        <f>+'[1]Podklady QZ'!E701</f>
        <v>0.1189278047013875</v>
      </c>
      <c r="F32" s="381">
        <f>+'[1]Podklady QZ'!F701</f>
        <v>145557.01500000001</v>
      </c>
      <c r="G32" s="368">
        <f>+'[1]Podklady QZ'!G701</f>
        <v>0.10768083976750766</v>
      </c>
      <c r="H32" s="381">
        <f>+'[1]Podklady QZ'!H701</f>
        <v>345727.62099999998</v>
      </c>
      <c r="I32" s="368">
        <f>+'[1]Podklady QZ'!I701</f>
        <v>0.11484547145653734</v>
      </c>
      <c r="J32" s="176"/>
      <c r="K32" s="178" t="str">
        <f t="shared" si="7"/>
        <v>Domácnosti</v>
      </c>
      <c r="L32" s="168">
        <f t="shared" si="4"/>
        <v>101710.477</v>
      </c>
      <c r="M32" s="168">
        <f t="shared" si="5"/>
        <v>98460.128999999986</v>
      </c>
      <c r="N32" s="168">
        <f t="shared" si="6"/>
        <v>145557.01500000001</v>
      </c>
    </row>
    <row r="33" spans="1:14" x14ac:dyDescent="0.2">
      <c r="A33" s="57" t="s">
        <v>5</v>
      </c>
      <c r="B33" s="375">
        <f>+'[1]Podklady QZ'!B702</f>
        <v>43815.828999999998</v>
      </c>
      <c r="C33" s="380">
        <f>+'[1]Podklady QZ'!C702</f>
        <v>0.12197443462550807</v>
      </c>
      <c r="D33" s="381">
        <f>+'[1]Podklady QZ'!D702</f>
        <v>42031.199000000001</v>
      </c>
      <c r="E33" s="380">
        <f>+'[1]Podklady QZ'!E702</f>
        <v>0.11916919399936751</v>
      </c>
      <c r="F33" s="381">
        <f>+'[1]Podklady QZ'!F702</f>
        <v>63806.312999999987</v>
      </c>
      <c r="G33" s="368">
        <f>+'[1]Podklady QZ'!G702</f>
        <v>0.10542326600858966</v>
      </c>
      <c r="H33" s="381">
        <f>+'[1]Podklady QZ'!H702</f>
        <v>149653.34099999999</v>
      </c>
      <c r="I33" s="368">
        <f>+'[1]Podklady QZ'!I702</f>
        <v>0.11361796284108978</v>
      </c>
      <c r="J33" s="176"/>
      <c r="K33" s="178" t="str">
        <f t="shared" si="7"/>
        <v>Obchod, služby, školství, zdravotnictví</v>
      </c>
      <c r="L33" s="168">
        <f t="shared" si="4"/>
        <v>43815.828999999998</v>
      </c>
      <c r="M33" s="168">
        <f t="shared" si="5"/>
        <v>42031.199000000001</v>
      </c>
      <c r="N33" s="168">
        <f t="shared" si="6"/>
        <v>63806.312999999987</v>
      </c>
    </row>
    <row r="34" spans="1:14" ht="12.75" thickBot="1" x14ac:dyDescent="0.25">
      <c r="A34" s="58" t="s">
        <v>3</v>
      </c>
      <c r="B34" s="376">
        <f>+'[1]Podklady QZ'!B703</f>
        <v>3439.9110000000001</v>
      </c>
      <c r="C34" s="369">
        <f>+'[1]Podklady QZ'!C703</f>
        <v>0.11484078065574513</v>
      </c>
      <c r="D34" s="364">
        <f>+'[1]Podklady QZ'!D703</f>
        <v>3487.8249999999998</v>
      </c>
      <c r="E34" s="369">
        <f>+'[1]Podklady QZ'!E703</f>
        <v>0.11317070717394871</v>
      </c>
      <c r="F34" s="364">
        <f>+'[1]Podklady QZ'!F703</f>
        <v>5392.4220000000005</v>
      </c>
      <c r="G34" s="369">
        <f>+'[1]Podklady QZ'!G703</f>
        <v>9.4165185744541496E-2</v>
      </c>
      <c r="H34" s="364">
        <f>+'[1]Podklady QZ'!H703</f>
        <v>12320.157999999999</v>
      </c>
      <c r="I34" s="369">
        <f>+'[1]Podklady QZ'!I703</f>
        <v>0.1043741086061364</v>
      </c>
      <c r="J34" s="176"/>
      <c r="K34" s="178" t="str">
        <f t="shared" si="7"/>
        <v>Ostatní</v>
      </c>
      <c r="L34" s="168">
        <f t="shared" si="4"/>
        <v>3439.9110000000001</v>
      </c>
      <c r="M34" s="168">
        <f t="shared" si="5"/>
        <v>3487.8249999999998</v>
      </c>
      <c r="N34" s="168">
        <f t="shared" si="6"/>
        <v>5392.4220000000005</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QZ'!L672</f>
        <v>0.25973371306305504</v>
      </c>
    </row>
    <row r="40" spans="1:14" x14ac:dyDescent="0.2">
      <c r="B40" s="226"/>
      <c r="C40" s="226"/>
      <c r="D40" s="226"/>
      <c r="L40" s="184" t="s">
        <v>66</v>
      </c>
      <c r="M40" s="219">
        <f>+'[1]Podklady QZ'!L673</f>
        <v>0.23041498641726954</v>
      </c>
    </row>
    <row r="41" spans="1:14" x14ac:dyDescent="0.2">
      <c r="B41" s="127"/>
      <c r="C41" s="127"/>
      <c r="D41" s="127"/>
      <c r="L41" s="184" t="s">
        <v>182</v>
      </c>
      <c r="M41" s="219">
        <f>+'[1]Podklady QZ'!L674</f>
        <v>0.17089969801261998</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30" sqref="P30"/>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199</v>
      </c>
      <c r="I1" s="165" t="str">
        <f>Obsah!$A$1</f>
        <v>III.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Červenec</v>
      </c>
      <c r="C5" s="539"/>
      <c r="D5" s="538" t="str">
        <f>'[1]Podklady QZ'!$D$250:$E$250</f>
        <v>Srpen</v>
      </c>
      <c r="E5" s="539"/>
      <c r="F5" s="538" t="str">
        <f>'[1]Podklady QZ'!$F$250:$G$250</f>
        <v>Září</v>
      </c>
      <c r="G5" s="540"/>
      <c r="H5" s="538" t="s">
        <v>7</v>
      </c>
      <c r="I5" s="540"/>
    </row>
    <row r="6" spans="1:15" x14ac:dyDescent="0.2">
      <c r="A6" s="26"/>
      <c r="B6" s="365" t="s">
        <v>278</v>
      </c>
      <c r="C6" s="365" t="s">
        <v>52</v>
      </c>
      <c r="D6" s="365" t="s">
        <v>278</v>
      </c>
      <c r="E6" s="365" t="s">
        <v>52</v>
      </c>
      <c r="F6" s="365" t="s">
        <v>278</v>
      </c>
      <c r="G6" s="366" t="s">
        <v>52</v>
      </c>
      <c r="H6" s="365" t="s">
        <v>278</v>
      </c>
      <c r="I6" s="366" t="s">
        <v>52</v>
      </c>
      <c r="J6" s="184"/>
      <c r="O6" s="184"/>
    </row>
    <row r="7" spans="1:15" x14ac:dyDescent="0.2">
      <c r="A7" s="243" t="s">
        <v>245</v>
      </c>
      <c r="B7" s="374">
        <f>+'[1]Podklady QZ'!B711</f>
        <v>1433.2109999999996</v>
      </c>
      <c r="C7" s="371">
        <f>+'[1]Podklady QZ'!C711</f>
        <v>3.4446093605146937E-2</v>
      </c>
      <c r="D7" s="372">
        <f>+'[1]Podklady QZ'!D711</f>
        <v>1433.1529999999996</v>
      </c>
      <c r="E7" s="371">
        <f>+'[1]Podklady QZ'!E711</f>
        <v>3.4537938881869373E-2</v>
      </c>
      <c r="F7" s="372">
        <f>+'[1]Podklady QZ'!F711</f>
        <v>1433.1529999999996</v>
      </c>
      <c r="G7" s="371">
        <f>+'[1]Podklady QZ'!G711</f>
        <v>3.4527051990394311E-2</v>
      </c>
      <c r="H7" s="372">
        <f>+'[1]Podklady QZ'!H711</f>
        <v>1433.1529999999996</v>
      </c>
      <c r="I7" s="371">
        <f>+'[1]Podklady QZ'!I711</f>
        <v>3.4527051990394311E-2</v>
      </c>
      <c r="J7" s="187"/>
      <c r="O7" s="92"/>
    </row>
    <row r="8" spans="1:15" x14ac:dyDescent="0.2">
      <c r="A8" s="240" t="s">
        <v>279</v>
      </c>
      <c r="B8" s="374">
        <f>+'[1]Podklady QZ'!B712</f>
        <v>356975.45600000001</v>
      </c>
      <c r="C8" s="371">
        <f>+'[1]Podklady QZ'!C712</f>
        <v>4.7790254420544347E-2</v>
      </c>
      <c r="D8" s="372">
        <f>+'[1]Podklady QZ'!D712</f>
        <v>385400.11499999993</v>
      </c>
      <c r="E8" s="371">
        <f>+'[1]Podklady QZ'!E712</f>
        <v>4.9229100940574887E-2</v>
      </c>
      <c r="F8" s="372">
        <f>+'[1]Podklady QZ'!F712</f>
        <v>463626.45399999991</v>
      </c>
      <c r="G8" s="371">
        <f>+'[1]Podklady QZ'!G712</f>
        <v>4.9270224781087661E-2</v>
      </c>
      <c r="H8" s="372">
        <f>+'[1]Podklady QZ'!H712</f>
        <v>1206002.0249999999</v>
      </c>
      <c r="I8" s="371">
        <f>+'[1]Podklady QZ'!I712</f>
        <v>4.8809779531009075E-2</v>
      </c>
      <c r="J8" s="187"/>
      <c r="O8" s="92"/>
    </row>
    <row r="9" spans="1:15" x14ac:dyDescent="0.2">
      <c r="A9" s="241" t="s">
        <v>280</v>
      </c>
      <c r="B9" s="373">
        <f>+'[1]Podklady QZ'!B713</f>
        <v>144841.21324386384</v>
      </c>
      <c r="C9" s="370">
        <f>+'[1]Podklady QZ'!C713</f>
        <v>4.9494223731713069E-2</v>
      </c>
      <c r="D9" s="367">
        <f>+'[1]Podklady QZ'!D713</f>
        <v>148151.99602171723</v>
      </c>
      <c r="E9" s="370">
        <f>+'[1]Podklady QZ'!E713</f>
        <v>5.0590639512263634E-2</v>
      </c>
      <c r="F9" s="367">
        <f>+'[1]Podklady QZ'!F713</f>
        <v>193519.55268699379</v>
      </c>
      <c r="G9" s="370">
        <f>+'[1]Podklady QZ'!G713</f>
        <v>4.8796416003039945E-2</v>
      </c>
      <c r="H9" s="367">
        <f>+'[1]Podklady QZ'!H713</f>
        <v>486512.76195257489</v>
      </c>
      <c r="I9" s="370">
        <f>+'[1]Podklady QZ'!I713</f>
        <v>4.9539372150868115E-2</v>
      </c>
      <c r="J9" s="176"/>
      <c r="K9" s="178"/>
      <c r="L9" s="178" t="str">
        <f>+B5</f>
        <v>Červenec</v>
      </c>
      <c r="M9" s="178" t="str">
        <f>+D5</f>
        <v>Srpen</v>
      </c>
      <c r="N9" s="178" t="str">
        <f>+F5</f>
        <v>Září</v>
      </c>
      <c r="O9" s="179"/>
    </row>
    <row r="10" spans="1:15" x14ac:dyDescent="0.2">
      <c r="A10" s="57" t="s">
        <v>44</v>
      </c>
      <c r="B10" s="375">
        <f>+'[1]Podklady QZ'!B714</f>
        <v>6777.5310000000009</v>
      </c>
      <c r="C10" s="73">
        <f>+'[1]Podklady QZ'!C714</f>
        <v>2.5904051168299094E-2</v>
      </c>
      <c r="D10" s="363">
        <f>+'[1]Podklady QZ'!D714</f>
        <v>10614.259</v>
      </c>
      <c r="E10" s="368">
        <f>+'[1]Podklady QZ'!E714</f>
        <v>3.6478766595496315E-2</v>
      </c>
      <c r="F10" s="363">
        <f>+'[1]Podklady QZ'!F714</f>
        <v>10678.546</v>
      </c>
      <c r="G10" s="368">
        <f>+'[1]Podklady QZ'!G714</f>
        <v>2.9600353157011604E-2</v>
      </c>
      <c r="H10" s="363">
        <f>+'[1]Podklady QZ'!H714</f>
        <v>28070.336000000003</v>
      </c>
      <c r="I10" s="368">
        <f>+'[1]Podklady QZ'!I714</f>
        <v>3.0732775367771536E-2</v>
      </c>
      <c r="J10" s="176"/>
      <c r="K10" s="178" t="str">
        <f>+A10</f>
        <v>Biomasa</v>
      </c>
      <c r="L10" s="168">
        <f>+B10</f>
        <v>6777.5310000000009</v>
      </c>
      <c r="M10" s="168">
        <f>+D10</f>
        <v>10614.259</v>
      </c>
      <c r="N10" s="168">
        <f>+F10</f>
        <v>10678.546</v>
      </c>
      <c r="O10" s="246"/>
    </row>
    <row r="11" spans="1:15" x14ac:dyDescent="0.2">
      <c r="A11" s="57" t="s">
        <v>43</v>
      </c>
      <c r="B11" s="375">
        <f>+'[1]Podklady QZ'!B715</f>
        <v>581.9</v>
      </c>
      <c r="C11" s="462">
        <f>+'[1]Podklady QZ'!C715</f>
        <v>2.2275647878165113E-2</v>
      </c>
      <c r="D11" s="381">
        <f>+'[1]Podklady QZ'!D715</f>
        <v>465.58</v>
      </c>
      <c r="E11" s="380">
        <f>+'[1]Podklady QZ'!E715</f>
        <v>1.8084328250406304E-2</v>
      </c>
      <c r="F11" s="381">
        <f>+'[1]Podklady QZ'!F715</f>
        <v>740.58999999999992</v>
      </c>
      <c r="G11" s="368">
        <f>+'[1]Podklady QZ'!G715</f>
        <v>2.3261526821678386E-2</v>
      </c>
      <c r="H11" s="381">
        <f>+'[1]Podklady QZ'!H715</f>
        <v>1788.07</v>
      </c>
      <c r="I11" s="368">
        <f>+'[1]Podklady QZ'!I715</f>
        <v>2.1361519176547109E-2</v>
      </c>
      <c r="J11" s="176"/>
      <c r="K11" s="178" t="str">
        <f t="shared" ref="K11:L25" si="0">+A11</f>
        <v>Bioplyn</v>
      </c>
      <c r="L11" s="168">
        <f t="shared" si="0"/>
        <v>581.9</v>
      </c>
      <c r="M11" s="168">
        <f t="shared" ref="M11:M25" si="1">+D11</f>
        <v>465.58</v>
      </c>
      <c r="N11" s="168">
        <f t="shared" ref="N11:N25" si="2">+F11</f>
        <v>740.58999999999992</v>
      </c>
      <c r="O11" s="246"/>
    </row>
    <row r="12" spans="1:15" x14ac:dyDescent="0.2">
      <c r="A12" s="57" t="s">
        <v>42</v>
      </c>
      <c r="B12" s="375">
        <f>+'[1]Podklady QZ'!B716</f>
        <v>0</v>
      </c>
      <c r="C12" s="462">
        <f>+'[1]Podklady QZ'!C716</f>
        <v>0</v>
      </c>
      <c r="D12" s="381">
        <f>+'[1]Podklady QZ'!D716</f>
        <v>0</v>
      </c>
      <c r="E12" s="380">
        <f>+'[1]Podklady QZ'!E716</f>
        <v>0</v>
      </c>
      <c r="F12" s="381">
        <f>+'[1]Podklady QZ'!F716</f>
        <v>0</v>
      </c>
      <c r="G12" s="368">
        <f>+'[1]Podklady QZ'!G716</f>
        <v>0</v>
      </c>
      <c r="H12" s="381">
        <f>+'[1]Podklady QZ'!H716</f>
        <v>0</v>
      </c>
      <c r="I12" s="368">
        <f>+'[1]Podklady QZ'!I716</f>
        <v>0</v>
      </c>
      <c r="J12" s="176"/>
      <c r="K12" s="178" t="str">
        <f t="shared" si="0"/>
        <v>Černé uhlí</v>
      </c>
      <c r="L12" s="168">
        <f t="shared" si="0"/>
        <v>0</v>
      </c>
      <c r="M12" s="168">
        <f t="shared" si="1"/>
        <v>0</v>
      </c>
      <c r="N12" s="168">
        <f t="shared" si="2"/>
        <v>0</v>
      </c>
      <c r="O12" s="246"/>
    </row>
    <row r="13" spans="1:15" x14ac:dyDescent="0.2">
      <c r="A13" s="57" t="s">
        <v>67</v>
      </c>
      <c r="B13" s="375">
        <f>+'[1]Podklady QZ'!B717</f>
        <v>78.400000000000006</v>
      </c>
      <c r="C13" s="462">
        <f>+'[1]Podklady QZ'!C717</f>
        <v>9.6690567983089004E-2</v>
      </c>
      <c r="D13" s="381">
        <f>+'[1]Podklady QZ'!D717</f>
        <v>64.099999999999994</v>
      </c>
      <c r="E13" s="380">
        <f>+'[1]Podklady QZ'!E717</f>
        <v>3.3854012624747548E-2</v>
      </c>
      <c r="F13" s="381">
        <f>+'[1]Podklady QZ'!F717</f>
        <v>42</v>
      </c>
      <c r="G13" s="368">
        <f>+'[1]Podklady QZ'!G717</f>
        <v>4.4400795408534893E-2</v>
      </c>
      <c r="H13" s="381">
        <f>+'[1]Podklady QZ'!H717</f>
        <v>184.5</v>
      </c>
      <c r="I13" s="368">
        <f>+'[1]Podklady QZ'!I717</f>
        <v>5.0545355621506506E-2</v>
      </c>
      <c r="J13" s="176"/>
      <c r="K13" s="178" t="str">
        <f t="shared" si="0"/>
        <v>Elektrická energie</v>
      </c>
      <c r="L13" s="168">
        <f t="shared" si="0"/>
        <v>78.400000000000006</v>
      </c>
      <c r="M13" s="168">
        <f t="shared" si="1"/>
        <v>64.099999999999994</v>
      </c>
      <c r="N13" s="168">
        <f t="shared" si="2"/>
        <v>42</v>
      </c>
      <c r="O13" s="246"/>
    </row>
    <row r="14" spans="1:15" x14ac:dyDescent="0.2">
      <c r="A14" s="57" t="s">
        <v>68</v>
      </c>
      <c r="B14" s="375">
        <f>+'[1]Podklady QZ'!B718</f>
        <v>0</v>
      </c>
      <c r="C14" s="462">
        <f>+'[1]Podklady QZ'!C718</f>
        <v>0</v>
      </c>
      <c r="D14" s="381">
        <f>+'[1]Podklady QZ'!D718</f>
        <v>0</v>
      </c>
      <c r="E14" s="380">
        <f>+'[1]Podklady QZ'!E718</f>
        <v>0</v>
      </c>
      <c r="F14" s="381">
        <f>+'[1]Podklady QZ'!F718</f>
        <v>0</v>
      </c>
      <c r="G14" s="368">
        <f>+'[1]Podklady QZ'!G718</f>
        <v>0</v>
      </c>
      <c r="H14" s="381">
        <f>+'[1]Podklady QZ'!H718</f>
        <v>0</v>
      </c>
      <c r="I14" s="368">
        <f>+'[1]Podklady QZ'!I718</f>
        <v>0</v>
      </c>
      <c r="J14" s="176"/>
      <c r="K14" s="178" t="str">
        <f t="shared" si="0"/>
        <v>Energie prostředí (tepelné čerpadlo)</v>
      </c>
      <c r="L14" s="168">
        <f t="shared" si="0"/>
        <v>0</v>
      </c>
      <c r="M14" s="168">
        <f t="shared" si="1"/>
        <v>0</v>
      </c>
      <c r="N14" s="168">
        <f t="shared" si="2"/>
        <v>0</v>
      </c>
      <c r="O14" s="246"/>
    </row>
    <row r="15" spans="1:15" x14ac:dyDescent="0.2">
      <c r="A15" s="57" t="s">
        <v>69</v>
      </c>
      <c r="B15" s="375">
        <f>+'[1]Podklady QZ'!B719</f>
        <v>0</v>
      </c>
      <c r="C15" s="462">
        <f>+'[1]Podklady QZ'!C719</f>
        <v>0</v>
      </c>
      <c r="D15" s="381">
        <f>+'[1]Podklady QZ'!D719</f>
        <v>0</v>
      </c>
      <c r="E15" s="380">
        <f>+'[1]Podklady QZ'!E719</f>
        <v>0</v>
      </c>
      <c r="F15" s="381">
        <f>+'[1]Podklady QZ'!F719</f>
        <v>0</v>
      </c>
      <c r="G15" s="368">
        <f>+'[1]Podklady QZ'!G719</f>
        <v>0</v>
      </c>
      <c r="H15" s="381">
        <f>+'[1]Podklady QZ'!H719</f>
        <v>0</v>
      </c>
      <c r="I15" s="368">
        <f>+'[1]Podklady QZ'!I719</f>
        <v>0</v>
      </c>
      <c r="J15" s="176"/>
      <c r="K15" s="178" t="str">
        <f t="shared" si="0"/>
        <v>Energie Slunce (solární kolektor)</v>
      </c>
      <c r="L15" s="168">
        <f t="shared" si="0"/>
        <v>0</v>
      </c>
      <c r="M15" s="168">
        <f t="shared" si="1"/>
        <v>0</v>
      </c>
      <c r="N15" s="168">
        <f t="shared" si="2"/>
        <v>0</v>
      </c>
      <c r="O15" s="246"/>
    </row>
    <row r="16" spans="1:15" x14ac:dyDescent="0.2">
      <c r="A16" s="57" t="s">
        <v>41</v>
      </c>
      <c r="B16" s="375">
        <f>+'[1]Podklady QZ'!B720</f>
        <v>106324.931</v>
      </c>
      <c r="C16" s="462">
        <f>+'[1]Podklady QZ'!C720</f>
        <v>0.10462409475622221</v>
      </c>
      <c r="D16" s="381">
        <f>+'[1]Podklady QZ'!D720</f>
        <v>103781.38400000001</v>
      </c>
      <c r="E16" s="380">
        <f>+'[1]Podklady QZ'!E720</f>
        <v>9.2986670162278517E-2</v>
      </c>
      <c r="F16" s="381">
        <f>+'[1]Podklady QZ'!F720</f>
        <v>140006.69699999999</v>
      </c>
      <c r="G16" s="368">
        <f>+'[1]Podklady QZ'!G720</f>
        <v>8.0753467572314705E-2</v>
      </c>
      <c r="H16" s="381">
        <f>+'[1]Podklady QZ'!H720</f>
        <v>350113.01199999999</v>
      </c>
      <c r="I16" s="368">
        <f>+'[1]Podklady QZ'!I720</f>
        <v>9.0559738315724433E-2</v>
      </c>
      <c r="J16" s="176"/>
      <c r="K16" s="178" t="str">
        <f t="shared" si="0"/>
        <v>Hnědé uhlí</v>
      </c>
      <c r="L16" s="168">
        <f t="shared" si="0"/>
        <v>106324.931</v>
      </c>
      <c r="M16" s="168">
        <f t="shared" si="1"/>
        <v>103781.38400000001</v>
      </c>
      <c r="N16" s="168">
        <f t="shared" si="2"/>
        <v>140006.69699999999</v>
      </c>
      <c r="O16" s="246"/>
    </row>
    <row r="17" spans="1:18" x14ac:dyDescent="0.2">
      <c r="A17" s="57" t="s">
        <v>80</v>
      </c>
      <c r="B17" s="375">
        <f>+'[1]Podklady QZ'!B721</f>
        <v>0</v>
      </c>
      <c r="C17" s="462">
        <f>+'[1]Podklady QZ'!C721</f>
        <v>0</v>
      </c>
      <c r="D17" s="381">
        <f>+'[1]Podklady QZ'!D721</f>
        <v>0</v>
      </c>
      <c r="E17" s="380">
        <f>+'[1]Podklady QZ'!E721</f>
        <v>0</v>
      </c>
      <c r="F17" s="381">
        <f>+'[1]Podklady QZ'!F721</f>
        <v>0</v>
      </c>
      <c r="G17" s="368">
        <f>+'[1]Podklady QZ'!G721</f>
        <v>0</v>
      </c>
      <c r="H17" s="381">
        <f>+'[1]Podklady QZ'!H721</f>
        <v>0</v>
      </c>
      <c r="I17" s="368">
        <f>+'[1]Podklady QZ'!I721</f>
        <v>0</v>
      </c>
      <c r="J17" s="176"/>
      <c r="K17" s="178" t="str">
        <f t="shared" si="0"/>
        <v>Jaderné palivo</v>
      </c>
      <c r="L17" s="168">
        <f t="shared" si="0"/>
        <v>0</v>
      </c>
      <c r="M17" s="168">
        <f t="shared" si="1"/>
        <v>0</v>
      </c>
      <c r="N17" s="168">
        <f t="shared" si="2"/>
        <v>0</v>
      </c>
      <c r="O17" s="246"/>
    </row>
    <row r="18" spans="1:18" x14ac:dyDescent="0.2">
      <c r="A18" s="57" t="s">
        <v>40</v>
      </c>
      <c r="B18" s="375">
        <f>+'[1]Podklady QZ'!B722</f>
        <v>0</v>
      </c>
      <c r="C18" s="462">
        <f>+'[1]Podklady QZ'!C722</f>
        <v>0</v>
      </c>
      <c r="D18" s="381">
        <f>+'[1]Podklady QZ'!D722</f>
        <v>0</v>
      </c>
      <c r="E18" s="380">
        <f>+'[1]Podklady QZ'!E722</f>
        <v>0</v>
      </c>
      <c r="F18" s="381">
        <f>+'[1]Podklady QZ'!F722</f>
        <v>0</v>
      </c>
      <c r="G18" s="368">
        <f>+'[1]Podklady QZ'!G722</f>
        <v>0</v>
      </c>
      <c r="H18" s="381">
        <f>+'[1]Podklady QZ'!H722</f>
        <v>0</v>
      </c>
      <c r="I18" s="368">
        <f>+'[1]Podklady QZ'!I722</f>
        <v>0</v>
      </c>
      <c r="J18" s="176"/>
      <c r="K18" s="178" t="str">
        <f t="shared" si="0"/>
        <v>Koks</v>
      </c>
      <c r="L18" s="168">
        <f t="shared" si="0"/>
        <v>0</v>
      </c>
      <c r="M18" s="168">
        <f t="shared" si="1"/>
        <v>0</v>
      </c>
      <c r="N18" s="168">
        <f t="shared" si="2"/>
        <v>0</v>
      </c>
      <c r="O18" s="246"/>
    </row>
    <row r="19" spans="1:18" x14ac:dyDescent="0.2">
      <c r="A19" s="57" t="s">
        <v>39</v>
      </c>
      <c r="B19" s="375">
        <f>+'[1]Podklady QZ'!B723</f>
        <v>639</v>
      </c>
      <c r="C19" s="462">
        <f>+'[1]Podklady QZ'!C723</f>
        <v>2.5747839760273509E-2</v>
      </c>
      <c r="D19" s="381">
        <f>+'[1]Podklady QZ'!D723</f>
        <v>1422</v>
      </c>
      <c r="E19" s="380">
        <f>+'[1]Podklady QZ'!E723</f>
        <v>5.4884498429211066E-2</v>
      </c>
      <c r="F19" s="381">
        <f>+'[1]Podklady QZ'!F723</f>
        <v>1226</v>
      </c>
      <c r="G19" s="368">
        <f>+'[1]Podklady QZ'!G723</f>
        <v>3.0846114972075209E-2</v>
      </c>
      <c r="H19" s="381">
        <f>+'[1]Podklady QZ'!H723</f>
        <v>3287</v>
      </c>
      <c r="I19" s="368">
        <f>+'[1]Podklady QZ'!I723</f>
        <v>3.6331579524980791E-2</v>
      </c>
      <c r="J19" s="176"/>
      <c r="K19" s="178" t="str">
        <f t="shared" si="0"/>
        <v>Odpadní teplo</v>
      </c>
      <c r="L19" s="168">
        <f t="shared" si="0"/>
        <v>639</v>
      </c>
      <c r="M19" s="168">
        <f t="shared" si="1"/>
        <v>1422</v>
      </c>
      <c r="N19" s="168">
        <f t="shared" si="2"/>
        <v>1226</v>
      </c>
      <c r="O19" s="246"/>
    </row>
    <row r="20" spans="1:18" x14ac:dyDescent="0.2">
      <c r="A20" s="57" t="s">
        <v>38</v>
      </c>
      <c r="B20" s="375">
        <f>+'[1]Podklady QZ'!B724</f>
        <v>0</v>
      </c>
      <c r="C20" s="462">
        <f>+'[1]Podklady QZ'!C724</f>
        <v>0</v>
      </c>
      <c r="D20" s="381">
        <f>+'[1]Podklady QZ'!D724</f>
        <v>0</v>
      </c>
      <c r="E20" s="380">
        <f>+'[1]Podklady QZ'!E724</f>
        <v>0</v>
      </c>
      <c r="F20" s="381">
        <f>+'[1]Podklady QZ'!F724</f>
        <v>37</v>
      </c>
      <c r="G20" s="368">
        <f>+'[1]Podklady QZ'!G724</f>
        <v>3.2567641671441792E-2</v>
      </c>
      <c r="H20" s="381">
        <f>+'[1]Podklady QZ'!H724</f>
        <v>37</v>
      </c>
      <c r="I20" s="368">
        <f>+'[1]Podklady QZ'!I724</f>
        <v>1.504005736359176E-2</v>
      </c>
      <c r="J20" s="176"/>
      <c r="K20" s="178" t="str">
        <f t="shared" si="0"/>
        <v>Ostatní kapalná paliva</v>
      </c>
      <c r="L20" s="168">
        <f t="shared" si="0"/>
        <v>0</v>
      </c>
      <c r="M20" s="168">
        <f t="shared" si="1"/>
        <v>0</v>
      </c>
      <c r="N20" s="168">
        <f t="shared" si="2"/>
        <v>37</v>
      </c>
      <c r="O20" s="246"/>
    </row>
    <row r="21" spans="1:18" x14ac:dyDescent="0.2">
      <c r="A21" s="57" t="s">
        <v>37</v>
      </c>
      <c r="B21" s="375">
        <f>+'[1]Podklady QZ'!B725</f>
        <v>2174.4</v>
      </c>
      <c r="C21" s="462">
        <f>+'[1]Podklady QZ'!C725</f>
        <v>1.0643305012544816E-2</v>
      </c>
      <c r="D21" s="381">
        <f>+'[1]Podklady QZ'!D725</f>
        <v>2427.1999999999998</v>
      </c>
      <c r="E21" s="380">
        <f>+'[1]Podklady QZ'!E725</f>
        <v>1.1964501670569177E-2</v>
      </c>
      <c r="F21" s="381">
        <f>+'[1]Podklady QZ'!F725</f>
        <v>2378.4</v>
      </c>
      <c r="G21" s="368">
        <f>+'[1]Podklady QZ'!G725</f>
        <v>1.2639112943435298E-2</v>
      </c>
      <c r="H21" s="381">
        <f>+'[1]Podklady QZ'!H725</f>
        <v>6980</v>
      </c>
      <c r="I21" s="368">
        <f>+'[1]Podklady QZ'!I725</f>
        <v>1.1724353552812757E-2</v>
      </c>
      <c r="J21" s="176"/>
      <c r="K21" s="178" t="str">
        <f t="shared" si="0"/>
        <v>Ostatní pevná paliva</v>
      </c>
      <c r="L21" s="168">
        <f t="shared" si="0"/>
        <v>2174.4</v>
      </c>
      <c r="M21" s="168">
        <f t="shared" si="1"/>
        <v>2427.1999999999998</v>
      </c>
      <c r="N21" s="168">
        <f t="shared" si="2"/>
        <v>2378.4</v>
      </c>
      <c r="O21" s="246"/>
    </row>
    <row r="22" spans="1:18" x14ac:dyDescent="0.2">
      <c r="A22" s="57" t="s">
        <v>36</v>
      </c>
      <c r="B22" s="375">
        <f>+'[1]Podklady QZ'!B726</f>
        <v>4893</v>
      </c>
      <c r="C22" s="462">
        <f>+'[1]Podklady QZ'!C726</f>
        <v>1.8591913662025526E-2</v>
      </c>
      <c r="D22" s="381">
        <f>+'[1]Podklady QZ'!D726</f>
        <v>3263</v>
      </c>
      <c r="E22" s="380">
        <f>+'[1]Podklady QZ'!E726</f>
        <v>1.2344788590936547E-2</v>
      </c>
      <c r="F22" s="381">
        <f>+'[1]Podklady QZ'!F726</f>
        <v>5340</v>
      </c>
      <c r="G22" s="368">
        <f>+'[1]Podklady QZ'!G726</f>
        <v>2.0656271564335187E-2</v>
      </c>
      <c r="H22" s="381">
        <f>+'[1]Podklady QZ'!H726</f>
        <v>13496</v>
      </c>
      <c r="I22" s="368">
        <f>+'[1]Podklady QZ'!I726</f>
        <v>1.7170087521836724E-2</v>
      </c>
      <c r="J22" s="176"/>
      <c r="K22" s="178" t="str">
        <f t="shared" si="0"/>
        <v>Ostatní plyny</v>
      </c>
      <c r="L22" s="168">
        <f t="shared" si="0"/>
        <v>4893</v>
      </c>
      <c r="M22" s="168">
        <f t="shared" si="1"/>
        <v>3263</v>
      </c>
      <c r="N22" s="168">
        <f t="shared" si="2"/>
        <v>5340</v>
      </c>
      <c r="O22" s="246"/>
    </row>
    <row r="23" spans="1:18" x14ac:dyDescent="0.2">
      <c r="A23" s="57" t="s">
        <v>3</v>
      </c>
      <c r="B23" s="375">
        <f>+'[1]Podklady QZ'!B727</f>
        <v>0</v>
      </c>
      <c r="C23" s="462">
        <f>+'[1]Podklady QZ'!C727</f>
        <v>0</v>
      </c>
      <c r="D23" s="381">
        <f>+'[1]Podklady QZ'!D727</f>
        <v>0</v>
      </c>
      <c r="E23" s="380">
        <f>+'[1]Podklady QZ'!E727</f>
        <v>0</v>
      </c>
      <c r="F23" s="381">
        <f>+'[1]Podklady QZ'!F727</f>
        <v>0</v>
      </c>
      <c r="G23" s="368">
        <f>+'[1]Podklady QZ'!G727</f>
        <v>0</v>
      </c>
      <c r="H23" s="381">
        <f>+'[1]Podklady QZ'!H727</f>
        <v>0</v>
      </c>
      <c r="I23" s="368">
        <f>+'[1]Podklady QZ'!I727</f>
        <v>0</v>
      </c>
      <c r="J23" s="176"/>
      <c r="K23" s="178" t="str">
        <f t="shared" si="0"/>
        <v>Ostatní</v>
      </c>
      <c r="L23" s="168">
        <f t="shared" si="0"/>
        <v>0</v>
      </c>
      <c r="M23" s="168">
        <f t="shared" si="1"/>
        <v>0</v>
      </c>
      <c r="N23" s="168">
        <f t="shared" si="2"/>
        <v>0</v>
      </c>
      <c r="O23" s="246"/>
    </row>
    <row r="24" spans="1:18" x14ac:dyDescent="0.2">
      <c r="A24" s="57" t="s">
        <v>35</v>
      </c>
      <c r="B24" s="375">
        <f>+'[1]Podklady QZ'!B728</f>
        <v>78.680000000000007</v>
      </c>
      <c r="C24" s="462">
        <f>+'[1]Podklady QZ'!C728</f>
        <v>1.4535275754576266E-2</v>
      </c>
      <c r="D24" s="381">
        <f>+'[1]Podklady QZ'!D728</f>
        <v>128.35</v>
      </c>
      <c r="E24" s="380">
        <f>+'[1]Podklady QZ'!E728</f>
        <v>1.9591247360295019E-2</v>
      </c>
      <c r="F24" s="381">
        <f>+'[1]Podklady QZ'!F728</f>
        <v>111.06</v>
      </c>
      <c r="G24" s="368">
        <f>+'[1]Podklady QZ'!G728</f>
        <v>1.060766667055086E-2</v>
      </c>
      <c r="H24" s="381">
        <f>+'[1]Podklady QZ'!H728</f>
        <v>318.09000000000003</v>
      </c>
      <c r="I24" s="368">
        <f>+'[1]Podklady QZ'!I728</f>
        <v>1.4178786433349877E-2</v>
      </c>
      <c r="J24" s="176"/>
      <c r="K24" s="178" t="str">
        <f t="shared" si="0"/>
        <v>Topné oleje</v>
      </c>
      <c r="L24" s="168">
        <f t="shared" si="0"/>
        <v>78.680000000000007</v>
      </c>
      <c r="M24" s="168">
        <f t="shared" si="1"/>
        <v>128.35</v>
      </c>
      <c r="N24" s="168">
        <f t="shared" si="2"/>
        <v>111.06</v>
      </c>
      <c r="O24" s="246"/>
    </row>
    <row r="25" spans="1:18" x14ac:dyDescent="0.2">
      <c r="A25" s="218" t="s">
        <v>34</v>
      </c>
      <c r="B25" s="377">
        <f>+'[1]Podklady QZ'!B729</f>
        <v>23293.371243863836</v>
      </c>
      <c r="C25" s="463">
        <f>+'[1]Podklady QZ'!C729</f>
        <v>2.6793659981264338E-2</v>
      </c>
      <c r="D25" s="379">
        <f>+'[1]Podklady QZ'!D729</f>
        <v>25986.123021717234</v>
      </c>
      <c r="E25" s="378">
        <f>+'[1]Podklady QZ'!E729</f>
        <v>3.5041265555483904E-2</v>
      </c>
      <c r="F25" s="379">
        <f>+'[1]Podklady QZ'!F729</f>
        <v>32959.259686993806</v>
      </c>
      <c r="G25" s="378">
        <f>+'[1]Podklady QZ'!G729</f>
        <v>3.2772639859661501E-2</v>
      </c>
      <c r="H25" s="379">
        <f>+'[1]Podklady QZ'!H729</f>
        <v>82238.753952574887</v>
      </c>
      <c r="I25" s="378">
        <f>+'[1]Podklady QZ'!I729</f>
        <v>3.1429119429637414E-2</v>
      </c>
      <c r="J25" s="176"/>
      <c r="K25" s="178" t="str">
        <f t="shared" si="0"/>
        <v>Zemní plyn</v>
      </c>
      <c r="L25" s="168">
        <f t="shared" si="0"/>
        <v>23293.371243863836</v>
      </c>
      <c r="M25" s="168">
        <f t="shared" si="1"/>
        <v>25986.123021717234</v>
      </c>
      <c r="N25" s="168">
        <f t="shared" si="2"/>
        <v>32959.259686993806</v>
      </c>
      <c r="O25" s="173"/>
    </row>
    <row r="26" spans="1:18" ht="13.5" customHeight="1" x14ac:dyDescent="0.2">
      <c r="A26" s="242" t="s">
        <v>281</v>
      </c>
      <c r="B26" s="373">
        <f>+'[1]Podklady QZ'!B730</f>
        <v>136948.139</v>
      </c>
      <c r="C26" s="370">
        <f>+'[1]Podklady QZ'!C730</f>
        <v>5.4223298846422983E-2</v>
      </c>
      <c r="D26" s="367">
        <f>+'[1]Podklady QZ'!D730</f>
        <v>136931.08299999998</v>
      </c>
      <c r="E26" s="370">
        <f>+'[1]Podklady QZ'!E730</f>
        <v>5.4336369878148091E-2</v>
      </c>
      <c r="F26" s="367">
        <f>+'[1]Podklady QZ'!F730</f>
        <v>182322.34399999998</v>
      </c>
      <c r="G26" s="370">
        <f>+'[1]Podklady QZ'!G730</f>
        <v>5.2466261640468338E-2</v>
      </c>
      <c r="H26" s="367">
        <f>+'[1]Podklady QZ'!H730</f>
        <v>456201.56599999993</v>
      </c>
      <c r="I26" s="370">
        <f>+'[1]Podklady QZ'!I730</f>
        <v>5.3540162057798935E-2</v>
      </c>
      <c r="J26" s="17"/>
      <c r="K26" s="178"/>
      <c r="L26" s="178" t="str">
        <f>+L9</f>
        <v>Červenec</v>
      </c>
      <c r="M26" s="178" t="str">
        <f t="shared" ref="M26:N26" si="3">+M9</f>
        <v>Srpen</v>
      </c>
      <c r="N26" s="178" t="str">
        <f t="shared" si="3"/>
        <v>Září</v>
      </c>
      <c r="O26" s="127"/>
      <c r="P26" s="226"/>
      <c r="Q26" s="226"/>
      <c r="R26" s="226"/>
    </row>
    <row r="27" spans="1:18" ht="12.75" customHeight="1" x14ac:dyDescent="0.2">
      <c r="A27" s="57" t="s">
        <v>29</v>
      </c>
      <c r="B27" s="375">
        <f>+'[1]Podklady QZ'!B731</f>
        <v>94872.160999999993</v>
      </c>
      <c r="C27" s="368">
        <f>+'[1]Podklady QZ'!C731</f>
        <v>7.7775745696671214E-2</v>
      </c>
      <c r="D27" s="363">
        <f>+'[1]Podklady QZ'!D731</f>
        <v>96456.214000000007</v>
      </c>
      <c r="E27" s="368">
        <f>+'[1]Podklady QZ'!E731</f>
        <v>8.0298008711868429E-2</v>
      </c>
      <c r="F27" s="363">
        <f>+'[1]Podklady QZ'!F731</f>
        <v>117260.648</v>
      </c>
      <c r="G27" s="368">
        <f>+'[1]Podklady QZ'!G731</f>
        <v>8.8233833306967338E-2</v>
      </c>
      <c r="H27" s="363">
        <f>+'[1]Podklady QZ'!H731</f>
        <v>308589.02299999999</v>
      </c>
      <c r="I27" s="368">
        <f>+'[1]Podklady QZ'!I731</f>
        <v>8.2289950137289666E-2</v>
      </c>
      <c r="J27" s="176"/>
      <c r="K27" s="178" t="str">
        <f>+A27</f>
        <v>Průmysl</v>
      </c>
      <c r="L27" s="168">
        <f t="shared" ref="L27:L34" si="4">+B27</f>
        <v>94872.160999999993</v>
      </c>
      <c r="M27" s="168">
        <f t="shared" ref="M27:M34" si="5">+D27</f>
        <v>96456.214000000007</v>
      </c>
      <c r="N27" s="168">
        <f t="shared" ref="N27:N34" si="6">+F27</f>
        <v>117260.648</v>
      </c>
      <c r="O27" s="127"/>
      <c r="P27" s="246"/>
      <c r="Q27" s="246"/>
      <c r="R27" s="246"/>
    </row>
    <row r="28" spans="1:18" ht="12.75" customHeight="1" x14ac:dyDescent="0.2">
      <c r="A28" s="57" t="s">
        <v>0</v>
      </c>
      <c r="B28" s="375">
        <f>+'[1]Podklady QZ'!B732</f>
        <v>2081.96</v>
      </c>
      <c r="C28" s="380">
        <f>+'[1]Podklady QZ'!C732</f>
        <v>3.7677945751691998E-2</v>
      </c>
      <c r="D28" s="381">
        <f>+'[1]Podklady QZ'!D732</f>
        <v>2295.5899999999997</v>
      </c>
      <c r="E28" s="380">
        <f>+'[1]Podklady QZ'!E732</f>
        <v>3.1367662125136114E-2</v>
      </c>
      <c r="F28" s="381">
        <f>+'[1]Podklady QZ'!F732</f>
        <v>2189.2600000000002</v>
      </c>
      <c r="G28" s="368">
        <f>+'[1]Podklady QZ'!G732</f>
        <v>2.5217672413420728E-2</v>
      </c>
      <c r="H28" s="381">
        <f>+'[1]Podklady QZ'!H732</f>
        <v>6566.8099999999995</v>
      </c>
      <c r="I28" s="368">
        <f>+'[1]Podklady QZ'!I732</f>
        <v>3.0507179838139001E-2</v>
      </c>
      <c r="J28" s="176"/>
      <c r="K28" s="178" t="str">
        <f t="shared" ref="K28:K34" si="7">+A28</f>
        <v>Energetika</v>
      </c>
      <c r="L28" s="168">
        <f t="shared" si="4"/>
        <v>2081.96</v>
      </c>
      <c r="M28" s="168">
        <f t="shared" si="5"/>
        <v>2295.5899999999997</v>
      </c>
      <c r="N28" s="168">
        <f t="shared" si="6"/>
        <v>2189.2600000000002</v>
      </c>
      <c r="O28" s="127"/>
    </row>
    <row r="29" spans="1:18" ht="12.75" customHeight="1" x14ac:dyDescent="0.2">
      <c r="A29" s="57" t="s">
        <v>1</v>
      </c>
      <c r="B29" s="375">
        <f>+'[1]Podklady QZ'!B733</f>
        <v>201.93</v>
      </c>
      <c r="C29" s="380">
        <f>+'[1]Podklady QZ'!C733</f>
        <v>3.5952694778482217E-2</v>
      </c>
      <c r="D29" s="381">
        <f>+'[1]Podklady QZ'!D733</f>
        <v>157.51</v>
      </c>
      <c r="E29" s="380">
        <f>+'[1]Podklady QZ'!E733</f>
        <v>2.6762063827292848E-2</v>
      </c>
      <c r="F29" s="381">
        <f>+'[1]Podklady QZ'!F733</f>
        <v>312.34000000000003</v>
      </c>
      <c r="G29" s="368">
        <f>+'[1]Podklady QZ'!G733</f>
        <v>2.7982691118895536E-2</v>
      </c>
      <c r="H29" s="381">
        <f>+'[1]Podklady QZ'!H733</f>
        <v>671.78</v>
      </c>
      <c r="I29" s="368">
        <f>+'[1]Podklady QZ'!I733</f>
        <v>2.964081786560608E-2</v>
      </c>
      <c r="J29" s="176"/>
      <c r="K29" s="178" t="str">
        <f t="shared" si="7"/>
        <v>Doprava</v>
      </c>
      <c r="L29" s="168">
        <f t="shared" si="4"/>
        <v>201.93</v>
      </c>
      <c r="M29" s="168">
        <f t="shared" si="5"/>
        <v>157.51</v>
      </c>
      <c r="N29" s="168">
        <f t="shared" si="6"/>
        <v>312.34000000000003</v>
      </c>
      <c r="O29" s="127"/>
    </row>
    <row r="30" spans="1:18" ht="12.75" customHeight="1" x14ac:dyDescent="0.2">
      <c r="A30" s="57" t="s">
        <v>2</v>
      </c>
      <c r="B30" s="375">
        <f>+'[1]Podklady QZ'!B734</f>
        <v>172.5</v>
      </c>
      <c r="C30" s="380">
        <f>+'[1]Podklady QZ'!C734</f>
        <v>1.1245060240602569E-2</v>
      </c>
      <c r="D30" s="381">
        <f>+'[1]Podklady QZ'!D734</f>
        <v>131.51</v>
      </c>
      <c r="E30" s="380">
        <f>+'[1]Podklady QZ'!E734</f>
        <v>6.9116429150220598E-3</v>
      </c>
      <c r="F30" s="381">
        <f>+'[1]Podklady QZ'!F734</f>
        <v>212.44899999999998</v>
      </c>
      <c r="G30" s="368">
        <f>+'[1]Podklady QZ'!G734</f>
        <v>1.1468359648155867E-2</v>
      </c>
      <c r="H30" s="381">
        <f>+'[1]Podklady QZ'!H734</f>
        <v>516.45899999999995</v>
      </c>
      <c r="I30" s="368">
        <f>+'[1]Podklady QZ'!I734</f>
        <v>9.7643740396618581E-3</v>
      </c>
      <c r="J30" s="176"/>
      <c r="K30" s="178" t="str">
        <f t="shared" si="7"/>
        <v>Stavebnictví</v>
      </c>
      <c r="L30" s="168">
        <f t="shared" si="4"/>
        <v>172.5</v>
      </c>
      <c r="M30" s="168">
        <f t="shared" si="5"/>
        <v>131.51</v>
      </c>
      <c r="N30" s="168">
        <f t="shared" si="6"/>
        <v>212.44899999999998</v>
      </c>
    </row>
    <row r="31" spans="1:18" x14ac:dyDescent="0.2">
      <c r="A31" s="57" t="s">
        <v>6</v>
      </c>
      <c r="B31" s="375">
        <f>+'[1]Podklady QZ'!B735</f>
        <v>609.20000000000005</v>
      </c>
      <c r="C31" s="380">
        <f>+'[1]Podklady QZ'!C735</f>
        <v>6.2815119595162131E-2</v>
      </c>
      <c r="D31" s="381">
        <f>+'[1]Podklady QZ'!D735</f>
        <v>393.93</v>
      </c>
      <c r="E31" s="380">
        <f>+'[1]Podklady QZ'!E735</f>
        <v>4.2268931610986778E-2</v>
      </c>
      <c r="F31" s="381">
        <f>+'[1]Podklady QZ'!F735</f>
        <v>789.14</v>
      </c>
      <c r="G31" s="368">
        <f>+'[1]Podklady QZ'!G735</f>
        <v>5.1534768140236435E-2</v>
      </c>
      <c r="H31" s="381">
        <f>+'[1]Podklady QZ'!H735</f>
        <v>1792.27</v>
      </c>
      <c r="I31" s="368">
        <f>+'[1]Podklady QZ'!I735</f>
        <v>5.2206070360035384E-2</v>
      </c>
      <c r="J31" s="176"/>
      <c r="K31" s="178" t="str">
        <f t="shared" si="7"/>
        <v>Zemědělství a lesnictví</v>
      </c>
      <c r="L31" s="168">
        <f t="shared" si="4"/>
        <v>609.20000000000005</v>
      </c>
      <c r="M31" s="168">
        <f t="shared" si="5"/>
        <v>393.93</v>
      </c>
      <c r="N31" s="168">
        <f t="shared" si="6"/>
        <v>789.14</v>
      </c>
    </row>
    <row r="32" spans="1:18" x14ac:dyDescent="0.2">
      <c r="A32" s="57" t="s">
        <v>28</v>
      </c>
      <c r="B32" s="375">
        <f>+'[1]Podklady QZ'!B736</f>
        <v>28339.370999999996</v>
      </c>
      <c r="C32" s="380">
        <f>+'[1]Podklady QZ'!C736</f>
        <v>3.4113851915131548E-2</v>
      </c>
      <c r="D32" s="381">
        <f>+'[1]Podklady QZ'!D736</f>
        <v>27918.336000000003</v>
      </c>
      <c r="E32" s="380">
        <f>+'[1]Podklady QZ'!E736</f>
        <v>3.3721938465017823E-2</v>
      </c>
      <c r="F32" s="381">
        <f>+'[1]Podklady QZ'!F736</f>
        <v>45136.095000000001</v>
      </c>
      <c r="G32" s="368">
        <f>+'[1]Podklady QZ'!G736</f>
        <v>3.3390988496335969E-2</v>
      </c>
      <c r="H32" s="381">
        <f>+'[1]Podklady QZ'!H736</f>
        <v>101393.802</v>
      </c>
      <c r="I32" s="368">
        <f>+'[1]Podklady QZ'!I736</f>
        <v>3.3681483011913586E-2</v>
      </c>
      <c r="J32" s="176"/>
      <c r="K32" s="178" t="str">
        <f t="shared" si="7"/>
        <v>Domácnosti</v>
      </c>
      <c r="L32" s="168">
        <f t="shared" si="4"/>
        <v>28339.370999999996</v>
      </c>
      <c r="M32" s="168">
        <f t="shared" si="5"/>
        <v>27918.336000000003</v>
      </c>
      <c r="N32" s="168">
        <f t="shared" si="6"/>
        <v>45136.095000000001</v>
      </c>
    </row>
    <row r="33" spans="1:14" x14ac:dyDescent="0.2">
      <c r="A33" s="57" t="s">
        <v>5</v>
      </c>
      <c r="B33" s="375">
        <f>+'[1]Podklady QZ'!B737</f>
        <v>10655.016999999998</v>
      </c>
      <c r="C33" s="380">
        <f>+'[1]Podklady QZ'!C737</f>
        <v>2.9661419266999989E-2</v>
      </c>
      <c r="D33" s="381">
        <f>+'[1]Podklady QZ'!D737</f>
        <v>9562.9929999999986</v>
      </c>
      <c r="E33" s="380">
        <f>+'[1]Podklady QZ'!E737</f>
        <v>2.7113529833674106E-2</v>
      </c>
      <c r="F33" s="381">
        <f>+'[1]Podklady QZ'!F737</f>
        <v>16271.225</v>
      </c>
      <c r="G33" s="368">
        <f>+'[1]Podklady QZ'!G737</f>
        <v>2.6883949264716406E-2</v>
      </c>
      <c r="H33" s="381">
        <f>+'[1]Podklady QZ'!H737</f>
        <v>36489.234999999993</v>
      </c>
      <c r="I33" s="368">
        <f>+'[1]Podklady QZ'!I737</f>
        <v>2.7702906721807113E-2</v>
      </c>
      <c r="J33" s="176"/>
      <c r="K33" s="178" t="str">
        <f t="shared" si="7"/>
        <v>Obchod, služby, školství, zdravotnictví</v>
      </c>
      <c r="L33" s="168">
        <f t="shared" si="4"/>
        <v>10655.016999999998</v>
      </c>
      <c r="M33" s="168">
        <f t="shared" si="5"/>
        <v>9562.9929999999986</v>
      </c>
      <c r="N33" s="168">
        <f t="shared" si="6"/>
        <v>16271.225</v>
      </c>
    </row>
    <row r="34" spans="1:14" ht="12.75" thickBot="1" x14ac:dyDescent="0.25">
      <c r="A34" s="58" t="s">
        <v>3</v>
      </c>
      <c r="B34" s="376">
        <f>+'[1]Podklady QZ'!B738</f>
        <v>16</v>
      </c>
      <c r="C34" s="369">
        <f>+'[1]Podklady QZ'!C738</f>
        <v>5.3415698559989558E-4</v>
      </c>
      <c r="D34" s="364">
        <f>+'[1]Podklady QZ'!D738</f>
        <v>15</v>
      </c>
      <c r="E34" s="369">
        <f>+'[1]Podklady QZ'!E738</f>
        <v>4.8671037325818543E-4</v>
      </c>
      <c r="F34" s="364">
        <f>+'[1]Podklady QZ'!F738</f>
        <v>151.18699999999998</v>
      </c>
      <c r="G34" s="369">
        <f>+'[1]Podklady QZ'!G738</f>
        <v>2.6401034520592034E-3</v>
      </c>
      <c r="H34" s="364">
        <f>+'[1]Podklady QZ'!H738</f>
        <v>182.18699999999998</v>
      </c>
      <c r="I34" s="369">
        <f>+'[1]Podklady QZ'!I738</f>
        <v>1.5434546963298825E-3</v>
      </c>
      <c r="J34" s="176"/>
      <c r="K34" s="178" t="str">
        <f t="shared" si="7"/>
        <v>Ostatní</v>
      </c>
      <c r="L34" s="168">
        <f t="shared" si="4"/>
        <v>16</v>
      </c>
      <c r="M34" s="168">
        <f t="shared" si="5"/>
        <v>15</v>
      </c>
      <c r="N34" s="168">
        <f t="shared" si="6"/>
        <v>151.18699999999998</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QZ'!L707</f>
        <v>3.4527051990394311E-2</v>
      </c>
    </row>
    <row r="40" spans="1:14" x14ac:dyDescent="0.2">
      <c r="B40" s="226"/>
      <c r="C40" s="226"/>
      <c r="D40" s="226"/>
      <c r="L40" s="184" t="s">
        <v>66</v>
      </c>
      <c r="M40" s="219">
        <f>+'[1]Podklady QZ'!L708</f>
        <v>4.8809779531009075E-2</v>
      </c>
    </row>
    <row r="41" spans="1:14" x14ac:dyDescent="0.2">
      <c r="B41" s="127"/>
      <c r="C41" s="127"/>
      <c r="D41" s="127"/>
      <c r="L41" s="184" t="s">
        <v>182</v>
      </c>
      <c r="M41" s="219">
        <f>+'[1]Podklady QZ'!L709</f>
        <v>4.9539372150868115E-2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selection activeCell="R30" sqref="R30"/>
    </sheetView>
  </sheetViews>
  <sheetFormatPr defaultRowHeight="12" x14ac:dyDescent="0.2"/>
  <cols>
    <col min="1" max="1" width="30.85546875" style="112" customWidth="1"/>
    <col min="2" max="3" width="8.28515625" style="112" customWidth="1"/>
    <col min="4" max="4" width="5.7109375" style="112" customWidth="1"/>
    <col min="5" max="6" width="8.28515625" style="112" customWidth="1"/>
    <col min="7" max="7" width="5.7109375" style="112" customWidth="1"/>
    <col min="8" max="9" width="8.28515625" style="112" customWidth="1"/>
    <col min="10" max="10" width="5.7109375" style="112" customWidth="1"/>
    <col min="11" max="12" width="8.28515625" style="112" customWidth="1"/>
    <col min="13" max="13" width="5.7109375" style="112" customWidth="1"/>
    <col min="14" max="16384" width="9.140625" style="112"/>
  </cols>
  <sheetData>
    <row r="1" spans="1:20" s="125" customFormat="1" ht="20.25" x14ac:dyDescent="0.35">
      <c r="A1" s="21" t="s">
        <v>252</v>
      </c>
      <c r="B1" s="121"/>
      <c r="C1" s="121"/>
      <c r="D1" s="121"/>
      <c r="E1" s="121"/>
      <c r="F1" s="121"/>
      <c r="G1" s="121"/>
      <c r="H1" s="121"/>
      <c r="I1" s="121"/>
      <c r="J1" s="111"/>
      <c r="M1" s="165" t="str">
        <f>Obsah!$A$1</f>
        <v>III. čtvrtletí 2019</v>
      </c>
    </row>
    <row r="2" spans="1:20" ht="7.5" customHeight="1" x14ac:dyDescent="0.2">
      <c r="A2" s="13"/>
      <c r="B2" s="13"/>
      <c r="C2" s="13"/>
      <c r="D2" s="13"/>
      <c r="E2" s="13"/>
      <c r="F2" s="13"/>
      <c r="G2" s="13"/>
      <c r="H2" s="13"/>
      <c r="I2" s="13"/>
      <c r="J2" s="13"/>
    </row>
    <row r="3" spans="1:20" ht="12.75" customHeight="1" x14ac:dyDescent="0.2">
      <c r="A3" s="510"/>
      <c r="B3" s="527" t="str">
        <f>+'[1]Podklady QZ'!$B$742:$D$742</f>
        <v>Červenec</v>
      </c>
      <c r="C3" s="511"/>
      <c r="D3" s="529"/>
      <c r="E3" s="527" t="str">
        <f>+'[1]Podklady QZ'!$E$742:$G$742</f>
        <v>Srpen</v>
      </c>
      <c r="F3" s="511"/>
      <c r="G3" s="529"/>
      <c r="H3" s="527" t="str">
        <f>+'[1]Podklady QZ'!$H$742:$J$742</f>
        <v>Září</v>
      </c>
      <c r="I3" s="511"/>
      <c r="J3" s="529"/>
      <c r="K3" s="527" t="str">
        <f>+'[1]Podklady QZ'!$K$742:$M$742</f>
        <v xml:space="preserve">III. čtvrtletí </v>
      </c>
      <c r="L3" s="511"/>
      <c r="M3" s="511"/>
      <c r="N3" s="274"/>
      <c r="O3" s="558" t="str">
        <f>+B3</f>
        <v>Červenec</v>
      </c>
      <c r="P3" s="558"/>
      <c r="Q3" s="558" t="str">
        <f>+E3</f>
        <v>Srpen</v>
      </c>
      <c r="R3" s="558"/>
      <c r="S3" s="558" t="str">
        <f>+H3</f>
        <v>Září</v>
      </c>
      <c r="T3" s="558"/>
    </row>
    <row r="4" spans="1:20" ht="25.5" customHeight="1" x14ac:dyDescent="0.2">
      <c r="A4" s="511"/>
      <c r="B4" s="188" t="s">
        <v>249</v>
      </c>
      <c r="C4" s="188" t="s">
        <v>253</v>
      </c>
      <c r="D4" s="276" t="s">
        <v>258</v>
      </c>
      <c r="E4" s="188" t="s">
        <v>249</v>
      </c>
      <c r="F4" s="188" t="s">
        <v>253</v>
      </c>
      <c r="G4" s="276" t="s">
        <v>258</v>
      </c>
      <c r="H4" s="188" t="s">
        <v>249</v>
      </c>
      <c r="I4" s="188" t="s">
        <v>253</v>
      </c>
      <c r="J4" s="276" t="s">
        <v>258</v>
      </c>
      <c r="K4" s="188" t="s">
        <v>249</v>
      </c>
      <c r="L4" s="188" t="s">
        <v>253</v>
      </c>
      <c r="M4" s="277" t="s">
        <v>258</v>
      </c>
      <c r="N4" s="274"/>
      <c r="O4" s="189" t="str">
        <f>+B4</f>
        <v>Qnetto</v>
      </c>
      <c r="P4" s="189" t="str">
        <f>+C4</f>
        <v>QKVET</v>
      </c>
      <c r="Q4" s="189" t="str">
        <f>+E4</f>
        <v>Qnetto</v>
      </c>
      <c r="R4" s="189" t="str">
        <f>+F4</f>
        <v>QKVET</v>
      </c>
      <c r="S4" s="189" t="str">
        <f>+H4</f>
        <v>Qnetto</v>
      </c>
      <c r="T4" s="189" t="str">
        <f>+I4</f>
        <v>QKVET</v>
      </c>
    </row>
    <row r="5" spans="1:20" x14ac:dyDescent="0.2">
      <c r="A5" s="267" t="s">
        <v>7</v>
      </c>
      <c r="B5" s="268">
        <f>+'[1]Podklady QZ'!B744</f>
        <v>6797.8805749999992</v>
      </c>
      <c r="C5" s="268">
        <f>+'[1]Podklady QZ'!C744</f>
        <v>4147.336882999999</v>
      </c>
      <c r="D5" s="269">
        <f>+'[1]Podklady QZ'!D744</f>
        <v>0.61009263655679913</v>
      </c>
      <c r="E5" s="270">
        <f>+'[1]Podklady QZ'!E744</f>
        <v>7201.3306743999992</v>
      </c>
      <c r="F5" s="268">
        <f>+'[1]Podklady QZ'!F744</f>
        <v>4299.8000020000009</v>
      </c>
      <c r="G5" s="269">
        <f>+'[1]Podklady QZ'!G744</f>
        <v>0.59708409409463092</v>
      </c>
      <c r="H5" s="270">
        <f>+'[1]Podklady QZ'!H744</f>
        <v>8749.1848978000016</v>
      </c>
      <c r="I5" s="268">
        <f>+'[1]Podklady QZ'!I744</f>
        <v>5368.7608389999987</v>
      </c>
      <c r="J5" s="269">
        <f>+'[1]Podklady QZ'!J744</f>
        <v>0.61362982971704982</v>
      </c>
      <c r="K5" s="271">
        <f>+'[1]Podklady QZ'!K744</f>
        <v>22748.396147200001</v>
      </c>
      <c r="L5" s="272">
        <f>+'[1]Podklady QZ'!L744</f>
        <v>13815.897723999997</v>
      </c>
      <c r="M5" s="273">
        <f>+'[1]Podklady QZ'!M744</f>
        <v>0.60733502417490359</v>
      </c>
      <c r="N5" s="274"/>
    </row>
    <row r="6" spans="1:20" x14ac:dyDescent="0.2">
      <c r="A6" s="36" t="s">
        <v>44</v>
      </c>
      <c r="B6" s="264">
        <f>+'[1]Podklady QZ'!B745</f>
        <v>1210.9976720000002</v>
      </c>
      <c r="C6" s="265">
        <f>+'[1]Podklady QZ'!C745</f>
        <v>809.91270599999996</v>
      </c>
      <c r="D6" s="266">
        <f>+'[1]Podklady QZ'!D745</f>
        <v>0.66879790500538616</v>
      </c>
      <c r="E6" s="264">
        <f>+'[1]Podklady QZ'!E745</f>
        <v>1370.3171590000002</v>
      </c>
      <c r="F6" s="265">
        <f>+'[1]Podklady QZ'!F745</f>
        <v>910.42464999999993</v>
      </c>
      <c r="G6" s="266">
        <f>+'[1]Podklady QZ'!G745</f>
        <v>0.66438973198320717</v>
      </c>
      <c r="H6" s="264">
        <f>+'[1]Podklady QZ'!H745</f>
        <v>1451.4549730000006</v>
      </c>
      <c r="I6" s="265">
        <f>+'[1]Podklady QZ'!I745</f>
        <v>950.24419799999987</v>
      </c>
      <c r="J6" s="256">
        <f>+'[1]Podklady QZ'!J745</f>
        <v>0.6546838969699128</v>
      </c>
      <c r="K6" s="261">
        <f>+'[1]Podklady QZ'!K745</f>
        <v>4032.7698040000014</v>
      </c>
      <c r="L6" s="261">
        <f>+'[1]Podklady QZ'!L745</f>
        <v>2670.5815539999999</v>
      </c>
      <c r="M6" s="262">
        <f>+'[1]Podklady QZ'!M745</f>
        <v>0.66222018210687805</v>
      </c>
      <c r="N6" s="274"/>
      <c r="O6" s="227"/>
      <c r="P6" s="479">
        <f>+L6/$L$5</f>
        <v>0.19329772175143242</v>
      </c>
    </row>
    <row r="7" spans="1:20" x14ac:dyDescent="0.2">
      <c r="A7" s="47" t="s">
        <v>43</v>
      </c>
      <c r="B7" s="251">
        <f>+'[1]Podklady QZ'!B746</f>
        <v>118.17874600000003</v>
      </c>
      <c r="C7" s="260">
        <f>+'[1]Podklady QZ'!C746</f>
        <v>111.28188400000001</v>
      </c>
      <c r="D7" s="256">
        <f>+'[1]Podklady QZ'!D746</f>
        <v>0.94164041984334457</v>
      </c>
      <c r="E7" s="251">
        <f>+'[1]Podklady QZ'!E746</f>
        <v>121.00669100000003</v>
      </c>
      <c r="F7" s="252">
        <f>+'[1]Podklady QZ'!F746</f>
        <v>112.95523700000003</v>
      </c>
      <c r="G7" s="256">
        <f>+'[1]Podklady QZ'!G746</f>
        <v>0.9334627371969042</v>
      </c>
      <c r="H7" s="251">
        <f>+'[1]Podklady QZ'!H746</f>
        <v>135.75352000000004</v>
      </c>
      <c r="I7" s="260">
        <f>+'[1]Podklady QZ'!I746</f>
        <v>129.61812100000003</v>
      </c>
      <c r="J7" s="256">
        <f>+'[1]Podklady QZ'!J746</f>
        <v>0.95480486251848196</v>
      </c>
      <c r="K7" s="250">
        <f>+'[1]Podklady QZ'!K746</f>
        <v>374.93895700000007</v>
      </c>
      <c r="L7" s="275">
        <f>+'[1]Podklady QZ'!L746</f>
        <v>353.85524200000009</v>
      </c>
      <c r="M7" s="258">
        <f>+'[1]Podklady QZ'!M746</f>
        <v>0.94376760641599589</v>
      </c>
      <c r="N7" s="274"/>
      <c r="O7" s="227"/>
      <c r="P7" s="479">
        <f t="shared" ref="P7:P21" si="0">+L7/$L$5</f>
        <v>2.5612178742848383E-2</v>
      </c>
    </row>
    <row r="8" spans="1:20" x14ac:dyDescent="0.2">
      <c r="A8" s="47" t="s">
        <v>42</v>
      </c>
      <c r="B8" s="251">
        <f>+'[1]Podklady QZ'!B747</f>
        <v>437.19015200000001</v>
      </c>
      <c r="C8" s="260">
        <f>+'[1]Podklady QZ'!C747</f>
        <v>317.07669099999998</v>
      </c>
      <c r="D8" s="256">
        <f>+'[1]Podklady QZ'!D747</f>
        <v>0.7252603690853493</v>
      </c>
      <c r="E8" s="251">
        <f>+'[1]Podklady QZ'!E747</f>
        <v>438.43628000000007</v>
      </c>
      <c r="F8" s="252">
        <f>+'[1]Podklady QZ'!F747</f>
        <v>328.14498300000002</v>
      </c>
      <c r="G8" s="256">
        <f>+'[1]Podklady QZ'!G747</f>
        <v>0.74844395404504382</v>
      </c>
      <c r="H8" s="251">
        <f>+'[1]Podklady QZ'!H747</f>
        <v>577.70880399999999</v>
      </c>
      <c r="I8" s="260">
        <f>+'[1]Podklady QZ'!I747</f>
        <v>425.87753600000008</v>
      </c>
      <c r="J8" s="256">
        <f>+'[1]Podklady QZ'!J747</f>
        <v>0.73718373867814568</v>
      </c>
      <c r="K8" s="250">
        <f>+'[1]Podklady QZ'!K747</f>
        <v>1453.3352359999999</v>
      </c>
      <c r="L8" s="275">
        <f>+'[1]Podklady QZ'!L747</f>
        <v>1071.0992100000001</v>
      </c>
      <c r="M8" s="258">
        <f>+'[1]Podklady QZ'!M747</f>
        <v>0.7369939044125674</v>
      </c>
      <c r="N8" s="274"/>
      <c r="O8" s="227"/>
      <c r="P8" s="479">
        <f t="shared" si="0"/>
        <v>7.7526573473351831E-2</v>
      </c>
    </row>
    <row r="9" spans="1:20" x14ac:dyDescent="0.2">
      <c r="A9" s="36" t="s">
        <v>67</v>
      </c>
      <c r="B9" s="251">
        <f>+'[1]Podklady QZ'!B748</f>
        <v>1.2330590000000001</v>
      </c>
      <c r="C9" s="260">
        <f>+'[1]Podklady QZ'!C748</f>
        <v>0</v>
      </c>
      <c r="D9" s="256">
        <f>+'[1]Podklady QZ'!D748</f>
        <v>0</v>
      </c>
      <c r="E9" s="251">
        <f>+'[1]Podklady QZ'!E748</f>
        <v>2.2821720000000001</v>
      </c>
      <c r="F9" s="252">
        <f>+'[1]Podklady QZ'!F748</f>
        <v>0</v>
      </c>
      <c r="G9" s="256">
        <f>+'[1]Podklady QZ'!G748</f>
        <v>0</v>
      </c>
      <c r="H9" s="251">
        <f>+'[1]Podklady QZ'!H748</f>
        <v>1.2963169999999997</v>
      </c>
      <c r="I9" s="260">
        <f>+'[1]Podklady QZ'!I748</f>
        <v>0</v>
      </c>
      <c r="J9" s="256">
        <f>+'[1]Podklady QZ'!J748</f>
        <v>0</v>
      </c>
      <c r="K9" s="250">
        <f>+'[1]Podklady QZ'!K748</f>
        <v>4.8115480000000002</v>
      </c>
      <c r="L9" s="275">
        <f>+'[1]Podklady QZ'!L748</f>
        <v>0</v>
      </c>
      <c r="M9" s="258">
        <f>+'[1]Podklady QZ'!M748</f>
        <v>0</v>
      </c>
      <c r="N9" s="274"/>
      <c r="O9" s="227"/>
      <c r="P9" s="479">
        <f t="shared" si="0"/>
        <v>0</v>
      </c>
    </row>
    <row r="10" spans="1:20" x14ac:dyDescent="0.2">
      <c r="A10" s="47" t="s">
        <v>68</v>
      </c>
      <c r="B10" s="251">
        <f>+'[1]Podklady QZ'!B749</f>
        <v>1.37473</v>
      </c>
      <c r="C10" s="260">
        <f>+'[1]Podklady QZ'!C749</f>
        <v>0</v>
      </c>
      <c r="D10" s="256">
        <f>+'[1]Podklady QZ'!D749</f>
        <v>0</v>
      </c>
      <c r="E10" s="251">
        <f>+'[1]Podklady QZ'!E749</f>
        <v>0.93667</v>
      </c>
      <c r="F10" s="252">
        <f>+'[1]Podklady QZ'!F749</f>
        <v>0</v>
      </c>
      <c r="G10" s="256">
        <f>+'[1]Podklady QZ'!G749</f>
        <v>0</v>
      </c>
      <c r="H10" s="251">
        <f>+'[1]Podklady QZ'!H749</f>
        <v>1.3285100000000001</v>
      </c>
      <c r="I10" s="260">
        <f>+'[1]Podklady QZ'!I749</f>
        <v>0</v>
      </c>
      <c r="J10" s="256">
        <f>+'[1]Podklady QZ'!J749</f>
        <v>0</v>
      </c>
      <c r="K10" s="250">
        <f>+'[1]Podklady QZ'!K749</f>
        <v>3.63991</v>
      </c>
      <c r="L10" s="275">
        <f>+'[1]Podklady QZ'!L749</f>
        <v>0</v>
      </c>
      <c r="M10" s="258">
        <f>+'[1]Podklady QZ'!M749</f>
        <v>0</v>
      </c>
      <c r="N10" s="274"/>
      <c r="O10" s="227"/>
      <c r="P10" s="479">
        <f t="shared" si="0"/>
        <v>0</v>
      </c>
    </row>
    <row r="11" spans="1:20" x14ac:dyDescent="0.2">
      <c r="A11" s="36" t="s">
        <v>69</v>
      </c>
      <c r="B11" s="251">
        <f>+'[1]Podklady QZ'!B750</f>
        <v>6.8652000000000005E-2</v>
      </c>
      <c r="C11" s="260">
        <f>+'[1]Podklady QZ'!C750</f>
        <v>0</v>
      </c>
      <c r="D11" s="256">
        <f>+'[1]Podklady QZ'!D750</f>
        <v>0</v>
      </c>
      <c r="E11" s="251">
        <f>+'[1]Podklady QZ'!E750</f>
        <v>6.1426000000000001E-2</v>
      </c>
      <c r="F11" s="252">
        <f>+'[1]Podklady QZ'!F750</f>
        <v>0</v>
      </c>
      <c r="G11" s="256">
        <f>+'[1]Podklady QZ'!G750</f>
        <v>0</v>
      </c>
      <c r="H11" s="251">
        <f>+'[1]Podklady QZ'!H750</f>
        <v>4.9225999999999999E-2</v>
      </c>
      <c r="I11" s="260">
        <f>+'[1]Podklady QZ'!I750</f>
        <v>0</v>
      </c>
      <c r="J11" s="256">
        <f>+'[1]Podklady QZ'!J750</f>
        <v>0</v>
      </c>
      <c r="K11" s="250">
        <f>+'[1]Podklady QZ'!K750</f>
        <v>0.17930399999999999</v>
      </c>
      <c r="L11" s="275">
        <f>+'[1]Podklady QZ'!L750</f>
        <v>0</v>
      </c>
      <c r="M11" s="258">
        <f>+'[1]Podklady QZ'!M750</f>
        <v>0</v>
      </c>
      <c r="N11" s="274"/>
      <c r="O11" s="227"/>
      <c r="P11" s="479">
        <f t="shared" si="0"/>
        <v>0</v>
      </c>
    </row>
    <row r="12" spans="1:20" x14ac:dyDescent="0.2">
      <c r="A12" s="47" t="s">
        <v>41</v>
      </c>
      <c r="B12" s="251">
        <f>+'[1]Podklady QZ'!B751</f>
        <v>2182.6076169999997</v>
      </c>
      <c r="C12" s="260">
        <f>+'[1]Podklady QZ'!C751</f>
        <v>1796.6664039999996</v>
      </c>
      <c r="D12" s="256">
        <f>+'[1]Podklady QZ'!D751</f>
        <v>0.8231742572535885</v>
      </c>
      <c r="E12" s="251">
        <f>+'[1]Podklady QZ'!E751</f>
        <v>2500.8973300000002</v>
      </c>
      <c r="F12" s="252">
        <f>+'[1]Podklady QZ'!F751</f>
        <v>1948.9604210000002</v>
      </c>
      <c r="G12" s="256">
        <f>+'[1]Podklady QZ'!G751</f>
        <v>0.77930445109475965</v>
      </c>
      <c r="H12" s="251">
        <f>+'[1]Podklady QZ'!H751</f>
        <v>3475.1619590000005</v>
      </c>
      <c r="I12" s="260">
        <f>+'[1]Podklady QZ'!I751</f>
        <v>2742.2858529999999</v>
      </c>
      <c r="J12" s="256">
        <f>+'[1]Podklady QZ'!J751</f>
        <v>0.78911023007086256</v>
      </c>
      <c r="K12" s="250">
        <f>+'[1]Podklady QZ'!K751</f>
        <v>8158.6669060000004</v>
      </c>
      <c r="L12" s="275">
        <f>+'[1]Podklady QZ'!L751</f>
        <v>6487.9126779999997</v>
      </c>
      <c r="M12" s="258">
        <f>+'[1]Podklady QZ'!M751</f>
        <v>0.79521725212591976</v>
      </c>
      <c r="N12" s="274"/>
      <c r="O12" s="227"/>
      <c r="P12" s="479">
        <f t="shared" si="0"/>
        <v>0.46959761917820647</v>
      </c>
    </row>
    <row r="13" spans="1:20" x14ac:dyDescent="0.2">
      <c r="A13" s="47" t="s">
        <v>80</v>
      </c>
      <c r="B13" s="251">
        <f>+'[1]Podklady QZ'!B752</f>
        <v>18.204999999999998</v>
      </c>
      <c r="C13" s="260">
        <f>+'[1]Podklady QZ'!C752</f>
        <v>0</v>
      </c>
      <c r="D13" s="256">
        <f>+'[1]Podklady QZ'!D752</f>
        <v>0</v>
      </c>
      <c r="E13" s="251">
        <f>+'[1]Podklady QZ'!E752</f>
        <v>16.928000000000001</v>
      </c>
      <c r="F13" s="252">
        <f>+'[1]Podklady QZ'!F752</f>
        <v>0</v>
      </c>
      <c r="G13" s="256">
        <f>+'[1]Podklady QZ'!G752</f>
        <v>0</v>
      </c>
      <c r="H13" s="251">
        <f>+'[1]Podklady QZ'!H752</f>
        <v>33.966000000000001</v>
      </c>
      <c r="I13" s="260">
        <f>+'[1]Podklady QZ'!I752</f>
        <v>0</v>
      </c>
      <c r="J13" s="256">
        <f>+'[1]Podklady QZ'!J752</f>
        <v>0</v>
      </c>
      <c r="K13" s="250">
        <f>+'[1]Podklady QZ'!K752</f>
        <v>69.09899999999999</v>
      </c>
      <c r="L13" s="275">
        <f>+'[1]Podklady QZ'!L752</f>
        <v>0</v>
      </c>
      <c r="M13" s="258">
        <f>+'[1]Podklady QZ'!M752</f>
        <v>0</v>
      </c>
      <c r="N13" s="274"/>
      <c r="O13" s="227"/>
      <c r="P13" s="479">
        <f t="shared" si="0"/>
        <v>0</v>
      </c>
    </row>
    <row r="14" spans="1:20" x14ac:dyDescent="0.2">
      <c r="A14" s="47" t="s">
        <v>40</v>
      </c>
      <c r="B14" s="251">
        <f>+'[1]Podklady QZ'!B753</f>
        <v>0</v>
      </c>
      <c r="C14" s="260">
        <f>+'[1]Podklady QZ'!C753</f>
        <v>0</v>
      </c>
      <c r="D14" s="256">
        <f>+'[1]Podklady QZ'!D753</f>
        <v>0</v>
      </c>
      <c r="E14" s="251">
        <f>+'[1]Podklady QZ'!E753</f>
        <v>0</v>
      </c>
      <c r="F14" s="252">
        <f>+'[1]Podklady QZ'!F753</f>
        <v>0</v>
      </c>
      <c r="G14" s="256">
        <f>+'[1]Podklady QZ'!G753</f>
        <v>0</v>
      </c>
      <c r="H14" s="251">
        <f>+'[1]Podklady QZ'!H753</f>
        <v>2.2200000000000002E-3</v>
      </c>
      <c r="I14" s="260">
        <f>+'[1]Podklady QZ'!I753</f>
        <v>0</v>
      </c>
      <c r="J14" s="256">
        <f>+'[1]Podklady QZ'!J753</f>
        <v>0</v>
      </c>
      <c r="K14" s="250">
        <f>+'[1]Podklady QZ'!K753</f>
        <v>2.2200000000000002E-3</v>
      </c>
      <c r="L14" s="275">
        <f>+'[1]Podklady QZ'!L753</f>
        <v>0</v>
      </c>
      <c r="M14" s="258">
        <f>+'[1]Podklady QZ'!M753</f>
        <v>0</v>
      </c>
      <c r="N14" s="274"/>
      <c r="O14" s="227"/>
      <c r="P14" s="479">
        <f t="shared" si="0"/>
        <v>0</v>
      </c>
    </row>
    <row r="15" spans="1:20" x14ac:dyDescent="0.2">
      <c r="A15" s="47" t="s">
        <v>39</v>
      </c>
      <c r="B15" s="251">
        <f>+'[1]Podklady QZ'!B754</f>
        <v>606.14238099999989</v>
      </c>
      <c r="C15" s="260">
        <f>+'[1]Podklady QZ'!C754</f>
        <v>54.449286999999998</v>
      </c>
      <c r="D15" s="256">
        <f>+'[1]Podklady QZ'!D754</f>
        <v>8.9829203016906362E-2</v>
      </c>
      <c r="E15" s="251">
        <f>+'[1]Podklady QZ'!E754</f>
        <v>587.59985900000004</v>
      </c>
      <c r="F15" s="252">
        <f>+'[1]Podklady QZ'!F754</f>
        <v>52.720800000000004</v>
      </c>
      <c r="G15" s="256">
        <f>+'[1]Podklady QZ'!G754</f>
        <v>8.9722281570527057E-2</v>
      </c>
      <c r="H15" s="251">
        <f>+'[1]Podklady QZ'!H754</f>
        <v>583.24958300000003</v>
      </c>
      <c r="I15" s="260">
        <f>+'[1]Podklady QZ'!I754</f>
        <v>40.806264999999996</v>
      </c>
      <c r="J15" s="256">
        <f>+'[1]Podklady QZ'!J754</f>
        <v>6.996364196286102E-2</v>
      </c>
      <c r="K15" s="250">
        <f>+'[1]Podklady QZ'!K754</f>
        <v>1776.9918230000001</v>
      </c>
      <c r="L15" s="275">
        <f>+'[1]Podklady QZ'!L754</f>
        <v>147.97635199999999</v>
      </c>
      <c r="M15" s="258">
        <f>+'[1]Podklady QZ'!M754</f>
        <v>8.3273513183746359E-2</v>
      </c>
      <c r="N15" s="274"/>
      <c r="O15" s="227"/>
      <c r="P15" s="479">
        <f t="shared" si="0"/>
        <v>1.0710585367387743E-2</v>
      </c>
    </row>
    <row r="16" spans="1:20" x14ac:dyDescent="0.2">
      <c r="A16" s="47" t="s">
        <v>38</v>
      </c>
      <c r="B16" s="251">
        <f>+'[1]Podklady QZ'!B755</f>
        <v>1.8360000000000001</v>
      </c>
      <c r="C16" s="260">
        <f>+'[1]Podklady QZ'!C755</f>
        <v>0</v>
      </c>
      <c r="D16" s="256">
        <f>+'[1]Podklady QZ'!D755</f>
        <v>0</v>
      </c>
      <c r="E16" s="251">
        <f>+'[1]Podklady QZ'!E755</f>
        <v>1.95</v>
      </c>
      <c r="F16" s="252">
        <f>+'[1]Podklady QZ'!F755</f>
        <v>0</v>
      </c>
      <c r="G16" s="256">
        <f>+'[1]Podklady QZ'!G755</f>
        <v>0</v>
      </c>
      <c r="H16" s="251">
        <f>+'[1]Podklady QZ'!H755</f>
        <v>2.6897280000000001</v>
      </c>
      <c r="I16" s="260">
        <f>+'[1]Podklady QZ'!I755</f>
        <v>0.72726000000000002</v>
      </c>
      <c r="J16" s="256">
        <f>+'[1]Podklady QZ'!J755</f>
        <v>0.27038421728888573</v>
      </c>
      <c r="K16" s="250">
        <f>+'[1]Podklady QZ'!K755</f>
        <v>6.4757280000000002</v>
      </c>
      <c r="L16" s="275">
        <f>+'[1]Podklady QZ'!L755</f>
        <v>0.72726000000000002</v>
      </c>
      <c r="M16" s="258">
        <f>+'[1]Podklady QZ'!M755</f>
        <v>0.11230551993536479</v>
      </c>
      <c r="N16" s="274"/>
      <c r="O16" s="227"/>
      <c r="P16" s="479">
        <f t="shared" si="0"/>
        <v>5.2639358985457424E-5</v>
      </c>
    </row>
    <row r="17" spans="1:16" x14ac:dyDescent="0.2">
      <c r="A17" s="47" t="s">
        <v>37</v>
      </c>
      <c r="B17" s="251">
        <f>+'[1]Podklady QZ'!B756</f>
        <v>227.10838122869595</v>
      </c>
      <c r="C17" s="260">
        <f>+'[1]Podklady QZ'!C756</f>
        <v>181.22268200000002</v>
      </c>
      <c r="D17" s="256">
        <f>+'[1]Podklady QZ'!D756</f>
        <v>0.79795682140638624</v>
      </c>
      <c r="E17" s="251">
        <f>+'[1]Podklady QZ'!E756</f>
        <v>227.24018891616231</v>
      </c>
      <c r="F17" s="252">
        <f>+'[1]Podklady QZ'!F756</f>
        <v>176.92458500000001</v>
      </c>
      <c r="G17" s="256">
        <f>+'[1]Podklady QZ'!G756</f>
        <v>0.77857964228886611</v>
      </c>
      <c r="H17" s="251">
        <f>+'[1]Podklady QZ'!H756</f>
        <v>214.95488458375706</v>
      </c>
      <c r="I17" s="260">
        <f>+'[1]Podklady QZ'!I756</f>
        <v>166.84030300000003</v>
      </c>
      <c r="J17" s="256">
        <f>+'[1]Podklady QZ'!J756</f>
        <v>0.77616427895124562</v>
      </c>
      <c r="K17" s="250">
        <f>+'[1]Podklady QZ'!K756</f>
        <v>669.30345472861541</v>
      </c>
      <c r="L17" s="275">
        <f>+'[1]Podklady QZ'!L756</f>
        <v>524.98757000000012</v>
      </c>
      <c r="M17" s="258">
        <f>+'[1]Podklady QZ'!M756</f>
        <v>0.78437899325182547</v>
      </c>
      <c r="N17" s="274"/>
      <c r="O17" s="227"/>
      <c r="P17" s="479">
        <f t="shared" si="0"/>
        <v>3.7998802574227872E-2</v>
      </c>
    </row>
    <row r="18" spans="1:16" x14ac:dyDescent="0.2">
      <c r="A18" s="47" t="s">
        <v>36</v>
      </c>
      <c r="B18" s="251">
        <f>+'[1]Podklady QZ'!B757</f>
        <v>732.93996100000004</v>
      </c>
      <c r="C18" s="260">
        <f>+'[1]Podklady QZ'!C757</f>
        <v>360.30947300000003</v>
      </c>
      <c r="D18" s="256">
        <f>+'[1]Podklady QZ'!D757</f>
        <v>0.49159479926351024</v>
      </c>
      <c r="E18" s="251">
        <f>+'[1]Podklady QZ'!E757</f>
        <v>807.32334300000014</v>
      </c>
      <c r="F18" s="252">
        <f>+'[1]Podklady QZ'!F757</f>
        <v>340.38413199999997</v>
      </c>
      <c r="G18" s="256">
        <f>+'[1]Podklady QZ'!G757</f>
        <v>0.42162057489275384</v>
      </c>
      <c r="H18" s="251">
        <f>+'[1]Podklady QZ'!H757</f>
        <v>755.37552300000004</v>
      </c>
      <c r="I18" s="260">
        <f>+'[1]Podklady QZ'!I757</f>
        <v>295.96616800000004</v>
      </c>
      <c r="J18" s="256">
        <f>+'[1]Podklady QZ'!J757</f>
        <v>0.39181328887195094</v>
      </c>
      <c r="K18" s="250">
        <f>+'[1]Podklady QZ'!K757</f>
        <v>2295.6388270000002</v>
      </c>
      <c r="L18" s="275">
        <f>+'[1]Podklady QZ'!L757</f>
        <v>996.65977299999997</v>
      </c>
      <c r="M18" s="258">
        <f>+'[1]Podklady QZ'!M757</f>
        <v>0.43415356164822344</v>
      </c>
      <c r="N18" s="274"/>
      <c r="O18" s="227"/>
      <c r="P18" s="479">
        <f t="shared" si="0"/>
        <v>7.2138618344624345E-2</v>
      </c>
    </row>
    <row r="19" spans="1:16" x14ac:dyDescent="0.2">
      <c r="A19" s="47" t="s">
        <v>3</v>
      </c>
      <c r="B19" s="251">
        <f>+'[1]Podklady QZ'!B758</f>
        <v>0</v>
      </c>
      <c r="C19" s="260">
        <f>+'[1]Podklady QZ'!C758</f>
        <v>0</v>
      </c>
      <c r="D19" s="256">
        <f>+'[1]Podklady QZ'!D758</f>
        <v>0</v>
      </c>
      <c r="E19" s="251">
        <f>+'[1]Podklady QZ'!E758</f>
        <v>0</v>
      </c>
      <c r="F19" s="252">
        <f>+'[1]Podklady QZ'!F758</f>
        <v>0</v>
      </c>
      <c r="G19" s="256">
        <f>+'[1]Podklady QZ'!G758</f>
        <v>0</v>
      </c>
      <c r="H19" s="251">
        <f>+'[1]Podklady QZ'!H758</f>
        <v>0</v>
      </c>
      <c r="I19" s="260">
        <f>+'[1]Podklady QZ'!I758</f>
        <v>0</v>
      </c>
      <c r="J19" s="256">
        <f>+'[1]Podklady QZ'!J758</f>
        <v>0</v>
      </c>
      <c r="K19" s="250">
        <f>+'[1]Podklady QZ'!K758</f>
        <v>0</v>
      </c>
      <c r="L19" s="275">
        <f>+'[1]Podklady QZ'!L758</f>
        <v>0</v>
      </c>
      <c r="M19" s="258">
        <f>+'[1]Podklady QZ'!M758</f>
        <v>0</v>
      </c>
      <c r="N19" s="274"/>
      <c r="O19" s="227"/>
      <c r="P19" s="479">
        <f t="shared" si="0"/>
        <v>0</v>
      </c>
    </row>
    <row r="20" spans="1:16" x14ac:dyDescent="0.2">
      <c r="A20" s="47" t="s">
        <v>35</v>
      </c>
      <c r="B20" s="251">
        <f>+'[1]Podklady QZ'!B759</f>
        <v>11.983096000000002</v>
      </c>
      <c r="C20" s="260">
        <f>+'[1]Podklady QZ'!C759</f>
        <v>7.0269819999999994</v>
      </c>
      <c r="D20" s="256">
        <f>+'[1]Podklady QZ'!D759</f>
        <v>0.58640788657622356</v>
      </c>
      <c r="E20" s="251">
        <f>+'[1]Podklady QZ'!E759</f>
        <v>9.7747860000000006</v>
      </c>
      <c r="F20" s="252">
        <f>+'[1]Podklady QZ'!F759</f>
        <v>0.71408500000000008</v>
      </c>
      <c r="G20" s="256">
        <f>+'[1]Podklady QZ'!G759</f>
        <v>7.3053773248846571E-2</v>
      </c>
      <c r="H20" s="251">
        <f>+'[1]Podklady QZ'!H759</f>
        <v>15.843027000000005</v>
      </c>
      <c r="I20" s="260">
        <f>+'[1]Podklady QZ'!I759</f>
        <v>1.4627929999999996</v>
      </c>
      <c r="J20" s="256">
        <f>+'[1]Podklady QZ'!J759</f>
        <v>9.2330398729990118E-2</v>
      </c>
      <c r="K20" s="250">
        <f>+'[1]Podklady QZ'!K759</f>
        <v>37.600909000000009</v>
      </c>
      <c r="L20" s="275">
        <f>+'[1]Podklady QZ'!L759</f>
        <v>9.2038599999999988</v>
      </c>
      <c r="M20" s="258">
        <f>+'[1]Podklady QZ'!M759</f>
        <v>0.24477759300978594</v>
      </c>
      <c r="N20" s="274"/>
      <c r="O20" s="227"/>
      <c r="P20" s="479">
        <f t="shared" si="0"/>
        <v>6.6617893269517382E-4</v>
      </c>
    </row>
    <row r="21" spans="1:16" ht="12.75" thickBot="1" x14ac:dyDescent="0.25">
      <c r="A21" s="37" t="s">
        <v>34</v>
      </c>
      <c r="B21" s="253">
        <f>+'[1]Podklady QZ'!B760</f>
        <v>1248.0151277713042</v>
      </c>
      <c r="C21" s="263">
        <f>+'[1]Podklady QZ'!C760</f>
        <v>509.39077399999991</v>
      </c>
      <c r="D21" s="257">
        <f>+'[1]Podklady QZ'!D760</f>
        <v>0.40816073672894176</v>
      </c>
      <c r="E21" s="253">
        <f>+'[1]Podklady QZ'!E760</f>
        <v>1116.5767694838369</v>
      </c>
      <c r="F21" s="254">
        <f>+'[1]Podklady QZ'!F760</f>
        <v>428.57110900000004</v>
      </c>
      <c r="G21" s="257">
        <f>+'[1]Podklady QZ'!G760</f>
        <v>0.38382592286790707</v>
      </c>
      <c r="H21" s="253">
        <f>+'[1]Podklady QZ'!H760</f>
        <v>1500.3506232162431</v>
      </c>
      <c r="I21" s="263">
        <f>+'[1]Podklady QZ'!I760</f>
        <v>614.93234199999984</v>
      </c>
      <c r="J21" s="257">
        <f>+'[1]Podklady QZ'!J760</f>
        <v>0.40985909059163339</v>
      </c>
      <c r="K21" s="255">
        <f>+'[1]Podklady QZ'!K760</f>
        <v>3864.9425204713839</v>
      </c>
      <c r="L21" s="255">
        <f>+'[1]Podklady QZ'!L760</f>
        <v>1552.8942249999998</v>
      </c>
      <c r="M21" s="259">
        <f>+'[1]Podklady QZ'!M760</f>
        <v>0.40178973342418622</v>
      </c>
      <c r="N21" s="274"/>
      <c r="O21" s="227"/>
      <c r="P21" s="479">
        <f t="shared" si="0"/>
        <v>0.11239908227624051</v>
      </c>
    </row>
    <row r="22" spans="1:16" s="126" customFormat="1" ht="11.25" x14ac:dyDescent="0.2">
      <c r="A22" s="119"/>
      <c r="B22" s="5"/>
      <c r="C22" s="5"/>
      <c r="D22" s="5"/>
      <c r="E22" s="5"/>
      <c r="F22" s="5"/>
      <c r="G22" s="5"/>
      <c r="H22" s="5"/>
      <c r="I22" s="5"/>
      <c r="M22" s="4" t="s">
        <v>82</v>
      </c>
    </row>
    <row r="23" spans="1:16" x14ac:dyDescent="0.2">
      <c r="A23" s="225"/>
      <c r="B23" s="52"/>
      <c r="C23" s="13"/>
      <c r="D23" s="13"/>
      <c r="E23" s="13"/>
      <c r="F23" s="13"/>
      <c r="G23" s="13"/>
      <c r="H23" s="13"/>
      <c r="I23" s="13"/>
    </row>
    <row r="24" spans="1:16" x14ac:dyDescent="0.2">
      <c r="A24" s="225"/>
      <c r="B24" s="52"/>
    </row>
    <row r="25" spans="1:16" x14ac:dyDescent="0.2">
      <c r="A25" s="225"/>
      <c r="B25" s="52"/>
      <c r="C25" s="127"/>
      <c r="D25" s="127"/>
      <c r="E25" s="127"/>
      <c r="F25" s="127"/>
      <c r="G25" s="127"/>
      <c r="H25" s="127"/>
      <c r="I25" s="127"/>
      <c r="J25" s="127"/>
    </row>
    <row r="26" spans="1:16" x14ac:dyDescent="0.2">
      <c r="A26" s="225"/>
      <c r="B26" s="52"/>
      <c r="C26" s="127"/>
      <c r="D26" s="127"/>
      <c r="E26" s="127"/>
      <c r="F26" s="127"/>
      <c r="G26" s="127"/>
      <c r="H26" s="127"/>
      <c r="I26" s="127"/>
      <c r="J26" s="127"/>
    </row>
    <row r="27" spans="1:16" x14ac:dyDescent="0.2">
      <c r="A27" s="225"/>
      <c r="B27" s="52"/>
    </row>
    <row r="28" spans="1:16" x14ac:dyDescent="0.2">
      <c r="A28" s="225"/>
      <c r="B28" s="52"/>
    </row>
    <row r="29" spans="1:16" x14ac:dyDescent="0.2">
      <c r="A29" s="225"/>
      <c r="B29" s="52"/>
    </row>
    <row r="30" spans="1:16" x14ac:dyDescent="0.2">
      <c r="A30" s="225"/>
      <c r="B30" s="52"/>
    </row>
    <row r="31" spans="1:16" x14ac:dyDescent="0.2">
      <c r="A31" s="225"/>
      <c r="B31" s="52"/>
    </row>
    <row r="32" spans="1:16" x14ac:dyDescent="0.2">
      <c r="A32" s="225"/>
      <c r="B32" s="52"/>
    </row>
    <row r="33" spans="1:2" x14ac:dyDescent="0.2">
      <c r="A33" s="225"/>
      <c r="B33" s="52"/>
    </row>
    <row r="34" spans="1:2" x14ac:dyDescent="0.2">
      <c r="A34" s="225"/>
      <c r="B34" s="52"/>
    </row>
    <row r="35" spans="1:2" x14ac:dyDescent="0.2">
      <c r="A35" s="225"/>
      <c r="B35" s="52"/>
    </row>
    <row r="36" spans="1:2" x14ac:dyDescent="0.2">
      <c r="A36" s="225"/>
      <c r="B36" s="52"/>
    </row>
    <row r="37" spans="1:2" x14ac:dyDescent="0.2">
      <c r="A37" s="225"/>
      <c r="B37" s="52"/>
    </row>
    <row r="38" spans="1:2" x14ac:dyDescent="0.2">
      <c r="A38" s="225"/>
      <c r="B38" s="52"/>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85" zoomScaleNormal="85" workbookViewId="0">
      <selection activeCell="R28" sqref="R28"/>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287</v>
      </c>
      <c r="B1" s="384"/>
      <c r="C1" s="384"/>
      <c r="D1" s="384"/>
      <c r="E1" s="384"/>
      <c r="F1" s="384"/>
      <c r="G1" s="384"/>
      <c r="H1" s="384"/>
      <c r="I1" s="384"/>
      <c r="J1" s="384"/>
      <c r="K1" s="384"/>
      <c r="L1" s="384"/>
      <c r="M1" s="385" t="s">
        <v>296</v>
      </c>
      <c r="N1" s="386"/>
    </row>
    <row r="2" spans="1:14" ht="7.5" customHeight="1" x14ac:dyDescent="0.2">
      <c r="A2" s="388"/>
      <c r="B2" s="388"/>
      <c r="C2" s="388"/>
      <c r="D2" s="388"/>
      <c r="E2" s="388"/>
      <c r="F2" s="388"/>
      <c r="G2" s="388"/>
      <c r="H2" s="388"/>
      <c r="I2" s="388"/>
      <c r="J2" s="388"/>
      <c r="K2" s="388"/>
      <c r="L2" s="388"/>
      <c r="M2" s="388"/>
      <c r="N2" s="388"/>
    </row>
    <row r="3" spans="1:14" x14ac:dyDescent="0.2">
      <c r="A3" s="569"/>
      <c r="B3" s="571" t="s">
        <v>277</v>
      </c>
      <c r="C3" s="571"/>
      <c r="D3" s="571"/>
      <c r="E3" s="571" t="s">
        <v>282</v>
      </c>
      <c r="F3" s="571"/>
      <c r="G3" s="571"/>
      <c r="H3" s="571" t="s">
        <v>288</v>
      </c>
      <c r="I3" s="571"/>
      <c r="J3" s="571"/>
      <c r="K3" s="571" t="s">
        <v>261</v>
      </c>
      <c r="L3" s="571"/>
      <c r="M3" s="572"/>
      <c r="N3" s="390"/>
    </row>
    <row r="4" spans="1:14" x14ac:dyDescent="0.2">
      <c r="A4" s="570"/>
      <c r="B4" s="391" t="s">
        <v>8</v>
      </c>
      <c r="C4" s="391" t="s">
        <v>9</v>
      </c>
      <c r="D4" s="391" t="s">
        <v>10</v>
      </c>
      <c r="E4" s="391" t="s">
        <v>8</v>
      </c>
      <c r="F4" s="391" t="s">
        <v>9</v>
      </c>
      <c r="G4" s="391" t="s">
        <v>10</v>
      </c>
      <c r="H4" s="391" t="s">
        <v>8</v>
      </c>
      <c r="I4" s="391" t="s">
        <v>9</v>
      </c>
      <c r="J4" s="391" t="s">
        <v>10</v>
      </c>
      <c r="K4" s="391" t="s">
        <v>8</v>
      </c>
      <c r="L4" s="391" t="s">
        <v>9</v>
      </c>
      <c r="M4" s="392" t="s">
        <v>10</v>
      </c>
    </row>
    <row r="5" spans="1:14" s="395" customFormat="1" ht="12" customHeight="1" x14ac:dyDescent="0.2">
      <c r="A5" s="559" t="s">
        <v>283</v>
      </c>
      <c r="B5" s="561">
        <f>SUM(B6:D6)</f>
        <v>55452.902839183429</v>
      </c>
      <c r="C5" s="562"/>
      <c r="D5" s="563"/>
      <c r="E5" s="561">
        <f>+E6+F6+G6</f>
        <v>59627.700000000004</v>
      </c>
      <c r="F5" s="562"/>
      <c r="G5" s="563"/>
      <c r="H5" s="564">
        <f t="shared" ref="H5:J10" si="0">+B5-E5</f>
        <v>-4174.7971608165753</v>
      </c>
      <c r="I5" s="565"/>
      <c r="J5" s="566"/>
      <c r="K5" s="567">
        <f>+B5/E5-1</f>
        <v>-7.0014391982527791E-2</v>
      </c>
      <c r="L5" s="568"/>
      <c r="M5" s="568"/>
      <c r="N5" s="394"/>
    </row>
    <row r="6" spans="1:14" s="395" customFormat="1" ht="12" customHeight="1" x14ac:dyDescent="0.2">
      <c r="A6" s="560"/>
      <c r="B6" s="396">
        <f>+'[1]Podklady QZ'!$B$6</f>
        <v>21927.650082156106</v>
      </c>
      <c r="C6" s="397">
        <f>+'[1]Podklady QZ'!$C$6</f>
        <v>17492.662365738732</v>
      </c>
      <c r="D6" s="398">
        <f>+'[1]Podklady QZ'!$D$6</f>
        <v>16032.590391288588</v>
      </c>
      <c r="E6" s="397">
        <v>20172</v>
      </c>
      <c r="F6" s="397">
        <v>19846.8</v>
      </c>
      <c r="G6" s="397">
        <v>19608.900000000001</v>
      </c>
      <c r="H6" s="396">
        <f t="shared" si="0"/>
        <v>1755.6500821561058</v>
      </c>
      <c r="I6" s="397">
        <f t="shared" si="0"/>
        <v>-2354.1376342612675</v>
      </c>
      <c r="J6" s="398">
        <f t="shared" si="0"/>
        <v>-3576.3096087114136</v>
      </c>
      <c r="K6" s="399">
        <f>+B6/E6-1</f>
        <v>8.7034011607976636E-2</v>
      </c>
      <c r="L6" s="400">
        <f t="shared" ref="L6:M6" si="1">+C6/F6-1</f>
        <v>-0.11861547626122437</v>
      </c>
      <c r="M6" s="400">
        <f t="shared" si="1"/>
        <v>-0.1823819596566566</v>
      </c>
      <c r="N6" s="401"/>
    </row>
    <row r="7" spans="1:14" s="388" customFormat="1" ht="12" customHeight="1" x14ac:dyDescent="0.2">
      <c r="A7" s="573" t="s">
        <v>284</v>
      </c>
      <c r="B7" s="574">
        <f>SUM(B8:D8)</f>
        <v>34118.1328905958</v>
      </c>
      <c r="C7" s="575"/>
      <c r="D7" s="576"/>
      <c r="E7" s="575">
        <f>SUM(E8:G8)</f>
        <v>37940.800000000003</v>
      </c>
      <c r="F7" s="575"/>
      <c r="G7" s="575"/>
      <c r="H7" s="564">
        <f t="shared" si="0"/>
        <v>-3822.6671094042031</v>
      </c>
      <c r="I7" s="565"/>
      <c r="J7" s="566"/>
      <c r="K7" s="577">
        <f>+B7/E7-1</f>
        <v>-0.1007534661737286</v>
      </c>
      <c r="L7" s="578"/>
      <c r="M7" s="578"/>
      <c r="N7" s="402"/>
    </row>
    <row r="8" spans="1:14" s="403" customFormat="1" ht="12" customHeight="1" x14ac:dyDescent="0.2">
      <c r="A8" s="560"/>
      <c r="B8" s="396">
        <f>+'[1]Podklady QZ'!$B$14</f>
        <v>13962.52116753317</v>
      </c>
      <c r="C8" s="397">
        <f>+'[1]Podklady QZ'!$C$14</f>
        <v>10846.664982433036</v>
      </c>
      <c r="D8" s="398">
        <f>+'[1]Podklady QZ'!$D$14</f>
        <v>9308.9467406295971</v>
      </c>
      <c r="E8" s="397">
        <v>12367.6</v>
      </c>
      <c r="F8" s="397">
        <v>13045.5</v>
      </c>
      <c r="G8" s="397">
        <v>12527.7</v>
      </c>
      <c r="H8" s="396">
        <f t="shared" si="0"/>
        <v>1594.9211675331699</v>
      </c>
      <c r="I8" s="397">
        <f t="shared" si="0"/>
        <v>-2198.8350175669639</v>
      </c>
      <c r="J8" s="398">
        <f t="shared" si="0"/>
        <v>-3218.7532593704036</v>
      </c>
      <c r="K8" s="399">
        <f t="shared" ref="K8:M8" si="2">+B8/E8-1</f>
        <v>0.12895963384433284</v>
      </c>
      <c r="L8" s="400">
        <f t="shared" si="2"/>
        <v>-0.16855122590678506</v>
      </c>
      <c r="M8" s="400">
        <f t="shared" si="2"/>
        <v>-0.25693090187108591</v>
      </c>
    </row>
    <row r="9" spans="1:14" s="388" customFormat="1" ht="12" hidden="1" customHeight="1" x14ac:dyDescent="0.2">
      <c r="A9" s="573" t="s">
        <v>285</v>
      </c>
      <c r="B9" s="574">
        <v>-0.1</v>
      </c>
      <c r="C9" s="575"/>
      <c r="D9" s="576"/>
      <c r="E9" s="575">
        <v>0.6</v>
      </c>
      <c r="F9" s="575"/>
      <c r="G9" s="575"/>
      <c r="H9" s="564">
        <f t="shared" si="0"/>
        <v>-0.7</v>
      </c>
      <c r="I9" s="565"/>
      <c r="J9" s="566"/>
      <c r="K9" s="577"/>
      <c r="L9" s="578"/>
      <c r="M9" s="578"/>
      <c r="N9" s="402"/>
    </row>
    <row r="10" spans="1:14" s="403" customFormat="1" ht="12" hidden="1" customHeight="1" x14ac:dyDescent="0.2">
      <c r="A10" s="560"/>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6" customFormat="1" ht="17.25" customHeight="1" x14ac:dyDescent="0.2">
      <c r="A11" s="404"/>
      <c r="B11" s="405"/>
      <c r="C11" s="405"/>
      <c r="D11" s="405"/>
      <c r="E11" s="405"/>
      <c r="F11" s="405"/>
      <c r="G11" s="405"/>
      <c r="K11" s="405"/>
      <c r="L11" s="405"/>
      <c r="M11" s="407"/>
      <c r="N11" s="408"/>
    </row>
    <row r="12" spans="1:14" x14ac:dyDescent="0.2">
      <c r="A12" s="569"/>
      <c r="B12" s="571" t="s">
        <v>295</v>
      </c>
      <c r="C12" s="571"/>
      <c r="D12" s="571"/>
      <c r="E12" s="571" t="s">
        <v>286</v>
      </c>
      <c r="F12" s="571"/>
      <c r="G12" s="571"/>
      <c r="H12" s="571" t="s">
        <v>288</v>
      </c>
      <c r="I12" s="571"/>
      <c r="J12" s="571"/>
      <c r="K12" s="571" t="s">
        <v>261</v>
      </c>
      <c r="L12" s="571"/>
      <c r="M12" s="572"/>
      <c r="N12" s="390"/>
    </row>
    <row r="13" spans="1:14" x14ac:dyDescent="0.2">
      <c r="A13" s="570"/>
      <c r="B13" s="391" t="s">
        <v>11</v>
      </c>
      <c r="C13" s="391" t="s">
        <v>12</v>
      </c>
      <c r="D13" s="391" t="s">
        <v>13</v>
      </c>
      <c r="E13" s="391" t="s">
        <v>11</v>
      </c>
      <c r="F13" s="391" t="s">
        <v>12</v>
      </c>
      <c r="G13" s="391" t="s">
        <v>13</v>
      </c>
      <c r="H13" s="391" t="s">
        <v>11</v>
      </c>
      <c r="I13" s="391" t="s">
        <v>12</v>
      </c>
      <c r="J13" s="391" t="s">
        <v>13</v>
      </c>
      <c r="K13" s="391" t="s">
        <v>11</v>
      </c>
      <c r="L13" s="391" t="s">
        <v>12</v>
      </c>
      <c r="M13" s="392" t="s">
        <v>13</v>
      </c>
    </row>
    <row r="14" spans="1:14" s="395" customFormat="1" ht="12" customHeight="1" x14ac:dyDescent="0.2">
      <c r="A14" s="559" t="s">
        <v>283</v>
      </c>
      <c r="B14" s="561">
        <f>SUM(B15:D15)</f>
        <v>32481.279072199999</v>
      </c>
      <c r="C14" s="562"/>
      <c r="D14" s="563"/>
      <c r="E14" s="561">
        <f>SUM(E15:G15)</f>
        <v>28568.275503999997</v>
      </c>
      <c r="F14" s="562"/>
      <c r="G14" s="563"/>
      <c r="H14" s="564">
        <f t="shared" ref="H14:J19" si="3">+B14-E14</f>
        <v>3913.0035682000016</v>
      </c>
      <c r="I14" s="565"/>
      <c r="J14" s="566"/>
      <c r="K14" s="567">
        <f>+B14/E14-1</f>
        <v>0.13697024056114704</v>
      </c>
      <c r="L14" s="568"/>
      <c r="M14" s="568"/>
      <c r="N14" s="394"/>
    </row>
    <row r="15" spans="1:14" s="395" customFormat="1" ht="12" customHeight="1" x14ac:dyDescent="0.2">
      <c r="A15" s="560"/>
      <c r="B15" s="396">
        <f>+'[1]Podklady QZ'!$E$6</f>
        <v>12597.361842600001</v>
      </c>
      <c r="C15" s="397">
        <f>+'[1]Podklady QZ'!$F$6</f>
        <v>11853.702678199998</v>
      </c>
      <c r="D15" s="398">
        <f>+'[1]Podklady QZ'!$G$6</f>
        <v>8030.2145513999994</v>
      </c>
      <c r="E15" s="397">
        <v>11111.928433999998</v>
      </c>
      <c r="F15" s="397">
        <v>9131.788365999997</v>
      </c>
      <c r="G15" s="397">
        <v>8324.5587040000009</v>
      </c>
      <c r="H15" s="396">
        <f t="shared" si="3"/>
        <v>1485.4334086000035</v>
      </c>
      <c r="I15" s="397">
        <f t="shared" si="3"/>
        <v>2721.9143122000005</v>
      </c>
      <c r="J15" s="398">
        <f t="shared" si="3"/>
        <v>-294.34415260000151</v>
      </c>
      <c r="K15" s="399">
        <f>+B15/E15-1</f>
        <v>0.13367917345965918</v>
      </c>
      <c r="L15" s="400">
        <f t="shared" ref="L15:M15" si="4">+C15/F15-1</f>
        <v>0.29807023587344506</v>
      </c>
      <c r="M15" s="400">
        <f t="shared" si="4"/>
        <v>-3.5358529270574701E-2</v>
      </c>
      <c r="N15" s="401"/>
    </row>
    <row r="16" spans="1:14" s="388" customFormat="1" ht="12" customHeight="1" x14ac:dyDescent="0.2">
      <c r="A16" s="573" t="s">
        <v>284</v>
      </c>
      <c r="B16" s="574">
        <f>SUM(B17:D17)</f>
        <v>15574.349275275043</v>
      </c>
      <c r="C16" s="575"/>
      <c r="D16" s="576"/>
      <c r="E16" s="575">
        <f>SUM(E17:G17)</f>
        <v>12260.429237</v>
      </c>
      <c r="F16" s="575"/>
      <c r="G16" s="575"/>
      <c r="H16" s="564">
        <f t="shared" si="3"/>
        <v>3313.9200382750423</v>
      </c>
      <c r="I16" s="565"/>
      <c r="J16" s="566"/>
      <c r="K16" s="577">
        <f>+B16/E16-1</f>
        <v>0.27029396558761309</v>
      </c>
      <c r="L16" s="578"/>
      <c r="M16" s="578"/>
      <c r="N16" s="402"/>
    </row>
    <row r="17" spans="1:14" s="403" customFormat="1" ht="12" customHeight="1" x14ac:dyDescent="0.2">
      <c r="A17" s="560"/>
      <c r="B17" s="396">
        <f>+'[1]Podklady QZ'!$E$14</f>
        <v>6585.9539350827863</v>
      </c>
      <c r="C17" s="397">
        <f>+'[1]Podklady QZ'!$F$14</f>
        <v>5953.3057620946329</v>
      </c>
      <c r="D17" s="398">
        <f>+'[1]Podklady QZ'!$G$14</f>
        <v>3035.0895780976252</v>
      </c>
      <c r="E17" s="397">
        <v>5430.340733</v>
      </c>
      <c r="F17" s="397">
        <v>3708.7197700000002</v>
      </c>
      <c r="G17" s="397">
        <v>3121.3687340000001</v>
      </c>
      <c r="H17" s="396">
        <f t="shared" si="3"/>
        <v>1155.6132020827863</v>
      </c>
      <c r="I17" s="397">
        <f t="shared" si="3"/>
        <v>2244.5859920946327</v>
      </c>
      <c r="J17" s="398">
        <f t="shared" si="3"/>
        <v>-86.279155902374896</v>
      </c>
      <c r="K17" s="399">
        <f t="shared" ref="K17:M17" si="5">+B17/E17-1</f>
        <v>0.21280675723719567</v>
      </c>
      <c r="L17" s="400">
        <f t="shared" si="5"/>
        <v>0.60521854744895776</v>
      </c>
      <c r="M17" s="400">
        <f t="shared" si="5"/>
        <v>-2.7641449394480544E-2</v>
      </c>
    </row>
    <row r="18" spans="1:14" s="406" customFormat="1" ht="17.25" hidden="1" customHeight="1" x14ac:dyDescent="0.2">
      <c r="A18" s="573" t="s">
        <v>285</v>
      </c>
      <c r="B18" s="574">
        <v>15.7</v>
      </c>
      <c r="C18" s="575"/>
      <c r="D18" s="576"/>
      <c r="E18" s="575">
        <v>13.2</v>
      </c>
      <c r="F18" s="575"/>
      <c r="G18" s="575"/>
      <c r="H18" s="564">
        <f t="shared" si="3"/>
        <v>2.5</v>
      </c>
      <c r="I18" s="565"/>
      <c r="J18" s="566"/>
      <c r="K18" s="577"/>
      <c r="L18" s="578"/>
      <c r="M18" s="578"/>
      <c r="N18" s="408"/>
    </row>
    <row r="19" spans="1:14" s="406" customFormat="1" ht="17.25" hidden="1" customHeight="1" x14ac:dyDescent="0.2">
      <c r="A19" s="560"/>
      <c r="B19" s="396">
        <v>13</v>
      </c>
      <c r="C19" s="397">
        <v>16.5</v>
      </c>
      <c r="D19" s="398">
        <v>17.7</v>
      </c>
      <c r="E19" s="397">
        <v>7.1</v>
      </c>
      <c r="F19" s="397">
        <v>14.1</v>
      </c>
      <c r="G19" s="397">
        <v>18.399999999999999</v>
      </c>
      <c r="H19" s="396">
        <f t="shared" si="3"/>
        <v>5.9</v>
      </c>
      <c r="I19" s="397">
        <f t="shared" si="3"/>
        <v>2.4000000000000004</v>
      </c>
      <c r="J19" s="398">
        <f t="shared" si="3"/>
        <v>-0.69999999999999929</v>
      </c>
      <c r="K19" s="399"/>
      <c r="L19" s="400"/>
      <c r="M19" s="400"/>
      <c r="N19" s="408"/>
    </row>
    <row r="20" spans="1:14" s="406" customFormat="1" ht="17.25" customHeight="1" x14ac:dyDescent="0.2">
      <c r="A20" s="404"/>
      <c r="B20" s="405"/>
      <c r="C20" s="405"/>
      <c r="D20" s="405"/>
      <c r="E20" s="405"/>
      <c r="F20" s="405"/>
      <c r="G20" s="405"/>
      <c r="I20" s="405"/>
      <c r="K20" s="405"/>
      <c r="L20" s="405"/>
      <c r="M20" s="407" t="s">
        <v>82</v>
      </c>
      <c r="N20" s="408"/>
    </row>
    <row r="21" spans="1:14" s="406" customFormat="1" ht="17.25" customHeight="1" x14ac:dyDescent="0.2">
      <c r="A21" s="404"/>
      <c r="B21" s="405"/>
      <c r="C21" s="405"/>
      <c r="D21" s="405"/>
      <c r="E21" s="405"/>
      <c r="F21" s="405"/>
      <c r="G21" s="405"/>
      <c r="I21" s="405"/>
      <c r="K21" s="405"/>
      <c r="L21" s="405"/>
      <c r="M21" s="407"/>
      <c r="N21" s="408"/>
    </row>
    <row r="22" spans="1:14" s="406" customFormat="1" ht="11.25" customHeight="1" x14ac:dyDescent="0.2">
      <c r="A22" s="404"/>
      <c r="B22" s="405"/>
      <c r="C22" s="405"/>
      <c r="D22" s="405"/>
      <c r="E22" s="405"/>
      <c r="F22" s="405"/>
      <c r="G22" s="405"/>
      <c r="I22" s="405"/>
      <c r="K22" s="405"/>
      <c r="L22" s="405"/>
      <c r="M22" s="407"/>
      <c r="N22" s="408"/>
    </row>
    <row r="23" spans="1:14" s="406" customFormat="1" ht="11.25" customHeight="1" x14ac:dyDescent="0.2">
      <c r="A23" s="404"/>
      <c r="B23" s="405"/>
      <c r="C23" s="405"/>
      <c r="D23" s="405"/>
      <c r="E23" s="405"/>
      <c r="F23" s="405"/>
      <c r="G23" s="405"/>
      <c r="I23" s="405"/>
      <c r="K23" s="405"/>
      <c r="L23" s="405"/>
      <c r="M23" s="407"/>
      <c r="N23" s="408"/>
    </row>
    <row r="24" spans="1:14" s="406" customFormat="1" ht="11.25" customHeight="1" x14ac:dyDescent="0.2">
      <c r="A24" s="404"/>
      <c r="B24" s="405"/>
      <c r="C24" s="405"/>
      <c r="D24" s="405"/>
      <c r="E24" s="405"/>
      <c r="F24" s="405"/>
      <c r="G24" s="405"/>
      <c r="I24" s="405"/>
      <c r="K24" s="405"/>
      <c r="L24" s="405"/>
      <c r="M24" s="407"/>
      <c r="N24" s="408"/>
    </row>
    <row r="25" spans="1:14" s="406" customFormat="1" ht="11.25" customHeight="1" x14ac:dyDescent="0.2">
      <c r="A25" s="404"/>
      <c r="B25" s="405"/>
      <c r="C25" s="405"/>
      <c r="D25" s="405"/>
      <c r="E25" s="405"/>
      <c r="F25" s="405"/>
      <c r="G25" s="405"/>
      <c r="I25" s="405"/>
      <c r="K25" s="405"/>
      <c r="L25" s="405"/>
      <c r="M25" s="407"/>
      <c r="N25" s="408"/>
    </row>
    <row r="26" spans="1:14" s="406" customFormat="1" ht="11.25" customHeight="1" x14ac:dyDescent="0.2">
      <c r="A26" s="404"/>
      <c r="B26" s="405"/>
      <c r="C26" s="405"/>
      <c r="D26" s="405"/>
      <c r="E26" s="405"/>
      <c r="F26" s="405"/>
      <c r="G26" s="405"/>
      <c r="I26" s="405"/>
      <c r="K26" s="405"/>
      <c r="L26" s="405"/>
      <c r="M26" s="407"/>
      <c r="N26" s="408"/>
    </row>
    <row r="27" spans="1:14" s="406" customFormat="1" ht="11.25" customHeight="1" x14ac:dyDescent="0.2">
      <c r="A27" s="404"/>
      <c r="B27" s="405"/>
      <c r="C27" s="405"/>
      <c r="D27" s="405"/>
      <c r="E27" s="405"/>
      <c r="F27" s="405"/>
      <c r="G27" s="405"/>
      <c r="I27" s="405"/>
      <c r="K27" s="405"/>
      <c r="L27" s="405"/>
      <c r="M27" s="407"/>
      <c r="N27" s="408"/>
    </row>
    <row r="28" spans="1:14" s="406" customFormat="1" ht="11.25" customHeight="1" x14ac:dyDescent="0.2">
      <c r="A28" s="404"/>
      <c r="B28" s="405"/>
      <c r="C28" s="405"/>
      <c r="D28" s="405"/>
      <c r="E28" s="405"/>
      <c r="F28" s="405"/>
      <c r="G28" s="405"/>
      <c r="I28" s="405"/>
      <c r="K28" s="405"/>
      <c r="L28" s="405"/>
      <c r="M28" s="407"/>
      <c r="N28" s="408"/>
    </row>
    <row r="29" spans="1:14" s="406" customFormat="1" ht="11.25" customHeight="1" x14ac:dyDescent="0.2">
      <c r="A29" s="404"/>
      <c r="B29" s="405"/>
      <c r="C29" s="405"/>
      <c r="D29" s="405"/>
      <c r="E29" s="405"/>
      <c r="F29" s="405"/>
      <c r="G29" s="405"/>
      <c r="I29" s="405"/>
      <c r="K29" s="405"/>
      <c r="L29" s="405"/>
      <c r="M29" s="407"/>
      <c r="N29" s="408"/>
    </row>
    <row r="30" spans="1:14" s="406" customFormat="1" ht="11.25" customHeight="1" x14ac:dyDescent="0.2">
      <c r="A30" s="404"/>
      <c r="B30" s="405"/>
      <c r="C30" s="405"/>
      <c r="D30" s="405"/>
      <c r="E30" s="405"/>
      <c r="F30" s="405"/>
      <c r="G30" s="405"/>
      <c r="I30" s="405"/>
      <c r="K30" s="405"/>
      <c r="L30" s="405"/>
      <c r="M30" s="407"/>
      <c r="N30" s="408"/>
    </row>
    <row r="31" spans="1:14" s="406" customFormat="1" ht="11.25" customHeight="1" x14ac:dyDescent="0.2">
      <c r="A31" s="404"/>
      <c r="B31" s="405"/>
      <c r="C31" s="405"/>
      <c r="D31" s="405"/>
      <c r="E31" s="405"/>
      <c r="F31" s="405"/>
      <c r="G31" s="405"/>
      <c r="I31" s="405"/>
      <c r="K31" s="405"/>
      <c r="L31" s="405"/>
      <c r="M31" s="407"/>
      <c r="N31" s="408"/>
    </row>
    <row r="32" spans="1:14" s="406" customFormat="1" ht="11.25" customHeight="1" x14ac:dyDescent="0.2">
      <c r="A32" s="404"/>
      <c r="B32" s="405"/>
      <c r="C32" s="405"/>
      <c r="D32" s="405"/>
      <c r="E32" s="405"/>
      <c r="F32" s="405"/>
      <c r="G32" s="405"/>
      <c r="I32" s="405"/>
      <c r="K32" s="405"/>
      <c r="L32" s="405"/>
      <c r="M32" s="407"/>
      <c r="N32" s="408"/>
    </row>
    <row r="33" spans="1:15" s="406" customFormat="1" ht="11.25" customHeight="1" x14ac:dyDescent="0.2">
      <c r="A33" s="404"/>
      <c r="B33" s="405"/>
      <c r="C33" s="405"/>
      <c r="D33" s="405"/>
      <c r="E33" s="405"/>
      <c r="F33" s="405"/>
      <c r="G33" s="405"/>
      <c r="I33" s="405"/>
      <c r="K33" s="405"/>
      <c r="L33" s="405"/>
      <c r="M33" s="407"/>
      <c r="N33" s="408"/>
    </row>
    <row r="34" spans="1:15" x14ac:dyDescent="0.2">
      <c r="A34" s="409"/>
      <c r="B34" s="410"/>
      <c r="C34" s="410"/>
      <c r="D34" s="410"/>
      <c r="E34" s="410"/>
      <c r="F34" s="410"/>
      <c r="G34" s="410"/>
      <c r="H34" s="410"/>
      <c r="I34" s="410"/>
      <c r="J34" s="410"/>
      <c r="K34" s="410"/>
      <c r="L34" s="410"/>
      <c r="M34" s="410"/>
      <c r="N34" s="411"/>
      <c r="O34" s="412"/>
    </row>
    <row r="35" spans="1:15" x14ac:dyDescent="0.2">
      <c r="A35" s="413"/>
      <c r="B35" s="414"/>
      <c r="C35" s="414"/>
      <c r="D35" s="414"/>
      <c r="E35" s="414"/>
      <c r="F35" s="414"/>
      <c r="G35" s="414"/>
      <c r="H35" s="414"/>
      <c r="I35" s="414"/>
      <c r="J35" s="414"/>
      <c r="K35" s="414"/>
      <c r="L35" s="414"/>
      <c r="M35" s="414"/>
      <c r="N35" s="411"/>
      <c r="O35" s="412"/>
    </row>
    <row r="36" spans="1:15" x14ac:dyDescent="0.2">
      <c r="A36" s="413"/>
      <c r="B36" s="410"/>
      <c r="C36" s="410"/>
      <c r="D36" s="410"/>
      <c r="E36" s="410"/>
      <c r="F36" s="410"/>
      <c r="G36" s="410"/>
      <c r="H36" s="410"/>
      <c r="I36" s="410"/>
      <c r="J36" s="410"/>
      <c r="K36" s="410"/>
      <c r="L36" s="410"/>
      <c r="M36" s="410"/>
      <c r="N36" s="414"/>
      <c r="O36" s="412"/>
    </row>
    <row r="37" spans="1:15" x14ac:dyDescent="0.2">
      <c r="A37" s="415"/>
      <c r="B37" s="416"/>
      <c r="C37" s="416"/>
      <c r="D37" s="416"/>
      <c r="E37" s="416"/>
      <c r="F37" s="416"/>
      <c r="G37" s="416"/>
      <c r="H37" s="416"/>
      <c r="I37" s="416"/>
      <c r="J37" s="416"/>
      <c r="K37" s="416"/>
      <c r="L37" s="416"/>
      <c r="M37" s="416"/>
      <c r="N37" s="414"/>
      <c r="O37" s="412"/>
    </row>
    <row r="38" spans="1:15" x14ac:dyDescent="0.2">
      <c r="A38" s="415"/>
      <c r="B38" s="416"/>
      <c r="C38" s="416"/>
      <c r="D38" s="416"/>
      <c r="E38" s="416"/>
      <c r="F38" s="416"/>
      <c r="G38" s="416"/>
      <c r="H38" s="416"/>
      <c r="I38" s="416"/>
      <c r="J38" s="416"/>
      <c r="K38" s="416"/>
      <c r="L38" s="416"/>
      <c r="M38" s="416"/>
      <c r="N38" s="411"/>
      <c r="O38" s="412"/>
    </row>
    <row r="39" spans="1:15" x14ac:dyDescent="0.2">
      <c r="A39" s="415"/>
      <c r="B39" s="416"/>
      <c r="C39" s="416"/>
      <c r="D39" s="416"/>
      <c r="E39" s="416"/>
      <c r="F39" s="416"/>
      <c r="G39" s="416"/>
      <c r="H39" s="416"/>
      <c r="I39" s="416"/>
      <c r="J39" s="416"/>
      <c r="K39" s="416"/>
      <c r="L39" s="416"/>
      <c r="M39" s="416"/>
      <c r="N39" s="411"/>
      <c r="O39" s="412"/>
    </row>
    <row r="40" spans="1:15" x14ac:dyDescent="0.2">
      <c r="A40" s="409"/>
      <c r="B40" s="409"/>
      <c r="C40" s="409"/>
      <c r="D40" s="409"/>
      <c r="E40" s="409"/>
      <c r="F40" s="409"/>
      <c r="G40" s="409"/>
      <c r="H40" s="409"/>
      <c r="I40" s="409"/>
      <c r="J40" s="409"/>
      <c r="K40" s="409"/>
      <c r="L40" s="409"/>
      <c r="M40" s="409"/>
      <c r="N40" s="411"/>
      <c r="O40" s="412"/>
    </row>
    <row r="41" spans="1:15" x14ac:dyDescent="0.2">
      <c r="A41" s="409"/>
      <c r="B41" s="409"/>
      <c r="C41" s="409"/>
      <c r="D41" s="409"/>
      <c r="E41" s="409"/>
      <c r="F41" s="409"/>
      <c r="G41" s="409"/>
      <c r="H41" s="409"/>
      <c r="I41" s="409"/>
      <c r="J41" s="409"/>
      <c r="K41" s="409"/>
      <c r="L41" s="409"/>
      <c r="M41" s="409"/>
      <c r="N41" s="411"/>
    </row>
    <row r="58" spans="1:4" x14ac:dyDescent="0.2">
      <c r="A58" s="417"/>
      <c r="B58" s="418"/>
      <c r="C58" s="419"/>
      <c r="D58" s="419"/>
    </row>
    <row r="59" spans="1:4" x14ac:dyDescent="0.2">
      <c r="B59" s="419"/>
      <c r="C59" s="419"/>
      <c r="D59" s="419"/>
    </row>
    <row r="60" spans="1:4" x14ac:dyDescent="0.2">
      <c r="B60" s="419"/>
      <c r="C60" s="419"/>
      <c r="D60" s="419"/>
    </row>
  </sheetData>
  <mergeCells count="40">
    <mergeCell ref="A18:A19"/>
    <mergeCell ref="B18:D18"/>
    <mergeCell ref="E18:G18"/>
    <mergeCell ref="H18:J18"/>
    <mergeCell ref="K18:M18"/>
    <mergeCell ref="A14:A15"/>
    <mergeCell ref="B14:D14"/>
    <mergeCell ref="E14:G14"/>
    <mergeCell ref="H14:J14"/>
    <mergeCell ref="K14:M14"/>
    <mergeCell ref="A16:A17"/>
    <mergeCell ref="B16:D16"/>
    <mergeCell ref="E16:G16"/>
    <mergeCell ref="H16:J16"/>
    <mergeCell ref="K16:M16"/>
    <mergeCell ref="A12:A13"/>
    <mergeCell ref="B12:D12"/>
    <mergeCell ref="E12:G12"/>
    <mergeCell ref="H12:J12"/>
    <mergeCell ref="K12:M12"/>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85" zoomScaleNormal="85" workbookViewId="0">
      <selection activeCell="U35" sqref="U35"/>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287</v>
      </c>
      <c r="B1" s="384"/>
      <c r="C1" s="384"/>
      <c r="D1" s="384"/>
      <c r="E1" s="384"/>
      <c r="F1" s="384"/>
      <c r="G1" s="384"/>
      <c r="H1" s="384"/>
      <c r="I1" s="384"/>
      <c r="J1" s="384"/>
      <c r="K1" s="384"/>
      <c r="L1" s="384"/>
      <c r="M1" s="385" t="s">
        <v>308</v>
      </c>
      <c r="N1" s="386"/>
    </row>
    <row r="2" spans="1:14" ht="7.5" customHeight="1" x14ac:dyDescent="0.2">
      <c r="A2" s="388"/>
      <c r="B2" s="388"/>
      <c r="C2" s="388"/>
      <c r="D2" s="388"/>
      <c r="E2" s="388"/>
      <c r="F2" s="388"/>
      <c r="G2" s="388"/>
      <c r="H2" s="388"/>
      <c r="I2" s="388"/>
      <c r="J2" s="388"/>
      <c r="K2" s="388"/>
      <c r="L2" s="388"/>
      <c r="M2" s="388"/>
      <c r="N2" s="388"/>
    </row>
    <row r="3" spans="1:14" x14ac:dyDescent="0.2">
      <c r="A3" s="569"/>
      <c r="B3" s="571" t="s">
        <v>299</v>
      </c>
      <c r="C3" s="571"/>
      <c r="D3" s="571"/>
      <c r="E3" s="571" t="s">
        <v>305</v>
      </c>
      <c r="F3" s="571"/>
      <c r="G3" s="571"/>
      <c r="H3" s="571" t="s">
        <v>288</v>
      </c>
      <c r="I3" s="571"/>
      <c r="J3" s="571"/>
      <c r="K3" s="571" t="s">
        <v>261</v>
      </c>
      <c r="L3" s="571"/>
      <c r="M3" s="572"/>
      <c r="N3" s="390"/>
    </row>
    <row r="4" spans="1:14" x14ac:dyDescent="0.2">
      <c r="A4" s="570"/>
      <c r="B4" s="391" t="s">
        <v>14</v>
      </c>
      <c r="C4" s="391" t="s">
        <v>15</v>
      </c>
      <c r="D4" s="391" t="s">
        <v>16</v>
      </c>
      <c r="E4" s="391" t="s">
        <v>14</v>
      </c>
      <c r="F4" s="391" t="s">
        <v>15</v>
      </c>
      <c r="G4" s="391" t="s">
        <v>16</v>
      </c>
      <c r="H4" s="391" t="s">
        <v>14</v>
      </c>
      <c r="I4" s="391" t="s">
        <v>15</v>
      </c>
      <c r="J4" s="391" t="s">
        <v>16</v>
      </c>
      <c r="K4" s="391" t="s">
        <v>14</v>
      </c>
      <c r="L4" s="391" t="s">
        <v>15</v>
      </c>
      <c r="M4" s="392" t="s">
        <v>16</v>
      </c>
    </row>
    <row r="5" spans="1:14" s="395" customFormat="1" ht="12" customHeight="1" x14ac:dyDescent="0.2">
      <c r="A5" s="559" t="s">
        <v>283</v>
      </c>
      <c r="B5" s="561">
        <f>SUM(B6:D6)</f>
        <v>24708.204720200003</v>
      </c>
      <c r="C5" s="562"/>
      <c r="D5" s="563"/>
      <c r="E5" s="561">
        <f>+E6+F6+G6</f>
        <v>24320.810035056857</v>
      </c>
      <c r="F5" s="562"/>
      <c r="G5" s="563"/>
      <c r="H5" s="564">
        <f t="shared" ref="H5:J10" si="0">+B5-E5</f>
        <v>387.39468514314649</v>
      </c>
      <c r="I5" s="565"/>
      <c r="J5" s="566"/>
      <c r="K5" s="567">
        <f>+B5/E5-1</f>
        <v>1.5928527240036017E-2</v>
      </c>
      <c r="L5" s="568"/>
      <c r="M5" s="568"/>
      <c r="N5" s="394"/>
    </row>
    <row r="6" spans="1:14" s="395" customFormat="1" ht="12" customHeight="1" x14ac:dyDescent="0.2">
      <c r="A6" s="560"/>
      <c r="B6" s="396">
        <f>+'[1]Podklady QZ'!$H$6</f>
        <v>7469.628700000002</v>
      </c>
      <c r="C6" s="397">
        <f>+'[1]Podklady QZ'!$I$6</f>
        <v>7828.7051284000008</v>
      </c>
      <c r="D6" s="398">
        <f>+'[1]Podklady QZ'!$J$6</f>
        <v>9409.8708918000011</v>
      </c>
      <c r="E6" s="397">
        <v>7913.9083516828505</v>
      </c>
      <c r="F6" s="397">
        <v>7735.919451232855</v>
      </c>
      <c r="G6" s="397">
        <v>8670.9822321411521</v>
      </c>
      <c r="H6" s="396">
        <f t="shared" si="0"/>
        <v>-444.27965168284845</v>
      </c>
      <c r="I6" s="397">
        <f t="shared" si="0"/>
        <v>92.785677167145877</v>
      </c>
      <c r="J6" s="398">
        <f t="shared" si="0"/>
        <v>738.88865965884906</v>
      </c>
      <c r="K6" s="399">
        <f>+B6/E6-1</f>
        <v>-5.6139094861816896E-2</v>
      </c>
      <c r="L6" s="400">
        <f t="shared" ref="L6:M6" si="1">+C6/F6-1</f>
        <v>1.1994136928656696E-2</v>
      </c>
      <c r="M6" s="400">
        <f t="shared" si="1"/>
        <v>8.5213951531347254E-2</v>
      </c>
      <c r="N6" s="401"/>
    </row>
    <row r="7" spans="1:14" s="388" customFormat="1" ht="12" customHeight="1" x14ac:dyDescent="0.2">
      <c r="A7" s="573" t="s">
        <v>284</v>
      </c>
      <c r="B7" s="574">
        <f>SUM(B8:D8)</f>
        <v>9820.7292670351162</v>
      </c>
      <c r="C7" s="575"/>
      <c r="D7" s="576"/>
      <c r="E7" s="575">
        <f>SUM(E8:G8)</f>
        <v>9580.4225099196246</v>
      </c>
      <c r="F7" s="575"/>
      <c r="G7" s="575"/>
      <c r="H7" s="564">
        <f t="shared" si="0"/>
        <v>240.30675711549156</v>
      </c>
      <c r="I7" s="565"/>
      <c r="J7" s="566"/>
      <c r="K7" s="577">
        <f>+B7/E7-1</f>
        <v>2.5083106393969157E-2</v>
      </c>
      <c r="L7" s="578"/>
      <c r="M7" s="578"/>
      <c r="N7" s="402"/>
    </row>
    <row r="8" spans="1:14" s="403" customFormat="1" ht="12" customHeight="1" x14ac:dyDescent="0.2">
      <c r="A8" s="560"/>
      <c r="B8" s="396">
        <f>+'[1]Podklady QZ'!$H$14</f>
        <v>2926.42660745597</v>
      </c>
      <c r="C8" s="397">
        <f>+'[1]Podklady QZ'!$I$14</f>
        <v>2928.446792727414</v>
      </c>
      <c r="D8" s="398">
        <f>+'[1]Podklady QZ'!$J$14</f>
        <v>3965.8558668517335</v>
      </c>
      <c r="E8" s="397">
        <v>2997.4683472031024</v>
      </c>
      <c r="F8" s="397">
        <v>2952.8642868816933</v>
      </c>
      <c r="G8" s="397">
        <v>3630.089875834828</v>
      </c>
      <c r="H8" s="396">
        <f t="shared" si="0"/>
        <v>-71.041739747132397</v>
      </c>
      <c r="I8" s="397">
        <f t="shared" si="0"/>
        <v>-24.417494154279211</v>
      </c>
      <c r="J8" s="398">
        <f t="shared" si="0"/>
        <v>335.76599101690545</v>
      </c>
      <c r="K8" s="399">
        <f t="shared" ref="K8:M8" si="2">+B8/E8-1</f>
        <v>-2.3700580462649556E-2</v>
      </c>
      <c r="L8" s="400">
        <f t="shared" si="2"/>
        <v>-8.2690878354131359E-3</v>
      </c>
      <c r="M8" s="400">
        <f t="shared" si="2"/>
        <v>9.2495228080182956E-2</v>
      </c>
    </row>
    <row r="9" spans="1:14" s="388" customFormat="1" ht="12" hidden="1" customHeight="1" x14ac:dyDescent="0.2">
      <c r="A9" s="573" t="s">
        <v>285</v>
      </c>
      <c r="B9" s="574">
        <v>-0.1</v>
      </c>
      <c r="C9" s="575"/>
      <c r="D9" s="576"/>
      <c r="E9" s="575">
        <v>0.6</v>
      </c>
      <c r="F9" s="575"/>
      <c r="G9" s="575"/>
      <c r="H9" s="564">
        <f t="shared" si="0"/>
        <v>-0.7</v>
      </c>
      <c r="I9" s="565"/>
      <c r="J9" s="566"/>
      <c r="K9" s="577"/>
      <c r="L9" s="578"/>
      <c r="M9" s="578"/>
      <c r="N9" s="402"/>
    </row>
    <row r="10" spans="1:14" s="403" customFormat="1" ht="12" hidden="1" customHeight="1" x14ac:dyDescent="0.2">
      <c r="A10" s="560"/>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6" customFormat="1" ht="17.25" customHeight="1" x14ac:dyDescent="0.2">
      <c r="A11" s="404"/>
      <c r="B11" s="405"/>
      <c r="C11" s="405"/>
      <c r="D11" s="405"/>
      <c r="E11" s="405"/>
      <c r="F11" s="405"/>
      <c r="G11" s="405"/>
      <c r="K11" s="405"/>
      <c r="L11" s="405"/>
      <c r="M11" s="407"/>
      <c r="N11" s="408"/>
    </row>
    <row r="12" spans="1:14" hidden="1" x14ac:dyDescent="0.2">
      <c r="A12" s="569"/>
      <c r="B12" s="571" t="s">
        <v>306</v>
      </c>
      <c r="C12" s="571"/>
      <c r="D12" s="571"/>
      <c r="E12" s="571" t="s">
        <v>307</v>
      </c>
      <c r="F12" s="571"/>
      <c r="G12" s="571"/>
      <c r="H12" s="571" t="s">
        <v>288</v>
      </c>
      <c r="I12" s="571"/>
      <c r="J12" s="571"/>
      <c r="K12" s="571" t="s">
        <v>261</v>
      </c>
      <c r="L12" s="571"/>
      <c r="M12" s="572"/>
      <c r="N12" s="390"/>
    </row>
    <row r="13" spans="1:14" hidden="1" x14ac:dyDescent="0.2">
      <c r="A13" s="570"/>
      <c r="B13" s="391" t="s">
        <v>17</v>
      </c>
      <c r="C13" s="391" t="s">
        <v>18</v>
      </c>
      <c r="D13" s="391" t="s">
        <v>19</v>
      </c>
      <c r="E13" s="391" t="s">
        <v>17</v>
      </c>
      <c r="F13" s="391" t="s">
        <v>18</v>
      </c>
      <c r="G13" s="391" t="s">
        <v>19</v>
      </c>
      <c r="H13" s="391" t="s">
        <v>17</v>
      </c>
      <c r="I13" s="391" t="s">
        <v>18</v>
      </c>
      <c r="J13" s="391" t="s">
        <v>19</v>
      </c>
      <c r="K13" s="391" t="s">
        <v>17</v>
      </c>
      <c r="L13" s="391" t="s">
        <v>18</v>
      </c>
      <c r="M13" s="392" t="s">
        <v>19</v>
      </c>
    </row>
    <row r="14" spans="1:14" s="395" customFormat="1" ht="12" hidden="1" customHeight="1" x14ac:dyDescent="0.2">
      <c r="A14" s="559" t="s">
        <v>283</v>
      </c>
      <c r="B14" s="561">
        <f>SUM(B15:D15)</f>
        <v>32481.279072199999</v>
      </c>
      <c r="C14" s="562"/>
      <c r="D14" s="563"/>
      <c r="E14" s="561">
        <f>SUM(E15:G15)</f>
        <v>49892.527971199997</v>
      </c>
      <c r="F14" s="562"/>
      <c r="G14" s="563"/>
      <c r="H14" s="564">
        <f t="shared" ref="H14:J19" si="3">+B14-E14</f>
        <v>-17411.248898999998</v>
      </c>
      <c r="I14" s="565"/>
      <c r="J14" s="566"/>
      <c r="K14" s="567">
        <f>+B14/E14-1</f>
        <v>-0.34897507917519199</v>
      </c>
      <c r="L14" s="568"/>
      <c r="M14" s="568"/>
      <c r="N14" s="394"/>
    </row>
    <row r="15" spans="1:14" s="395" customFormat="1" ht="12" hidden="1" customHeight="1" x14ac:dyDescent="0.2">
      <c r="A15" s="560"/>
      <c r="B15" s="396">
        <f>+'[1]Podklady QZ'!$E$6</f>
        <v>12597.361842600001</v>
      </c>
      <c r="C15" s="397">
        <f>+'[1]Podklady QZ'!$F$6</f>
        <v>11853.702678199998</v>
      </c>
      <c r="D15" s="398">
        <f>+'[1]Podklady QZ'!$G$6</f>
        <v>8030.2145513999994</v>
      </c>
      <c r="E15" s="397">
        <v>13097.691998999995</v>
      </c>
      <c r="F15" s="397">
        <v>16712.791888800006</v>
      </c>
      <c r="G15" s="397">
        <v>20082.044083399996</v>
      </c>
      <c r="H15" s="396">
        <f t="shared" si="3"/>
        <v>-500.33015639999394</v>
      </c>
      <c r="I15" s="397">
        <f t="shared" si="3"/>
        <v>-4859.0892106000083</v>
      </c>
      <c r="J15" s="398">
        <f t="shared" si="3"/>
        <v>-12051.829531999996</v>
      </c>
      <c r="K15" s="399">
        <f>+B15/E15-1</f>
        <v>-3.8199871888741521E-2</v>
      </c>
      <c r="L15" s="400">
        <f t="shared" ref="L15:M15" si="4">+C15/F15-1</f>
        <v>-0.29074072380786975</v>
      </c>
      <c r="M15" s="400">
        <f t="shared" si="4"/>
        <v>-0.60012962236061174</v>
      </c>
      <c r="N15" s="401"/>
    </row>
    <row r="16" spans="1:14" s="388" customFormat="1" ht="12" hidden="1" customHeight="1" x14ac:dyDescent="0.2">
      <c r="A16" s="573" t="s">
        <v>284</v>
      </c>
      <c r="B16" s="574">
        <f>SUM(B17:D17)</f>
        <v>15574.349275275043</v>
      </c>
      <c r="C16" s="575"/>
      <c r="D16" s="576"/>
      <c r="E16" s="575">
        <f>SUM(E17:G17)</f>
        <v>28768.971974721138</v>
      </c>
      <c r="F16" s="575"/>
      <c r="G16" s="575"/>
      <c r="H16" s="564">
        <f t="shared" si="3"/>
        <v>-13194.622699446096</v>
      </c>
      <c r="I16" s="565"/>
      <c r="J16" s="566"/>
      <c r="K16" s="577">
        <f>+B16/E16-1</f>
        <v>-0.45864074361225049</v>
      </c>
      <c r="L16" s="578"/>
      <c r="M16" s="578"/>
      <c r="N16" s="402"/>
    </row>
    <row r="17" spans="1:14" s="403" customFormat="1" ht="12" hidden="1" customHeight="1" x14ac:dyDescent="0.2">
      <c r="A17" s="560"/>
      <c r="B17" s="396">
        <f>+'[1]Podklady QZ'!$E$14</f>
        <v>6585.9539350827863</v>
      </c>
      <c r="C17" s="397">
        <f>+'[1]Podklady QZ'!$F$14</f>
        <v>5953.3057620946329</v>
      </c>
      <c r="D17" s="398">
        <f>+'[1]Podklady QZ'!$G$14</f>
        <v>3035.0895780976252</v>
      </c>
      <c r="E17" s="397">
        <v>6762.2869795803781</v>
      </c>
      <c r="F17" s="397">
        <v>9790.7197040698302</v>
      </c>
      <c r="G17" s="397">
        <v>12215.96529107093</v>
      </c>
      <c r="H17" s="396">
        <f t="shared" si="3"/>
        <v>-176.3330444975918</v>
      </c>
      <c r="I17" s="397">
        <f t="shared" si="3"/>
        <v>-3837.4139419751973</v>
      </c>
      <c r="J17" s="398">
        <f t="shared" si="3"/>
        <v>-9180.8757129733058</v>
      </c>
      <c r="K17" s="399">
        <f t="shared" ref="K17:M17" si="5">+B17/E17-1</f>
        <v>-2.6075948126728865E-2</v>
      </c>
      <c r="L17" s="400">
        <f t="shared" si="5"/>
        <v>-0.39194401003840929</v>
      </c>
      <c r="M17" s="400">
        <f t="shared" si="5"/>
        <v>-0.75154729849174695</v>
      </c>
    </row>
    <row r="18" spans="1:14" s="406" customFormat="1" ht="17.25" hidden="1" customHeight="1" x14ac:dyDescent="0.2">
      <c r="A18" s="573" t="s">
        <v>285</v>
      </c>
      <c r="B18" s="574">
        <v>15.7</v>
      </c>
      <c r="C18" s="575"/>
      <c r="D18" s="576"/>
      <c r="E18" s="575">
        <v>13.2</v>
      </c>
      <c r="F18" s="575"/>
      <c r="G18" s="575"/>
      <c r="H18" s="564">
        <f t="shared" si="3"/>
        <v>2.5</v>
      </c>
      <c r="I18" s="565"/>
      <c r="J18" s="566"/>
      <c r="K18" s="577"/>
      <c r="L18" s="578"/>
      <c r="M18" s="578"/>
      <c r="N18" s="408"/>
    </row>
    <row r="19" spans="1:14" s="406" customFormat="1" ht="17.25" hidden="1" customHeight="1" x14ac:dyDescent="0.2">
      <c r="A19" s="560"/>
      <c r="B19" s="396">
        <v>13</v>
      </c>
      <c r="C19" s="397">
        <v>16.5</v>
      </c>
      <c r="D19" s="398">
        <v>17.7</v>
      </c>
      <c r="E19" s="397">
        <v>7.1</v>
      </c>
      <c r="F19" s="397">
        <v>14.1</v>
      </c>
      <c r="G19" s="397">
        <v>18.399999999999999</v>
      </c>
      <c r="H19" s="396">
        <f t="shared" si="3"/>
        <v>5.9</v>
      </c>
      <c r="I19" s="397">
        <f t="shared" si="3"/>
        <v>2.4000000000000004</v>
      </c>
      <c r="J19" s="398">
        <f t="shared" si="3"/>
        <v>-0.69999999999999929</v>
      </c>
      <c r="K19" s="399"/>
      <c r="L19" s="400"/>
      <c r="M19" s="400"/>
      <c r="N19" s="408"/>
    </row>
    <row r="20" spans="1:14" s="406" customFormat="1" ht="17.25" hidden="1" customHeight="1" x14ac:dyDescent="0.2">
      <c r="A20" s="404"/>
      <c r="B20" s="405"/>
      <c r="C20" s="405"/>
      <c r="D20" s="405"/>
      <c r="E20" s="405"/>
      <c r="F20" s="405"/>
      <c r="G20" s="405"/>
      <c r="I20" s="405"/>
      <c r="K20" s="405"/>
      <c r="L20" s="405"/>
      <c r="M20" s="407" t="s">
        <v>82</v>
      </c>
      <c r="N20" s="408"/>
    </row>
    <row r="21" spans="1:14" s="406" customFormat="1" ht="17.25" customHeight="1" x14ac:dyDescent="0.2">
      <c r="A21" s="404"/>
      <c r="B21" s="405"/>
      <c r="C21" s="405"/>
      <c r="D21" s="405"/>
      <c r="E21" s="405"/>
      <c r="F21" s="405"/>
      <c r="G21" s="405"/>
      <c r="I21" s="405"/>
      <c r="K21" s="405"/>
      <c r="L21" s="405"/>
      <c r="M21" s="407"/>
      <c r="N21" s="408"/>
    </row>
    <row r="22" spans="1:14" s="406" customFormat="1" ht="11.25" customHeight="1" x14ac:dyDescent="0.2">
      <c r="A22" s="404"/>
      <c r="B22" s="405"/>
      <c r="C22" s="405"/>
      <c r="D22" s="405"/>
      <c r="E22" s="405"/>
      <c r="F22" s="405"/>
      <c r="G22" s="405"/>
      <c r="I22" s="405"/>
      <c r="K22" s="405"/>
      <c r="L22" s="405"/>
      <c r="M22" s="407"/>
      <c r="N22" s="408"/>
    </row>
    <row r="23" spans="1:14" s="406" customFormat="1" ht="11.25" customHeight="1" x14ac:dyDescent="0.2">
      <c r="A23" s="404"/>
      <c r="B23" s="405"/>
      <c r="C23" s="405"/>
      <c r="D23" s="405"/>
      <c r="E23" s="405"/>
      <c r="F23" s="405"/>
      <c r="G23" s="405"/>
      <c r="I23" s="405"/>
      <c r="K23" s="405"/>
      <c r="L23" s="405"/>
      <c r="M23" s="407"/>
      <c r="N23" s="408"/>
    </row>
    <row r="24" spans="1:14" s="406" customFormat="1" ht="11.25" customHeight="1" x14ac:dyDescent="0.2">
      <c r="A24" s="404"/>
      <c r="B24" s="405"/>
      <c r="C24" s="405"/>
      <c r="D24" s="405"/>
      <c r="E24" s="405"/>
      <c r="F24" s="405"/>
      <c r="G24" s="405"/>
      <c r="I24" s="405"/>
      <c r="K24" s="405"/>
      <c r="L24" s="405"/>
      <c r="M24" s="407"/>
      <c r="N24" s="408"/>
    </row>
    <row r="25" spans="1:14" s="406" customFormat="1" ht="11.25" customHeight="1" x14ac:dyDescent="0.2">
      <c r="A25" s="404"/>
      <c r="B25" s="405"/>
      <c r="C25" s="405"/>
      <c r="D25" s="405"/>
      <c r="E25" s="405"/>
      <c r="F25" s="405"/>
      <c r="G25" s="405"/>
      <c r="I25" s="405"/>
      <c r="K25" s="405"/>
      <c r="L25" s="405"/>
      <c r="M25" s="407"/>
      <c r="N25" s="408"/>
    </row>
    <row r="26" spans="1:14" s="406" customFormat="1" ht="11.25" customHeight="1" x14ac:dyDescent="0.2">
      <c r="A26" s="404"/>
      <c r="B26" s="405"/>
      <c r="C26" s="405"/>
      <c r="D26" s="405"/>
      <c r="E26" s="405"/>
      <c r="F26" s="405"/>
      <c r="G26" s="405"/>
      <c r="I26" s="405"/>
      <c r="K26" s="405"/>
      <c r="L26" s="405"/>
      <c r="M26" s="407"/>
      <c r="N26" s="408"/>
    </row>
    <row r="27" spans="1:14" s="406" customFormat="1" ht="11.25" customHeight="1" x14ac:dyDescent="0.2">
      <c r="A27" s="404"/>
      <c r="B27" s="405"/>
      <c r="C27" s="405"/>
      <c r="D27" s="405"/>
      <c r="E27" s="405"/>
      <c r="F27" s="405"/>
      <c r="G27" s="405"/>
      <c r="I27" s="405"/>
      <c r="K27" s="405"/>
      <c r="L27" s="405"/>
      <c r="M27" s="407"/>
      <c r="N27" s="408"/>
    </row>
    <row r="28" spans="1:14" s="406" customFormat="1" ht="11.25" customHeight="1" x14ac:dyDescent="0.2">
      <c r="A28" s="404"/>
      <c r="B28" s="405"/>
      <c r="C28" s="405"/>
      <c r="D28" s="405"/>
      <c r="E28" s="405"/>
      <c r="F28" s="405"/>
      <c r="G28" s="405"/>
      <c r="I28" s="405"/>
      <c r="K28" s="405"/>
      <c r="L28" s="405"/>
      <c r="M28" s="407"/>
      <c r="N28" s="408"/>
    </row>
    <row r="29" spans="1:14" s="406" customFormat="1" ht="11.25" customHeight="1" x14ac:dyDescent="0.2">
      <c r="A29" s="404"/>
      <c r="B29" s="405"/>
      <c r="C29" s="405"/>
      <c r="D29" s="405"/>
      <c r="E29" s="405"/>
      <c r="F29" s="405"/>
      <c r="G29" s="405"/>
      <c r="I29" s="405"/>
      <c r="K29" s="405"/>
      <c r="L29" s="405"/>
      <c r="M29" s="407"/>
      <c r="N29" s="408"/>
    </row>
    <row r="30" spans="1:14" s="406" customFormat="1" ht="11.25" customHeight="1" x14ac:dyDescent="0.2">
      <c r="A30" s="404"/>
      <c r="B30" s="405"/>
      <c r="C30" s="405"/>
      <c r="D30" s="405"/>
      <c r="E30" s="405"/>
      <c r="F30" s="405"/>
      <c r="G30" s="405"/>
      <c r="I30" s="405"/>
      <c r="K30" s="405"/>
      <c r="L30" s="405"/>
      <c r="M30" s="407"/>
      <c r="N30" s="408"/>
    </row>
    <row r="31" spans="1:14" s="406" customFormat="1" ht="11.25" customHeight="1" x14ac:dyDescent="0.2">
      <c r="A31" s="404"/>
      <c r="B31" s="405"/>
      <c r="C31" s="405"/>
      <c r="D31" s="405"/>
      <c r="E31" s="405"/>
      <c r="F31" s="405"/>
      <c r="G31" s="405"/>
      <c r="I31" s="405"/>
      <c r="K31" s="405"/>
      <c r="L31" s="405"/>
      <c r="M31" s="407"/>
      <c r="N31" s="408"/>
    </row>
    <row r="32" spans="1:14" s="406" customFormat="1" ht="11.25" customHeight="1" x14ac:dyDescent="0.2">
      <c r="A32" s="404"/>
      <c r="B32" s="405"/>
      <c r="C32" s="405"/>
      <c r="D32" s="405"/>
      <c r="E32" s="405"/>
      <c r="F32" s="405"/>
      <c r="G32" s="405"/>
      <c r="I32" s="405"/>
      <c r="K32" s="405"/>
      <c r="L32" s="405"/>
      <c r="M32" s="407"/>
      <c r="N32" s="408"/>
    </row>
    <row r="33" spans="1:15" s="406" customFormat="1" ht="11.25" customHeight="1" x14ac:dyDescent="0.2">
      <c r="A33" s="404"/>
      <c r="B33" s="405"/>
      <c r="C33" s="405"/>
      <c r="D33" s="405"/>
      <c r="E33" s="405"/>
      <c r="F33" s="405"/>
      <c r="G33" s="405"/>
      <c r="I33" s="405"/>
      <c r="K33" s="405"/>
      <c r="L33" s="405"/>
      <c r="M33" s="407"/>
      <c r="N33" s="408"/>
    </row>
    <row r="34" spans="1:15" x14ac:dyDescent="0.2">
      <c r="A34" s="409"/>
      <c r="B34" s="410"/>
      <c r="C34" s="410"/>
      <c r="D34" s="410"/>
      <c r="E34" s="410"/>
      <c r="F34" s="410"/>
      <c r="G34" s="410"/>
      <c r="H34" s="410"/>
      <c r="I34" s="410"/>
      <c r="J34" s="410"/>
      <c r="K34" s="410"/>
      <c r="L34" s="410"/>
      <c r="M34" s="410"/>
      <c r="N34" s="411"/>
      <c r="O34" s="412"/>
    </row>
    <row r="35" spans="1:15" x14ac:dyDescent="0.2">
      <c r="A35" s="413"/>
      <c r="B35" s="414"/>
      <c r="C35" s="414"/>
      <c r="D35" s="414"/>
      <c r="E35" s="414"/>
      <c r="F35" s="414"/>
      <c r="G35" s="414"/>
      <c r="H35" s="414"/>
      <c r="I35" s="414"/>
      <c r="J35" s="414"/>
      <c r="K35" s="414"/>
      <c r="L35" s="414"/>
      <c r="M35" s="414"/>
      <c r="N35" s="411"/>
      <c r="O35" s="412"/>
    </row>
    <row r="36" spans="1:15" x14ac:dyDescent="0.2">
      <c r="A36" s="413"/>
      <c r="B36" s="410"/>
      <c r="C36" s="410"/>
      <c r="D36" s="410"/>
      <c r="E36" s="410"/>
      <c r="F36" s="410"/>
      <c r="G36" s="410"/>
      <c r="H36" s="410"/>
      <c r="I36" s="410"/>
      <c r="J36" s="410"/>
      <c r="K36" s="410"/>
      <c r="L36" s="410"/>
      <c r="M36" s="410"/>
      <c r="N36" s="414"/>
      <c r="O36" s="412"/>
    </row>
    <row r="37" spans="1:15" x14ac:dyDescent="0.2">
      <c r="A37" s="415"/>
      <c r="B37" s="416"/>
      <c r="C37" s="416"/>
      <c r="D37" s="416"/>
      <c r="E37" s="416"/>
      <c r="F37" s="416"/>
      <c r="G37" s="416"/>
      <c r="H37" s="416"/>
      <c r="I37" s="416"/>
      <c r="J37" s="416"/>
      <c r="K37" s="416"/>
      <c r="L37" s="416"/>
      <c r="M37" s="416"/>
      <c r="N37" s="414"/>
      <c r="O37" s="412"/>
    </row>
    <row r="38" spans="1:15" x14ac:dyDescent="0.2">
      <c r="A38" s="415"/>
      <c r="B38" s="416"/>
      <c r="C38" s="416"/>
      <c r="D38" s="416"/>
      <c r="E38" s="416"/>
      <c r="F38" s="416"/>
      <c r="G38" s="416"/>
      <c r="H38" s="416"/>
      <c r="I38" s="416"/>
      <c r="J38" s="416"/>
      <c r="K38" s="416"/>
      <c r="L38" s="416"/>
      <c r="M38" s="416"/>
      <c r="N38" s="411"/>
      <c r="O38" s="412"/>
    </row>
    <row r="39" spans="1:15" x14ac:dyDescent="0.2">
      <c r="A39" s="415"/>
      <c r="B39" s="416"/>
      <c r="C39" s="416"/>
      <c r="D39" s="416"/>
      <c r="E39" s="416"/>
      <c r="F39" s="416"/>
      <c r="G39" s="416"/>
      <c r="H39" s="416"/>
      <c r="I39" s="416"/>
      <c r="J39" s="416"/>
      <c r="K39" s="416"/>
      <c r="L39" s="416"/>
      <c r="M39" s="416"/>
      <c r="N39" s="411"/>
      <c r="O39" s="412"/>
    </row>
    <row r="40" spans="1:15" x14ac:dyDescent="0.2">
      <c r="A40" s="409"/>
      <c r="B40" s="409"/>
      <c r="C40" s="409"/>
      <c r="D40" s="409"/>
      <c r="E40" s="409"/>
      <c r="F40" s="409"/>
      <c r="G40" s="409"/>
      <c r="H40" s="409"/>
      <c r="I40" s="409"/>
      <c r="J40" s="409"/>
      <c r="K40" s="409"/>
      <c r="L40" s="409"/>
      <c r="M40" s="409"/>
      <c r="N40" s="411"/>
      <c r="O40" s="412"/>
    </row>
    <row r="41" spans="1:15" x14ac:dyDescent="0.2">
      <c r="A41" s="409"/>
      <c r="B41" s="409"/>
      <c r="C41" s="409"/>
      <c r="D41" s="409"/>
      <c r="E41" s="409"/>
      <c r="F41" s="409"/>
      <c r="G41" s="409"/>
      <c r="H41" s="409"/>
      <c r="I41" s="409"/>
      <c r="J41" s="409"/>
      <c r="K41" s="409"/>
      <c r="L41" s="409"/>
      <c r="M41" s="409"/>
      <c r="N41" s="411"/>
    </row>
    <row r="58" spans="1:4" x14ac:dyDescent="0.2">
      <c r="A58" s="417"/>
      <c r="B58" s="418"/>
      <c r="C58" s="419"/>
      <c r="D58" s="419"/>
    </row>
    <row r="59" spans="1:4" x14ac:dyDescent="0.2">
      <c r="B59" s="419"/>
      <c r="C59" s="419"/>
      <c r="D59" s="419"/>
    </row>
    <row r="60" spans="1:4" x14ac:dyDescent="0.2">
      <c r="B60" s="419"/>
      <c r="C60" s="419"/>
      <c r="D60" s="419"/>
    </row>
  </sheetData>
  <mergeCells count="40">
    <mergeCell ref="A16:A17"/>
    <mergeCell ref="B16:D16"/>
    <mergeCell ref="E16:G16"/>
    <mergeCell ref="H16:J16"/>
    <mergeCell ref="K16:M16"/>
    <mergeCell ref="A18:A19"/>
    <mergeCell ref="B18:D18"/>
    <mergeCell ref="E18:G18"/>
    <mergeCell ref="H18:J18"/>
    <mergeCell ref="K18:M18"/>
    <mergeCell ref="A12:A13"/>
    <mergeCell ref="B12:D12"/>
    <mergeCell ref="E12:G12"/>
    <mergeCell ref="H12:J12"/>
    <mergeCell ref="K12:M12"/>
    <mergeCell ref="A14:A15"/>
    <mergeCell ref="B14:D14"/>
    <mergeCell ref="E14:G14"/>
    <mergeCell ref="H14:J14"/>
    <mergeCell ref="K14:M14"/>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activeCell="N29" sqref="N29"/>
    </sheetView>
  </sheetViews>
  <sheetFormatPr defaultRowHeight="12" x14ac:dyDescent="0.2"/>
  <cols>
    <col min="1" max="1" width="30.85546875" style="112" customWidth="1"/>
    <col min="2" max="3" width="8.5703125" style="112" customWidth="1"/>
    <col min="4" max="4" width="9.28515625" style="112" customWidth="1"/>
    <col min="5" max="5" width="8.5703125" style="112" customWidth="1"/>
    <col min="6" max="6" width="8.5703125" style="281" customWidth="1"/>
    <col min="7" max="7" width="30.85546875" style="112" customWidth="1"/>
    <col min="8" max="9" width="8.5703125" style="112" customWidth="1"/>
    <col min="10" max="10" width="9.28515625" style="112" customWidth="1"/>
    <col min="11" max="14" width="8.5703125" style="112" customWidth="1"/>
    <col min="15" max="15" width="10.42578125" style="112" customWidth="1"/>
    <col min="16" max="16" width="8.42578125" style="112" customWidth="1"/>
    <col min="17" max="17" width="11.42578125" style="112" bestFit="1" customWidth="1"/>
    <col min="18" max="16384" width="9.140625" style="112"/>
  </cols>
  <sheetData>
    <row r="1" spans="1:15" s="125" customFormat="1" ht="18.75" x14ac:dyDescent="0.3">
      <c r="A1" s="21" t="s">
        <v>262</v>
      </c>
      <c r="B1" s="121"/>
      <c r="C1" s="121"/>
      <c r="D1" s="121"/>
      <c r="E1" s="121"/>
      <c r="F1" s="282"/>
      <c r="G1" s="21"/>
      <c r="H1" s="121"/>
      <c r="J1" s="121"/>
      <c r="K1" s="165" t="str">
        <f>Obsah!$A$1</f>
        <v>III. čtvrtletí 2019</v>
      </c>
      <c r="L1" s="121"/>
      <c r="M1" s="121"/>
    </row>
    <row r="2" spans="1:15" ht="7.5" customHeight="1" x14ac:dyDescent="0.2">
      <c r="A2" s="13"/>
      <c r="B2" s="13"/>
      <c r="C2" s="13"/>
      <c r="D2" s="13"/>
      <c r="E2" s="13"/>
      <c r="F2" s="279"/>
      <c r="G2" s="13"/>
      <c r="H2" s="13"/>
      <c r="I2" s="13"/>
      <c r="J2" s="13"/>
      <c r="K2" s="13"/>
      <c r="L2" s="13"/>
      <c r="M2" s="13"/>
      <c r="N2" s="13"/>
      <c r="O2" s="13"/>
    </row>
    <row r="3" spans="1:15" ht="36" x14ac:dyDescent="0.2">
      <c r="A3" s="286"/>
      <c r="B3" s="315" t="s">
        <v>309</v>
      </c>
      <c r="C3" s="315" t="s">
        <v>310</v>
      </c>
      <c r="D3" s="287" t="s">
        <v>289</v>
      </c>
      <c r="E3" s="287" t="s">
        <v>261</v>
      </c>
      <c r="F3" s="285"/>
      <c r="G3" s="286"/>
      <c r="H3" s="486" t="s">
        <v>309</v>
      </c>
      <c r="I3" s="486" t="s">
        <v>310</v>
      </c>
      <c r="J3" s="287" t="s">
        <v>289</v>
      </c>
      <c r="K3" s="287" t="s">
        <v>261</v>
      </c>
    </row>
    <row r="4" spans="1:15" s="128" customFormat="1" ht="12.75" thickBot="1" x14ac:dyDescent="0.25">
      <c r="A4" s="292" t="s">
        <v>66</v>
      </c>
      <c r="B4" s="293">
        <f>SUM(B5:B20)</f>
        <v>24320.810035056857</v>
      </c>
      <c r="C4" s="293">
        <f>SUM(C5:C20)</f>
        <v>24708.204720200003</v>
      </c>
      <c r="D4" s="293">
        <f>+C4-B4</f>
        <v>387.39468514314649</v>
      </c>
      <c r="E4" s="294">
        <f>+C4/B4-1</f>
        <v>1.5928527240036017E-2</v>
      </c>
      <c r="F4" s="283"/>
      <c r="G4" s="292" t="s">
        <v>182</v>
      </c>
      <c r="H4" s="293">
        <f>SUM(H5:H20)</f>
        <v>9580.4225099196228</v>
      </c>
      <c r="I4" s="293">
        <f t="shared" ref="I4" si="0">SUM(I5:I20)</f>
        <v>9820.7292670351162</v>
      </c>
      <c r="J4" s="293">
        <f>+I4-H4</f>
        <v>240.30675711549338</v>
      </c>
      <c r="K4" s="294">
        <f>+I4/H4-1</f>
        <v>2.5083106393969379E-2</v>
      </c>
    </row>
    <row r="5" spans="1:15" x14ac:dyDescent="0.2">
      <c r="A5" s="36" t="s">
        <v>44</v>
      </c>
      <c r="B5" s="120">
        <v>3313.8692209999999</v>
      </c>
      <c r="C5" s="120">
        <f>+'4.1'!H7+'4.1'!I7+'4.1'!J7</f>
        <v>4213.4720200000011</v>
      </c>
      <c r="D5" s="120">
        <f t="shared" ref="D5:D20" si="1">+C5-B5</f>
        <v>899.60279900000114</v>
      </c>
      <c r="E5" s="288">
        <f t="shared" ref="E5:E20" si="2">+C5/B5-1</f>
        <v>0.27146599307516883</v>
      </c>
      <c r="G5" s="36" t="s">
        <v>44</v>
      </c>
      <c r="H5" s="120">
        <v>733.32922100000019</v>
      </c>
      <c r="I5" s="120">
        <f>+'5.1'!H7+'5.1'!I7+'5.1'!J7</f>
        <v>913.36807899999997</v>
      </c>
      <c r="J5" s="120">
        <f t="shared" ref="J5:J20" si="3">+I5-H5</f>
        <v>180.03885799999978</v>
      </c>
      <c r="K5" s="288">
        <f t="shared" ref="K5:K17" si="4">+I5/H5-1</f>
        <v>0.24550891038337563</v>
      </c>
    </row>
    <row r="6" spans="1:15" x14ac:dyDescent="0.2">
      <c r="A6" s="29" t="s">
        <v>43</v>
      </c>
      <c r="B6" s="113">
        <v>870.82530599999973</v>
      </c>
      <c r="C6" s="120">
        <f>+'4.1'!H8+'4.1'!I8+'4.1'!J8</f>
        <v>845.57962499999974</v>
      </c>
      <c r="D6" s="113">
        <f t="shared" si="1"/>
        <v>-25.24568099999999</v>
      </c>
      <c r="E6" s="290">
        <f t="shared" si="2"/>
        <v>-2.8990522928142859E-2</v>
      </c>
      <c r="G6" s="29" t="s">
        <v>43</v>
      </c>
      <c r="H6" s="113">
        <v>83.968306999999996</v>
      </c>
      <c r="I6" s="113">
        <f>+'5.1'!H8+'5.1'!I8+'5.1'!J8</f>
        <v>83.70518899999999</v>
      </c>
      <c r="J6" s="113">
        <f t="shared" si="3"/>
        <v>-0.26311800000000574</v>
      </c>
      <c r="K6" s="290">
        <f t="shared" si="4"/>
        <v>-3.133539419819531E-3</v>
      </c>
    </row>
    <row r="7" spans="1:15" x14ac:dyDescent="0.2">
      <c r="A7" s="29" t="s">
        <v>42</v>
      </c>
      <c r="B7" s="113">
        <v>1756.213843</v>
      </c>
      <c r="C7" s="113">
        <f>+'4.1'!H9+'4.1'!I9+'4.1'!J9</f>
        <v>1648.7243450000001</v>
      </c>
      <c r="D7" s="113">
        <f t="shared" si="1"/>
        <v>-107.48949799999991</v>
      </c>
      <c r="E7" s="290">
        <f t="shared" si="2"/>
        <v>-6.120524469638855E-2</v>
      </c>
      <c r="G7" s="29" t="s">
        <v>42</v>
      </c>
      <c r="H7" s="113">
        <v>764.20220099999995</v>
      </c>
      <c r="I7" s="113">
        <f>+'5.1'!H9+'5.1'!I9+'5.1'!J9</f>
        <v>814.864462</v>
      </c>
      <c r="J7" s="113">
        <f t="shared" si="3"/>
        <v>50.662261000000058</v>
      </c>
      <c r="K7" s="290">
        <f t="shared" si="4"/>
        <v>6.6294314428440249E-2</v>
      </c>
    </row>
    <row r="8" spans="1:15" x14ac:dyDescent="0.2">
      <c r="A8" s="291" t="s">
        <v>67</v>
      </c>
      <c r="B8" s="113">
        <v>4.8784520000000002</v>
      </c>
      <c r="C8" s="113">
        <f>+'4.1'!H10+'4.1'!I10+'4.1'!J10</f>
        <v>4.8115480000000002</v>
      </c>
      <c r="D8" s="113">
        <f t="shared" si="1"/>
        <v>-6.6904000000000075E-2</v>
      </c>
      <c r="E8" s="290">
        <f t="shared" si="2"/>
        <v>-1.3714186385353377E-2</v>
      </c>
      <c r="G8" s="291" t="s">
        <v>67</v>
      </c>
      <c r="H8" s="113">
        <v>3.8922780000000001</v>
      </c>
      <c r="I8" s="113">
        <f>+'5.1'!H10+'5.1'!I10+'5.1'!J10</f>
        <v>3.6501870000000003</v>
      </c>
      <c r="J8" s="113">
        <f t="shared" si="3"/>
        <v>-0.24209099999999983</v>
      </c>
      <c r="K8" s="290">
        <f t="shared" si="4"/>
        <v>-6.219776696320245E-2</v>
      </c>
    </row>
    <row r="9" spans="1:15" x14ac:dyDescent="0.2">
      <c r="A9" s="29" t="s">
        <v>68</v>
      </c>
      <c r="B9" s="113">
        <v>8.2702821081429541</v>
      </c>
      <c r="C9" s="113">
        <f>+'4.1'!H11+'4.1'!I11+'4.1'!J11</f>
        <v>3.63991</v>
      </c>
      <c r="D9" s="113">
        <f t="shared" si="1"/>
        <v>-4.6303721081429536</v>
      </c>
      <c r="E9" s="290">
        <f t="shared" si="2"/>
        <v>-0.55988079337509788</v>
      </c>
      <c r="G9" s="29" t="s">
        <v>68</v>
      </c>
      <c r="H9" s="113">
        <v>6.1142645062014971</v>
      </c>
      <c r="I9" s="113">
        <f>+'5.1'!H11+'5.1'!I11+'5.1'!J11</f>
        <v>2.94191</v>
      </c>
      <c r="J9" s="113">
        <f t="shared" si="3"/>
        <v>-3.1723545062014971</v>
      </c>
      <c r="K9" s="290">
        <f t="shared" si="4"/>
        <v>-0.51884482638653961</v>
      </c>
    </row>
    <row r="10" spans="1:15" x14ac:dyDescent="0.2">
      <c r="A10" s="291" t="s">
        <v>69</v>
      </c>
      <c r="B10" s="113">
        <v>0.18770999999999999</v>
      </c>
      <c r="C10" s="113">
        <f>+'4.1'!H12+'4.1'!I12+'4.1'!J12</f>
        <v>0.17930399999999999</v>
      </c>
      <c r="D10" s="113">
        <f t="shared" si="1"/>
        <v>-8.4059999999999968E-3</v>
      </c>
      <c r="E10" s="290">
        <f t="shared" si="2"/>
        <v>-4.4781844334345511E-2</v>
      </c>
      <c r="G10" s="291" t="s">
        <v>69</v>
      </c>
      <c r="H10" s="113">
        <v>0.18770999999999999</v>
      </c>
      <c r="I10" s="113">
        <f>+'5.1'!H12+'5.1'!I12+'5.1'!J12</f>
        <v>0.17930399999999999</v>
      </c>
      <c r="J10" s="113">
        <f t="shared" si="3"/>
        <v>-8.4059999999999968E-3</v>
      </c>
      <c r="K10" s="290">
        <f t="shared" si="4"/>
        <v>-4.4781844334345511E-2</v>
      </c>
    </row>
    <row r="11" spans="1:15" x14ac:dyDescent="0.2">
      <c r="A11" s="29" t="s">
        <v>41</v>
      </c>
      <c r="B11" s="113">
        <v>8992.6188629999997</v>
      </c>
      <c r="C11" s="113">
        <f>+'4.1'!H13+'4.1'!I13+'4.1'!J13</f>
        <v>8543.7614880000019</v>
      </c>
      <c r="D11" s="113">
        <f t="shared" si="1"/>
        <v>-448.85737499999777</v>
      </c>
      <c r="E11" s="290">
        <f t="shared" si="2"/>
        <v>-4.9913977433961421E-2</v>
      </c>
      <c r="G11" s="29" t="s">
        <v>41</v>
      </c>
      <c r="H11" s="113">
        <v>3921.5572419999999</v>
      </c>
      <c r="I11" s="113">
        <f>+'5.1'!H13+'5.1'!I13+'5.1'!J13</f>
        <v>3866.100085</v>
      </c>
      <c r="J11" s="113">
        <f t="shared" si="3"/>
        <v>-55.457156999999825</v>
      </c>
      <c r="K11" s="290">
        <f t="shared" si="4"/>
        <v>-1.4141616092212539E-2</v>
      </c>
    </row>
    <row r="12" spans="1:15" x14ac:dyDescent="0.2">
      <c r="A12" s="29" t="s">
        <v>80</v>
      </c>
      <c r="B12" s="113">
        <v>65.963999999999999</v>
      </c>
      <c r="C12" s="113">
        <f>+'4.1'!H14+'4.1'!I14+'4.1'!J14</f>
        <v>69.09899999999999</v>
      </c>
      <c r="D12" s="113">
        <f t="shared" si="1"/>
        <v>3.1349999999999909</v>
      </c>
      <c r="E12" s="290">
        <f t="shared" si="2"/>
        <v>4.752592323085314E-2</v>
      </c>
      <c r="G12" s="29" t="s">
        <v>80</v>
      </c>
      <c r="H12" s="113">
        <v>20.907679999999999</v>
      </c>
      <c r="I12" s="113">
        <f>+'5.1'!H14+'5.1'!I14+'5.1'!J14</f>
        <v>22.549140000000001</v>
      </c>
      <c r="J12" s="113">
        <f t="shared" si="3"/>
        <v>1.6414600000000021</v>
      </c>
      <c r="K12" s="290">
        <f t="shared" si="4"/>
        <v>7.8509906407597807E-2</v>
      </c>
    </row>
    <row r="13" spans="1:15" x14ac:dyDescent="0.2">
      <c r="A13" s="29" t="s">
        <v>40</v>
      </c>
      <c r="B13" s="113">
        <v>4.2290000000000001E-3</v>
      </c>
      <c r="C13" s="113">
        <f>+'4.1'!H15+'4.1'!I15+'4.1'!J15</f>
        <v>2.2200000000000002E-3</v>
      </c>
      <c r="D13" s="113">
        <f t="shared" si="1"/>
        <v>-2.0089999999999999E-3</v>
      </c>
      <c r="E13" s="290">
        <f t="shared" si="2"/>
        <v>-0.47505320406715534</v>
      </c>
      <c r="G13" s="29" t="s">
        <v>40</v>
      </c>
      <c r="H13" s="113">
        <v>4.2290000000000001E-3</v>
      </c>
      <c r="I13" s="113">
        <f>+'5.1'!H15+'5.1'!I15+'5.1'!J15</f>
        <v>2.2200000000000002E-3</v>
      </c>
      <c r="J13" s="113">
        <f t="shared" si="3"/>
        <v>-2.0089999999999999E-3</v>
      </c>
      <c r="K13" s="290">
        <f t="shared" si="4"/>
        <v>-0.47505320406715534</v>
      </c>
    </row>
    <row r="14" spans="1:15" x14ac:dyDescent="0.2">
      <c r="A14" s="29" t="s">
        <v>39</v>
      </c>
      <c r="B14" s="113">
        <v>1844.0374670000001</v>
      </c>
      <c r="C14" s="113">
        <f>+'4.1'!H16+'4.1'!I16+'4.1'!J16</f>
        <v>1895.6422600000001</v>
      </c>
      <c r="D14" s="113">
        <f t="shared" si="1"/>
        <v>51.604792999999972</v>
      </c>
      <c r="E14" s="290">
        <f t="shared" si="2"/>
        <v>2.7984677059709639E-2</v>
      </c>
      <c r="G14" s="29" t="s">
        <v>39</v>
      </c>
      <c r="H14" s="113">
        <v>160.89641399999999</v>
      </c>
      <c r="I14" s="113">
        <f>+'5.1'!H16+'5.1'!I16+'5.1'!J16</f>
        <v>90.472256999999999</v>
      </c>
      <c r="J14" s="113">
        <f t="shared" si="3"/>
        <v>-70.424156999999994</v>
      </c>
      <c r="K14" s="290">
        <f t="shared" si="4"/>
        <v>-0.43769873578412999</v>
      </c>
    </row>
    <row r="15" spans="1:15" x14ac:dyDescent="0.2">
      <c r="A15" s="29" t="s">
        <v>38</v>
      </c>
      <c r="B15" s="113">
        <v>79.040256999999997</v>
      </c>
      <c r="C15" s="113">
        <f>+'4.1'!H17+'4.1'!I17+'4.1'!J17</f>
        <v>6.6317280000000007</v>
      </c>
      <c r="D15" s="113">
        <f t="shared" si="1"/>
        <v>-72.408529000000001</v>
      </c>
      <c r="E15" s="290">
        <f t="shared" si="2"/>
        <v>-0.91609683151713439</v>
      </c>
      <c r="G15" s="29" t="s">
        <v>38</v>
      </c>
      <c r="H15" s="113">
        <v>14.651835</v>
      </c>
      <c r="I15" s="113">
        <f>+'5.1'!H17+'5.1'!I17+'5.1'!J17</f>
        <v>2.4600970000000002</v>
      </c>
      <c r="J15" s="113">
        <f t="shared" si="3"/>
        <v>-12.191738000000001</v>
      </c>
      <c r="K15" s="290">
        <f t="shared" si="4"/>
        <v>-0.83209632104101638</v>
      </c>
    </row>
    <row r="16" spans="1:15" x14ac:dyDescent="0.2">
      <c r="A16" s="29" t="s">
        <v>37</v>
      </c>
      <c r="B16" s="113">
        <v>1022.445329066785</v>
      </c>
      <c r="C16" s="113">
        <f>+'4.1'!H18+'4.1'!I18+'4.1'!J18</f>
        <v>996.57052872861527</v>
      </c>
      <c r="D16" s="113">
        <f t="shared" si="1"/>
        <v>-25.874800338169734</v>
      </c>
      <c r="E16" s="290">
        <f t="shared" si="2"/>
        <v>-2.5306781304176296E-2</v>
      </c>
      <c r="G16" s="29" t="s">
        <v>37</v>
      </c>
      <c r="H16" s="113">
        <v>616.4060291201323</v>
      </c>
      <c r="I16" s="113">
        <f>+'5.1'!H18+'5.1'!I18+'5.1'!J18</f>
        <v>595.34199208155462</v>
      </c>
      <c r="J16" s="113">
        <f t="shared" si="3"/>
        <v>-21.064037038577681</v>
      </c>
      <c r="K16" s="290">
        <f t="shared" si="4"/>
        <v>-3.4172341027625563E-2</v>
      </c>
    </row>
    <row r="17" spans="1:20" x14ac:dyDescent="0.2">
      <c r="A17" s="29" t="s">
        <v>36</v>
      </c>
      <c r="B17" s="113">
        <v>2615.3067719999999</v>
      </c>
      <c r="C17" s="113">
        <f>+'4.1'!H19+'4.1'!I19+'4.1'!J19</f>
        <v>2448.2740990000002</v>
      </c>
      <c r="D17" s="113">
        <f t="shared" si="1"/>
        <v>-167.0326729999997</v>
      </c>
      <c r="E17" s="290">
        <f t="shared" si="2"/>
        <v>-6.3867334718926694E-2</v>
      </c>
      <c r="G17" s="29" t="s">
        <v>36</v>
      </c>
      <c r="H17" s="113">
        <v>830.43682899999999</v>
      </c>
      <c r="I17" s="113">
        <f>+'5.1'!H19+'5.1'!I19+'5.1'!J19</f>
        <v>786.01812500000005</v>
      </c>
      <c r="J17" s="113">
        <f t="shared" si="3"/>
        <v>-44.418703999999934</v>
      </c>
      <c r="K17" s="290">
        <f t="shared" si="4"/>
        <v>-5.3488359919547812E-2</v>
      </c>
    </row>
    <row r="18" spans="1:20" x14ac:dyDescent="0.2">
      <c r="A18" s="29" t="s">
        <v>3</v>
      </c>
      <c r="B18" s="113">
        <v>0</v>
      </c>
      <c r="C18" s="113">
        <f>+'4.1'!H20+'4.1'!I20+'4.1'!J20</f>
        <v>0</v>
      </c>
      <c r="D18" s="113">
        <f t="shared" si="1"/>
        <v>0</v>
      </c>
      <c r="E18" s="290">
        <v>0</v>
      </c>
      <c r="G18" s="29" t="s">
        <v>3</v>
      </c>
      <c r="H18" s="113">
        <v>0</v>
      </c>
      <c r="I18" s="113">
        <f>+'5.1'!H20+'5.1'!I20+'5.1'!J20</f>
        <v>0</v>
      </c>
      <c r="J18" s="113">
        <f t="shared" si="3"/>
        <v>0</v>
      </c>
      <c r="K18" s="290">
        <v>0</v>
      </c>
    </row>
    <row r="19" spans="1:20" x14ac:dyDescent="0.2">
      <c r="A19" s="29" t="s">
        <v>35</v>
      </c>
      <c r="B19" s="113">
        <v>53.028161999999995</v>
      </c>
      <c r="C19" s="113">
        <f>+'4.1'!H21+'4.1'!I21+'4.1'!J21</f>
        <v>39.421802</v>
      </c>
      <c r="D19" s="113">
        <f t="shared" si="1"/>
        <v>-13.606359999999995</v>
      </c>
      <c r="E19" s="290">
        <f t="shared" si="2"/>
        <v>-0.2565874336734506</v>
      </c>
      <c r="G19" s="29" t="s">
        <v>35</v>
      </c>
      <c r="H19" s="113">
        <v>19.455325000000002</v>
      </c>
      <c r="I19" s="113">
        <f>+'5.1'!H21+'5.1'!I21+'5.1'!J21</f>
        <v>22.434218999999999</v>
      </c>
      <c r="J19" s="113">
        <f t="shared" si="3"/>
        <v>2.9788939999999968</v>
      </c>
      <c r="K19" s="290">
        <f t="shared" ref="K19:K20" si="5">+I19/H19-1</f>
        <v>0.15311458431046487</v>
      </c>
    </row>
    <row r="20" spans="1:20" ht="12.75" thickBot="1" x14ac:dyDescent="0.25">
      <c r="A20" s="37" t="s">
        <v>34</v>
      </c>
      <c r="B20" s="114">
        <v>3694.120141881931</v>
      </c>
      <c r="C20" s="114">
        <f>+'4.1'!H22+'4.1'!I22+'4.1'!J22</f>
        <v>3992.3948424713849</v>
      </c>
      <c r="D20" s="114">
        <f t="shared" si="1"/>
        <v>298.27470058945391</v>
      </c>
      <c r="E20" s="289">
        <f t="shared" si="2"/>
        <v>8.0743096903583833E-2</v>
      </c>
      <c r="G20" s="37" t="s">
        <v>34</v>
      </c>
      <c r="H20" s="114">
        <v>2404.4129452932902</v>
      </c>
      <c r="I20" s="114">
        <f>+'5.1'!H22+'5.1'!I22+'5.1'!J22</f>
        <v>2616.6420009535609</v>
      </c>
      <c r="J20" s="114">
        <f t="shared" si="3"/>
        <v>212.22905566027066</v>
      </c>
      <c r="K20" s="289">
        <f t="shared" si="5"/>
        <v>8.8266475222450902E-2</v>
      </c>
    </row>
    <row r="21" spans="1:20" s="126" customFormat="1" x14ac:dyDescent="0.2">
      <c r="A21" s="119"/>
      <c r="B21" s="5"/>
      <c r="C21" s="5"/>
      <c r="D21" s="5"/>
      <c r="E21" s="5"/>
      <c r="F21" s="5"/>
      <c r="G21" s="119"/>
      <c r="H21" s="5"/>
      <c r="I21" s="5"/>
      <c r="J21" s="112"/>
      <c r="K21" s="112"/>
      <c r="L21" s="112"/>
      <c r="M21" s="112"/>
      <c r="N21" s="112"/>
      <c r="O21" s="112"/>
      <c r="P21" s="112"/>
      <c r="Q21" s="112"/>
      <c r="R21" s="112"/>
      <c r="S21" s="112"/>
      <c r="T21" s="112"/>
    </row>
    <row r="22" spans="1:20" ht="36" x14ac:dyDescent="0.2">
      <c r="A22" s="286"/>
      <c r="B22" s="486" t="s">
        <v>309</v>
      </c>
      <c r="C22" s="486" t="s">
        <v>310</v>
      </c>
      <c r="D22" s="287" t="s">
        <v>289</v>
      </c>
      <c r="E22" s="287" t="s">
        <v>261</v>
      </c>
      <c r="G22" s="286"/>
      <c r="H22" s="486" t="s">
        <v>309</v>
      </c>
      <c r="I22" s="486" t="s">
        <v>310</v>
      </c>
      <c r="J22" s="287" t="s">
        <v>289</v>
      </c>
      <c r="K22" s="287" t="s">
        <v>261</v>
      </c>
      <c r="L22" s="127"/>
      <c r="M22" s="127"/>
      <c r="N22" s="127"/>
      <c r="O22" s="127"/>
    </row>
    <row r="23" spans="1:20" ht="12.75" thickBot="1" x14ac:dyDescent="0.25">
      <c r="A23" s="292" t="s">
        <v>66</v>
      </c>
      <c r="B23" s="293">
        <f>SUM(B24:B37)</f>
        <v>24320.81003505686</v>
      </c>
      <c r="C23" s="293">
        <f>SUM(C24:C37)</f>
        <v>24708.204720200003</v>
      </c>
      <c r="D23" s="293">
        <f t="shared" ref="D23:D37" si="6">+C23-B23</f>
        <v>387.39468514314285</v>
      </c>
      <c r="E23" s="294">
        <f t="shared" ref="E23:E37" si="7">+C23/B23-1</f>
        <v>1.5928527240036017E-2</v>
      </c>
      <c r="F23" s="283"/>
      <c r="G23" s="292" t="s">
        <v>182</v>
      </c>
      <c r="H23" s="293">
        <f>SUM(H24:H37)</f>
        <v>9580.4225099196246</v>
      </c>
      <c r="I23" s="293">
        <f>SUM(I24:I37)</f>
        <v>9820.729267035118</v>
      </c>
      <c r="J23" s="293">
        <f t="shared" ref="J23:J37" si="8">+I23-H23</f>
        <v>240.30675711549338</v>
      </c>
      <c r="K23" s="294">
        <f t="shared" ref="K23:K37" si="9">+I23/H23-1</f>
        <v>2.5083106393969379E-2</v>
      </c>
      <c r="L23" s="127"/>
      <c r="M23" s="127"/>
      <c r="N23" s="127"/>
      <c r="O23" s="127"/>
    </row>
    <row r="24" spans="1:20" x14ac:dyDescent="0.2">
      <c r="A24" s="36" t="s">
        <v>198</v>
      </c>
      <c r="B24" s="120">
        <v>744.09150599999998</v>
      </c>
      <c r="C24" s="120">
        <f>+'4.2'!H7+'4.2'!I7+'4.2'!J7</f>
        <v>720.65321499999993</v>
      </c>
      <c r="D24" s="120">
        <f t="shared" si="6"/>
        <v>-23.438291000000049</v>
      </c>
      <c r="E24" s="288">
        <f t="shared" si="7"/>
        <v>-3.1499205152867416E-2</v>
      </c>
      <c r="G24" s="36" t="s">
        <v>198</v>
      </c>
      <c r="H24" s="120">
        <v>500.49971999999991</v>
      </c>
      <c r="I24" s="120">
        <f>+'5.2'!H7+'5.2'!I7+'5.2'!J7</f>
        <v>476.93496000000016</v>
      </c>
      <c r="J24" s="120">
        <f t="shared" si="8"/>
        <v>-23.564759999999751</v>
      </c>
      <c r="K24" s="288">
        <f t="shared" si="9"/>
        <v>-4.7082463902276994E-2</v>
      </c>
    </row>
    <row r="25" spans="1:20" x14ac:dyDescent="0.2">
      <c r="A25" s="29" t="s">
        <v>110</v>
      </c>
      <c r="B25" s="113">
        <v>998.65062200000011</v>
      </c>
      <c r="C25" s="120">
        <f>+'4.2'!H8+'4.2'!I8+'4.2'!J8</f>
        <v>986.03925700000036</v>
      </c>
      <c r="D25" s="113">
        <f t="shared" si="6"/>
        <v>-12.611364999999751</v>
      </c>
      <c r="E25" s="290">
        <f t="shared" si="7"/>
        <v>-1.2628405492546513E-2</v>
      </c>
      <c r="G25" s="29" t="s">
        <v>110</v>
      </c>
      <c r="H25" s="113">
        <v>540.51659999999993</v>
      </c>
      <c r="I25" s="113">
        <f>+'5.2'!H8+'5.2'!I8+'5.2'!J8</f>
        <v>553.71678900000006</v>
      </c>
      <c r="J25" s="113">
        <f t="shared" si="8"/>
        <v>13.200189000000137</v>
      </c>
      <c r="K25" s="290">
        <f t="shared" si="9"/>
        <v>2.4421431275191363E-2</v>
      </c>
    </row>
    <row r="26" spans="1:20" x14ac:dyDescent="0.2">
      <c r="A26" s="29" t="s">
        <v>111</v>
      </c>
      <c r="B26" s="113">
        <v>920.61342000000013</v>
      </c>
      <c r="C26" s="120">
        <f>+'4.2'!H9+'4.2'!I9+'4.2'!J9</f>
        <v>887.63229500000011</v>
      </c>
      <c r="D26" s="113">
        <f t="shared" si="6"/>
        <v>-32.98112500000002</v>
      </c>
      <c r="E26" s="290">
        <f t="shared" si="7"/>
        <v>-3.5825162096811525E-2</v>
      </c>
      <c r="G26" s="29" t="s">
        <v>111</v>
      </c>
      <c r="H26" s="113">
        <v>585.37208463299919</v>
      </c>
      <c r="I26" s="113">
        <f>+'5.2'!H9+'5.2'!I9+'5.2'!J9</f>
        <v>576.81810100000007</v>
      </c>
      <c r="J26" s="113">
        <f t="shared" si="8"/>
        <v>-8.5539836329991203</v>
      </c>
      <c r="K26" s="290">
        <f t="shared" si="9"/>
        <v>-1.4612899824838821E-2</v>
      </c>
    </row>
    <row r="27" spans="1:20" x14ac:dyDescent="0.2">
      <c r="A27" s="291" t="s">
        <v>112</v>
      </c>
      <c r="B27" s="113">
        <v>2924.3198379999994</v>
      </c>
      <c r="C27" s="120">
        <f>+'4.2'!H10+'4.2'!I10+'4.2'!J10</f>
        <v>2369.9715550000001</v>
      </c>
      <c r="D27" s="113">
        <f t="shared" si="6"/>
        <v>-554.34828299999936</v>
      </c>
      <c r="E27" s="290">
        <f t="shared" si="7"/>
        <v>-0.1895648607914</v>
      </c>
      <c r="G27" s="291" t="s">
        <v>112</v>
      </c>
      <c r="H27" s="113">
        <v>370.18176299999999</v>
      </c>
      <c r="I27" s="113">
        <f>+'5.2'!H10+'5.2'!I10+'5.2'!J10</f>
        <v>377.00439700000004</v>
      </c>
      <c r="J27" s="113">
        <f t="shared" si="8"/>
        <v>6.8226340000000505</v>
      </c>
      <c r="K27" s="290">
        <f t="shared" si="9"/>
        <v>1.8430497344624763E-2</v>
      </c>
    </row>
    <row r="28" spans="1:20" x14ac:dyDescent="0.2">
      <c r="A28" s="29" t="s">
        <v>197</v>
      </c>
      <c r="B28" s="113">
        <v>478.80242369912179</v>
      </c>
      <c r="C28" s="120">
        <f>+'4.2'!H11+'4.2'!I11+'4.2'!J11</f>
        <v>444.02608099999998</v>
      </c>
      <c r="D28" s="113">
        <f t="shared" si="6"/>
        <v>-34.776342699121813</v>
      </c>
      <c r="E28" s="290">
        <f t="shared" si="7"/>
        <v>-7.2631927028371068E-2</v>
      </c>
      <c r="G28" s="29" t="s">
        <v>197</v>
      </c>
      <c r="H28" s="113">
        <v>116.16455700000002</v>
      </c>
      <c r="I28" s="113">
        <f>+'5.2'!H11+'5.2'!I11+'5.2'!J11</f>
        <v>118.80310299999999</v>
      </c>
      <c r="J28" s="113">
        <f t="shared" si="8"/>
        <v>2.6385459999999767</v>
      </c>
      <c r="K28" s="290">
        <f t="shared" si="9"/>
        <v>2.271386443629253E-2</v>
      </c>
    </row>
    <row r="29" spans="1:20" x14ac:dyDescent="0.2">
      <c r="A29" s="291" t="s">
        <v>113</v>
      </c>
      <c r="B29" s="113">
        <v>583.53193300000009</v>
      </c>
      <c r="C29" s="120">
        <f>+'4.2'!H12+'4.2'!I12+'4.2'!J12</f>
        <v>626.85116799999992</v>
      </c>
      <c r="D29" s="113">
        <f t="shared" si="6"/>
        <v>43.319234999999821</v>
      </c>
      <c r="E29" s="290">
        <f t="shared" si="7"/>
        <v>7.4236271487819083E-2</v>
      </c>
      <c r="G29" s="291" t="s">
        <v>113</v>
      </c>
      <c r="H29" s="113">
        <v>349.83382699999993</v>
      </c>
      <c r="I29" s="113">
        <f>+'5.2'!H12+'5.2'!I12+'5.2'!J12</f>
        <v>367.64178800000002</v>
      </c>
      <c r="J29" s="113">
        <f t="shared" si="8"/>
        <v>17.807961000000091</v>
      </c>
      <c r="K29" s="290">
        <f t="shared" si="9"/>
        <v>5.090405679951604E-2</v>
      </c>
    </row>
    <row r="30" spans="1:20" x14ac:dyDescent="0.2">
      <c r="A30" s="29" t="s">
        <v>114</v>
      </c>
      <c r="B30" s="113">
        <v>325.439727</v>
      </c>
      <c r="C30" s="120">
        <f>+'4.2'!H13+'4.2'!I13+'4.2'!J13</f>
        <v>355.50688000000002</v>
      </c>
      <c r="D30" s="113">
        <f t="shared" si="6"/>
        <v>30.067153000000019</v>
      </c>
      <c r="E30" s="290">
        <f t="shared" si="7"/>
        <v>9.238931361320879E-2</v>
      </c>
      <c r="G30" s="29" t="s">
        <v>114</v>
      </c>
      <c r="H30" s="113">
        <v>200.54696559322326</v>
      </c>
      <c r="I30" s="113">
        <f>+'5.2'!H13+'5.2'!I13+'5.2'!J13</f>
        <v>227.87184508254126</v>
      </c>
      <c r="J30" s="113">
        <f t="shared" si="8"/>
        <v>27.324879489317993</v>
      </c>
      <c r="K30" s="290">
        <f t="shared" si="9"/>
        <v>0.13625177228930019</v>
      </c>
    </row>
    <row r="31" spans="1:20" x14ac:dyDescent="0.2">
      <c r="A31" s="29" t="s">
        <v>115</v>
      </c>
      <c r="B31" s="113">
        <v>5160.7059649999992</v>
      </c>
      <c r="C31" s="120">
        <f>+'4.2'!H14+'4.2'!I14+'4.2'!J14</f>
        <v>5048.7177300000003</v>
      </c>
      <c r="D31" s="113">
        <f t="shared" si="6"/>
        <v>-111.98823499999889</v>
      </c>
      <c r="E31" s="290">
        <f t="shared" si="7"/>
        <v>-2.1700177409739063E-2</v>
      </c>
      <c r="G31" s="29" t="s">
        <v>115</v>
      </c>
      <c r="H31" s="113">
        <v>1456.4503840000002</v>
      </c>
      <c r="I31" s="113">
        <f>+'5.2'!H14+'5.2'!I14+'5.2'!J14</f>
        <v>1464.9148200000004</v>
      </c>
      <c r="J31" s="113">
        <f t="shared" si="8"/>
        <v>8.4644360000002052</v>
      </c>
      <c r="K31" s="290">
        <f t="shared" si="9"/>
        <v>5.8116885360375292E-3</v>
      </c>
    </row>
    <row r="32" spans="1:20" x14ac:dyDescent="0.2">
      <c r="A32" s="29" t="s">
        <v>116</v>
      </c>
      <c r="B32" s="113">
        <v>866.42817599999967</v>
      </c>
      <c r="C32" s="120">
        <f>+'4.2'!H15+'4.2'!I15+'4.2'!J15</f>
        <v>982.20933619999994</v>
      </c>
      <c r="D32" s="113">
        <f t="shared" si="6"/>
        <v>115.78116020000027</v>
      </c>
      <c r="E32" s="290">
        <f t="shared" si="7"/>
        <v>0.13363041900890393</v>
      </c>
      <c r="G32" s="29" t="s">
        <v>116</v>
      </c>
      <c r="H32" s="113">
        <v>327.75166299999995</v>
      </c>
      <c r="I32" s="113">
        <f>+'5.2'!H15+'5.2'!I15+'5.2'!J15</f>
        <v>345.56175199999996</v>
      </c>
      <c r="J32" s="113">
        <f t="shared" si="8"/>
        <v>17.810089000000005</v>
      </c>
      <c r="K32" s="290">
        <f t="shared" si="9"/>
        <v>5.4340194148763121E-2</v>
      </c>
    </row>
    <row r="33" spans="1:11" x14ac:dyDescent="0.2">
      <c r="A33" s="29" t="s">
        <v>117</v>
      </c>
      <c r="B33" s="113">
        <v>770.51435961923994</v>
      </c>
      <c r="C33" s="120">
        <f>+'4.2'!H16+'4.2'!I16+'4.2'!J16</f>
        <v>780.15348499999982</v>
      </c>
      <c r="D33" s="113">
        <f t="shared" si="6"/>
        <v>9.6391253807598787</v>
      </c>
      <c r="E33" s="290">
        <f t="shared" si="7"/>
        <v>1.2509987984549831E-2</v>
      </c>
      <c r="G33" s="29" t="s">
        <v>117</v>
      </c>
      <c r="H33" s="113">
        <v>267.3967146934018</v>
      </c>
      <c r="I33" s="113">
        <f>+'5.2'!H16+'5.2'!I16+'5.2'!J16</f>
        <v>279.74125800000002</v>
      </c>
      <c r="J33" s="113">
        <f t="shared" si="8"/>
        <v>12.344543306598212</v>
      </c>
      <c r="K33" s="290">
        <f t="shared" si="9"/>
        <v>4.6165650616734499E-2</v>
      </c>
    </row>
    <row r="34" spans="1:11" x14ac:dyDescent="0.2">
      <c r="A34" s="29" t="s">
        <v>118</v>
      </c>
      <c r="B34" s="113">
        <v>646.07748373850018</v>
      </c>
      <c r="C34" s="120">
        <f>+'4.2'!H17+'4.2'!I17+'4.2'!J17</f>
        <v>662.004368</v>
      </c>
      <c r="D34" s="113">
        <f t="shared" si="6"/>
        <v>15.926884261499822</v>
      </c>
      <c r="E34" s="290">
        <f t="shared" si="7"/>
        <v>2.4651662784066719E-2</v>
      </c>
      <c r="G34" s="29" t="s">
        <v>118</v>
      </c>
      <c r="H34" s="113">
        <v>354.12688700000007</v>
      </c>
      <c r="I34" s="113">
        <f>+'5.2'!H17+'5.2'!I17+'5.2'!J17</f>
        <v>363.81796800000001</v>
      </c>
      <c r="J34" s="113">
        <f t="shared" si="8"/>
        <v>9.6910809999999401</v>
      </c>
      <c r="K34" s="290">
        <f t="shared" si="9"/>
        <v>2.7366125972806854E-2</v>
      </c>
    </row>
    <row r="35" spans="1:11" x14ac:dyDescent="0.2">
      <c r="A35" s="29" t="s">
        <v>119</v>
      </c>
      <c r="B35" s="113">
        <v>3935.3853769999992</v>
      </c>
      <c r="C35" s="120">
        <f>+'4.2'!H18+'4.2'!I18+'4.2'!J18</f>
        <v>3945.2966700000006</v>
      </c>
      <c r="D35" s="113">
        <f t="shared" si="6"/>
        <v>9.9112930000014785</v>
      </c>
      <c r="E35" s="290">
        <f t="shared" si="7"/>
        <v>2.5185063343293734E-3</v>
      </c>
      <c r="G35" s="29" t="s">
        <v>119</v>
      </c>
      <c r="H35" s="113">
        <v>2397.7172810000002</v>
      </c>
      <c r="I35" s="113">
        <f>+'5.2'!H18+'5.2'!I18+'5.2'!J18</f>
        <v>2503.0300579999998</v>
      </c>
      <c r="J35" s="113">
        <f t="shared" si="8"/>
        <v>105.31277699999964</v>
      </c>
      <c r="K35" s="290">
        <f t="shared" si="9"/>
        <v>4.3922099504607681E-2</v>
      </c>
    </row>
    <row r="36" spans="1:11" x14ac:dyDescent="0.2">
      <c r="A36" s="29" t="s">
        <v>120</v>
      </c>
      <c r="B36" s="113">
        <v>4844.5431470000003</v>
      </c>
      <c r="C36" s="120">
        <f>+'4.2'!H19+'4.2'!I19+'4.2'!J19</f>
        <v>5693.1406549999992</v>
      </c>
      <c r="D36" s="113">
        <f t="shared" si="6"/>
        <v>848.59750799999892</v>
      </c>
      <c r="E36" s="290">
        <f t="shared" si="7"/>
        <v>0.1751656414755014</v>
      </c>
      <c r="G36" s="29" t="s">
        <v>120</v>
      </c>
      <c r="H36" s="113">
        <v>1657.3330000000003</v>
      </c>
      <c r="I36" s="113">
        <f>+'5.2'!H19+'5.2'!I19+'5.2'!J19</f>
        <v>1678.3596660000003</v>
      </c>
      <c r="J36" s="113">
        <f t="shared" si="8"/>
        <v>21.026665999999977</v>
      </c>
      <c r="K36" s="290">
        <f t="shared" si="9"/>
        <v>1.2687049615255352E-2</v>
      </c>
    </row>
    <row r="37" spans="1:11" ht="12.75" thickBot="1" x14ac:dyDescent="0.25">
      <c r="A37" s="37" t="s">
        <v>121</v>
      </c>
      <c r="B37" s="114">
        <v>1121.7060570000001</v>
      </c>
      <c r="C37" s="114">
        <f>+'4.2'!H20+'4.2'!I20+'4.2'!J20</f>
        <v>1206.0020249999998</v>
      </c>
      <c r="D37" s="114">
        <f t="shared" si="6"/>
        <v>84.295967999999675</v>
      </c>
      <c r="E37" s="289">
        <f t="shared" si="7"/>
        <v>7.5149784093569982E-2</v>
      </c>
      <c r="G37" s="37" t="s">
        <v>121</v>
      </c>
      <c r="H37" s="114">
        <v>456.53106300000002</v>
      </c>
      <c r="I37" s="114">
        <f>+'5.2'!H20+'5.2'!I20+'5.2'!J20</f>
        <v>486.51276195257481</v>
      </c>
      <c r="J37" s="114">
        <f t="shared" si="8"/>
        <v>29.981698952574789</v>
      </c>
      <c r="K37" s="289">
        <f t="shared" si="9"/>
        <v>6.5672856421984172E-2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Normal="100" workbookViewId="0">
      <selection activeCell="C5" sqref="C5"/>
    </sheetView>
  </sheetViews>
  <sheetFormatPr defaultRowHeight="12.75" x14ac:dyDescent="0.2"/>
  <cols>
    <col min="1" max="1" width="31.28515625" customWidth="1"/>
    <col min="2" max="2" width="12.140625" bestFit="1" customWidth="1"/>
    <col min="4" max="4" width="8.42578125" customWidth="1"/>
  </cols>
  <sheetData>
    <row r="1" spans="1:5" ht="20.25" x14ac:dyDescent="0.35">
      <c r="A1" s="280" t="s">
        <v>270</v>
      </c>
      <c r="E1" s="165" t="str">
        <f>Obsah!$A$1</f>
        <v>III. čtvrtletí 2019</v>
      </c>
    </row>
    <row r="3" spans="1:5" ht="36" x14ac:dyDescent="0.2">
      <c r="A3" s="284"/>
      <c r="B3" s="315" t="s">
        <v>309</v>
      </c>
      <c r="C3" s="315" t="s">
        <v>310</v>
      </c>
      <c r="D3" s="287" t="s">
        <v>289</v>
      </c>
      <c r="E3" s="287" t="s">
        <v>261</v>
      </c>
    </row>
    <row r="4" spans="1:5" ht="14.25" thickBot="1" x14ac:dyDescent="0.25">
      <c r="A4" s="292" t="s">
        <v>253</v>
      </c>
      <c r="B4" s="293">
        <f>SUM(B5:B20)</f>
        <v>13759.1953564</v>
      </c>
      <c r="C4" s="293">
        <f>SUM(C5:C20)</f>
        <v>13815.897723999997</v>
      </c>
      <c r="D4" s="293">
        <f>+C4-B4</f>
        <v>56.70236759999716</v>
      </c>
      <c r="E4" s="294">
        <f>+C4/B4-1</f>
        <v>4.1210525856529845E-3</v>
      </c>
    </row>
    <row r="5" spans="1:5" x14ac:dyDescent="0.2">
      <c r="A5" s="36" t="s">
        <v>44</v>
      </c>
      <c r="B5" s="120">
        <v>2360.946355</v>
      </c>
      <c r="C5" s="120">
        <f>+'9'!L6</f>
        <v>2670.5815539999999</v>
      </c>
      <c r="D5" s="120">
        <f t="shared" ref="D5:D20" si="0">+C5-B5</f>
        <v>309.63519899999983</v>
      </c>
      <c r="E5" s="288">
        <f t="shared" ref="E5:E20" si="1">+C5/B5-1</f>
        <v>0.13114876513151441</v>
      </c>
    </row>
    <row r="6" spans="1:5" x14ac:dyDescent="0.2">
      <c r="A6" s="29" t="s">
        <v>43</v>
      </c>
      <c r="B6" s="113">
        <v>365.9955799999999</v>
      </c>
      <c r="C6" s="120">
        <f>+'9'!L7</f>
        <v>353.85524200000009</v>
      </c>
      <c r="D6" s="113">
        <f t="shared" si="0"/>
        <v>-12.140337999999815</v>
      </c>
      <c r="E6" s="290">
        <f t="shared" si="1"/>
        <v>-3.3170722990697898E-2</v>
      </c>
    </row>
    <row r="7" spans="1:5" x14ac:dyDescent="0.2">
      <c r="A7" s="29" t="s">
        <v>42</v>
      </c>
      <c r="B7" s="113">
        <v>1080.2510191999997</v>
      </c>
      <c r="C7" s="120">
        <f>+'9'!L8</f>
        <v>1071.0992100000001</v>
      </c>
      <c r="D7" s="113">
        <f t="shared" si="0"/>
        <v>-9.1518091999996614</v>
      </c>
      <c r="E7" s="290">
        <f t="shared" si="1"/>
        <v>-8.4719283178988913E-3</v>
      </c>
    </row>
    <row r="8" spans="1:5" x14ac:dyDescent="0.2">
      <c r="A8" s="291" t="s">
        <v>67</v>
      </c>
      <c r="B8" s="113">
        <v>0</v>
      </c>
      <c r="C8" s="120">
        <f>+'9'!L9</f>
        <v>0</v>
      </c>
      <c r="D8" s="113">
        <f t="shared" si="0"/>
        <v>0</v>
      </c>
      <c r="E8" s="290">
        <v>0</v>
      </c>
    </row>
    <row r="9" spans="1:5" x14ac:dyDescent="0.2">
      <c r="A9" s="29" t="s">
        <v>68</v>
      </c>
      <c r="B9" s="113">
        <v>0</v>
      </c>
      <c r="C9" s="120">
        <f>+'9'!L10</f>
        <v>0</v>
      </c>
      <c r="D9" s="113">
        <f t="shared" si="0"/>
        <v>0</v>
      </c>
      <c r="E9" s="290">
        <v>0</v>
      </c>
    </row>
    <row r="10" spans="1:5" x14ac:dyDescent="0.2">
      <c r="A10" s="291" t="s">
        <v>69</v>
      </c>
      <c r="B10" s="113">
        <v>0</v>
      </c>
      <c r="C10" s="120">
        <f>+'9'!L11</f>
        <v>0</v>
      </c>
      <c r="D10" s="113">
        <f t="shared" si="0"/>
        <v>0</v>
      </c>
      <c r="E10" s="290">
        <v>0</v>
      </c>
    </row>
    <row r="11" spans="1:5" x14ac:dyDescent="0.2">
      <c r="A11" s="29" t="s">
        <v>41</v>
      </c>
      <c r="B11" s="113">
        <v>6753.7502901999997</v>
      </c>
      <c r="C11" s="120">
        <f>+'9'!L12</f>
        <v>6487.9126779999997</v>
      </c>
      <c r="D11" s="113">
        <f t="shared" si="0"/>
        <v>-265.83761219999997</v>
      </c>
      <c r="E11" s="290">
        <f t="shared" si="1"/>
        <v>-3.9361480773984603E-2</v>
      </c>
    </row>
    <row r="12" spans="1:5" x14ac:dyDescent="0.2">
      <c r="A12" s="29" t="s">
        <v>80</v>
      </c>
      <c r="B12" s="113">
        <v>0</v>
      </c>
      <c r="C12" s="120">
        <f>+'9'!L13</f>
        <v>0</v>
      </c>
      <c r="D12" s="113">
        <f t="shared" si="0"/>
        <v>0</v>
      </c>
      <c r="E12" s="290">
        <v>0</v>
      </c>
    </row>
    <row r="13" spans="1:5" x14ac:dyDescent="0.2">
      <c r="A13" s="29" t="s">
        <v>40</v>
      </c>
      <c r="B13" s="113">
        <v>0</v>
      </c>
      <c r="C13" s="120">
        <f>+'9'!L14</f>
        <v>0</v>
      </c>
      <c r="D13" s="113">
        <f t="shared" si="0"/>
        <v>0</v>
      </c>
      <c r="E13" s="290">
        <v>0</v>
      </c>
    </row>
    <row r="14" spans="1:5" x14ac:dyDescent="0.2">
      <c r="A14" s="29" t="s">
        <v>39</v>
      </c>
      <c r="B14" s="113">
        <v>143.46348999999998</v>
      </c>
      <c r="C14" s="120">
        <f>+'9'!L15</f>
        <v>147.97635199999999</v>
      </c>
      <c r="D14" s="113">
        <f t="shared" si="0"/>
        <v>4.5128620000000126</v>
      </c>
      <c r="E14" s="290">
        <f t="shared" si="1"/>
        <v>3.1456519007031059E-2</v>
      </c>
    </row>
    <row r="15" spans="1:5" x14ac:dyDescent="0.2">
      <c r="A15" s="29" t="s">
        <v>38</v>
      </c>
      <c r="B15" s="113">
        <v>37.020904000000002</v>
      </c>
      <c r="C15" s="120">
        <f>+'9'!L16</f>
        <v>0.72726000000000002</v>
      </c>
      <c r="D15" s="113">
        <f t="shared" si="0"/>
        <v>-36.293644</v>
      </c>
      <c r="E15" s="290">
        <f t="shared" si="1"/>
        <v>-0.98035542297940648</v>
      </c>
    </row>
    <row r="16" spans="1:5" x14ac:dyDescent="0.2">
      <c r="A16" s="29" t="s">
        <v>37</v>
      </c>
      <c r="B16" s="113">
        <v>528.21529399999997</v>
      </c>
      <c r="C16" s="120">
        <f>+'9'!L17</f>
        <v>524.98757000000012</v>
      </c>
      <c r="D16" s="113">
        <f t="shared" si="0"/>
        <v>-3.2277239999998528</v>
      </c>
      <c r="E16" s="290">
        <f t="shared" si="1"/>
        <v>-6.110622007093669E-3</v>
      </c>
    </row>
    <row r="17" spans="1:5" x14ac:dyDescent="0.2">
      <c r="A17" s="29" t="s">
        <v>36</v>
      </c>
      <c r="B17" s="113">
        <v>1090.7973946</v>
      </c>
      <c r="C17" s="120">
        <f>+'9'!L18</f>
        <v>996.65977299999997</v>
      </c>
      <c r="D17" s="113">
        <f t="shared" si="0"/>
        <v>-94.137621599999989</v>
      </c>
      <c r="E17" s="290">
        <f t="shared" si="1"/>
        <v>-8.6301656078414668E-2</v>
      </c>
    </row>
    <row r="18" spans="1:5" x14ac:dyDescent="0.2">
      <c r="A18" s="29" t="s">
        <v>3</v>
      </c>
      <c r="B18" s="113">
        <v>0</v>
      </c>
      <c r="C18" s="120">
        <f>+'9'!L19</f>
        <v>0</v>
      </c>
      <c r="D18" s="113">
        <f t="shared" si="0"/>
        <v>0</v>
      </c>
      <c r="E18" s="290">
        <v>0</v>
      </c>
    </row>
    <row r="19" spans="1:5" x14ac:dyDescent="0.2">
      <c r="A19" s="29" t="s">
        <v>35</v>
      </c>
      <c r="B19" s="113">
        <v>6.4599442000000007</v>
      </c>
      <c r="C19" s="120">
        <f>+'9'!L20</f>
        <v>9.2038599999999988</v>
      </c>
      <c r="D19" s="113">
        <f t="shared" si="0"/>
        <v>2.7439157999999981</v>
      </c>
      <c r="E19" s="290">
        <f t="shared" si="1"/>
        <v>0.42475843676792091</v>
      </c>
    </row>
    <row r="20" spans="1:5" ht="13.5" thickBot="1" x14ac:dyDescent="0.25">
      <c r="A20" s="37" t="s">
        <v>34</v>
      </c>
      <c r="B20" s="114">
        <v>1392.2950852000004</v>
      </c>
      <c r="C20" s="114">
        <f>+'9'!L21</f>
        <v>1552.8942249999998</v>
      </c>
      <c r="D20" s="114">
        <f t="shared" si="0"/>
        <v>160.59913979999942</v>
      </c>
      <c r="E20" s="289">
        <f t="shared" si="1"/>
        <v>0.11534849293598537</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X10" sqref="X10"/>
    </sheetView>
  </sheetViews>
  <sheetFormatPr defaultRowHeight="12" x14ac:dyDescent="0.2"/>
  <cols>
    <col min="1" max="1" width="31.140625" style="112" customWidth="1"/>
    <col min="2" max="13" width="8.5703125" style="112" customWidth="1"/>
    <col min="14" max="14" width="10.140625" style="112" customWidth="1"/>
    <col min="15" max="15" width="8.42578125" style="112" customWidth="1"/>
    <col min="16" max="16" width="11.42578125" style="112" bestFit="1" customWidth="1"/>
    <col min="17" max="17" width="9.5703125" style="112" bestFit="1" customWidth="1"/>
    <col min="18" max="16384" width="9.140625" style="112"/>
  </cols>
  <sheetData>
    <row r="1" spans="1:18" s="125" customFormat="1" ht="18.75" x14ac:dyDescent="0.3">
      <c r="A1" s="21" t="s">
        <v>81</v>
      </c>
      <c r="B1" s="121"/>
      <c r="C1" s="121"/>
      <c r="D1" s="121"/>
      <c r="E1" s="121"/>
      <c r="F1" s="121"/>
      <c r="G1" s="121"/>
      <c r="H1" s="121"/>
      <c r="I1" s="121"/>
      <c r="J1" s="121"/>
      <c r="K1" s="121"/>
      <c r="L1" s="121"/>
      <c r="M1" s="121"/>
      <c r="N1" s="111" t="str">
        <f>Obsah!$A$1</f>
        <v>III. čtvrtletí 2019</v>
      </c>
    </row>
    <row r="2" spans="1:18" ht="7.5" customHeight="1" x14ac:dyDescent="0.2">
      <c r="A2" s="13"/>
      <c r="B2" s="13"/>
      <c r="C2" s="13"/>
      <c r="D2" s="13"/>
      <c r="E2" s="13"/>
      <c r="F2" s="13"/>
      <c r="G2" s="13"/>
      <c r="H2" s="13"/>
      <c r="I2" s="13"/>
      <c r="J2" s="13"/>
      <c r="K2" s="13"/>
      <c r="L2" s="13"/>
      <c r="M2" s="13"/>
      <c r="N2" s="13"/>
    </row>
    <row r="3" spans="1:18" x14ac:dyDescent="0.2">
      <c r="A3" s="510"/>
      <c r="B3" s="512" t="s">
        <v>48</v>
      </c>
      <c r="C3" s="512"/>
      <c r="D3" s="512"/>
      <c r="E3" s="512" t="s">
        <v>49</v>
      </c>
      <c r="F3" s="512"/>
      <c r="G3" s="512"/>
      <c r="H3" s="512" t="s">
        <v>50</v>
      </c>
      <c r="I3" s="512"/>
      <c r="J3" s="512"/>
      <c r="K3" s="512" t="s">
        <v>51</v>
      </c>
      <c r="L3" s="512"/>
      <c r="M3" s="512"/>
      <c r="N3" s="510" t="s">
        <v>7</v>
      </c>
      <c r="Q3" s="237"/>
      <c r="R3" s="237"/>
    </row>
    <row r="4" spans="1:18" x14ac:dyDescent="0.2">
      <c r="A4" s="511"/>
      <c r="B4" s="42" t="s">
        <v>8</v>
      </c>
      <c r="C4" s="42" t="s">
        <v>9</v>
      </c>
      <c r="D4" s="42" t="s">
        <v>10</v>
      </c>
      <c r="E4" s="42" t="s">
        <v>11</v>
      </c>
      <c r="F4" s="42" t="s">
        <v>12</v>
      </c>
      <c r="G4" s="42" t="s">
        <v>13</v>
      </c>
      <c r="H4" s="42" t="s">
        <v>14</v>
      </c>
      <c r="I4" s="42" t="s">
        <v>15</v>
      </c>
      <c r="J4" s="42" t="s">
        <v>16</v>
      </c>
      <c r="K4" s="42" t="s">
        <v>17</v>
      </c>
      <c r="L4" s="42" t="s">
        <v>18</v>
      </c>
      <c r="M4" s="42" t="s">
        <v>19</v>
      </c>
      <c r="N4" s="511"/>
    </row>
    <row r="5" spans="1:18" s="128" customFormat="1" x14ac:dyDescent="0.2">
      <c r="A5" s="506" t="s">
        <v>66</v>
      </c>
      <c r="B5" s="507">
        <f>SUM(B6:D6)</f>
        <v>55452.902839183429</v>
      </c>
      <c r="C5" s="508"/>
      <c r="D5" s="509"/>
      <c r="E5" s="508">
        <f>SUM(E6:G6)</f>
        <v>32481.279072199999</v>
      </c>
      <c r="F5" s="508"/>
      <c r="G5" s="508"/>
      <c r="H5" s="507">
        <f>SUM(H6:J6)</f>
        <v>24708.204720200003</v>
      </c>
      <c r="I5" s="508"/>
      <c r="J5" s="509"/>
      <c r="K5" s="513">
        <f>SUM(K6:M6)</f>
        <v>0</v>
      </c>
      <c r="L5" s="514"/>
      <c r="M5" s="515"/>
      <c r="N5" s="516">
        <f>SUM(B6:M6)</f>
        <v>112642.38663158345</v>
      </c>
      <c r="Q5" s="235"/>
      <c r="R5" s="235"/>
    </row>
    <row r="6" spans="1:18" s="128" customFormat="1" x14ac:dyDescent="0.2">
      <c r="A6" s="505"/>
      <c r="B6" s="214">
        <f>'[1]Podklady QZ'!B6</f>
        <v>21927.650082156106</v>
      </c>
      <c r="C6" s="196">
        <f>'[1]Podklady QZ'!C6</f>
        <v>17492.662365738732</v>
      </c>
      <c r="D6" s="215">
        <f>'[1]Podklady QZ'!D6</f>
        <v>16032.590391288588</v>
      </c>
      <c r="E6" s="196">
        <f>'[1]Podklady QZ'!E6</f>
        <v>12597.361842600001</v>
      </c>
      <c r="F6" s="196">
        <f>'[1]Podklady QZ'!F6</f>
        <v>11853.702678199998</v>
      </c>
      <c r="G6" s="196">
        <f>'[1]Podklady QZ'!G6</f>
        <v>8030.2145513999994</v>
      </c>
      <c r="H6" s="214">
        <f>'[1]Podklady QZ'!H6</f>
        <v>7469.628700000002</v>
      </c>
      <c r="I6" s="196">
        <f>'[1]Podklady QZ'!I6</f>
        <v>7828.7051284000008</v>
      </c>
      <c r="J6" s="215">
        <f>'[1]Podklady QZ'!J6</f>
        <v>9409.8708918000011</v>
      </c>
      <c r="K6" s="421">
        <f>'[1]Podklady QZ'!K6</f>
        <v>0</v>
      </c>
      <c r="L6" s="420">
        <f>'[1]Podklady QZ'!L6</f>
        <v>0</v>
      </c>
      <c r="M6" s="422">
        <f>'[1]Podklady QZ'!M6</f>
        <v>0</v>
      </c>
      <c r="N6" s="503"/>
    </row>
    <row r="7" spans="1:18" ht="12.75" customHeight="1" x14ac:dyDescent="0.2">
      <c r="A7" s="504" t="s">
        <v>79</v>
      </c>
      <c r="B7" s="496">
        <f>SUM(B8:D8)</f>
        <v>2870.3006389999982</v>
      </c>
      <c r="C7" s="497"/>
      <c r="D7" s="498"/>
      <c r="E7" s="497">
        <f>SUM(E8:G8)</f>
        <v>2181.8366619999997</v>
      </c>
      <c r="F7" s="497"/>
      <c r="G7" s="497"/>
      <c r="H7" s="496">
        <f>SUM(H8:J8)</f>
        <v>1959.8085730000007</v>
      </c>
      <c r="I7" s="497"/>
      <c r="J7" s="498"/>
      <c r="K7" s="499">
        <f>SUM(K8:M8)</f>
        <v>0</v>
      </c>
      <c r="L7" s="500"/>
      <c r="M7" s="501"/>
      <c r="N7" s="502">
        <f>SUM(B8:M8)</f>
        <v>7011.9458739999973</v>
      </c>
      <c r="P7" s="295"/>
    </row>
    <row r="8" spans="1:18" s="128" customFormat="1" ht="12.75" customHeight="1" x14ac:dyDescent="0.2">
      <c r="A8" s="505"/>
      <c r="B8" s="214">
        <f>'[1]Podklady QZ'!B8</f>
        <v>1016.2552609999997</v>
      </c>
      <c r="C8" s="196">
        <f>'[1]Podklady QZ'!C8</f>
        <v>920.47946200000001</v>
      </c>
      <c r="D8" s="215">
        <f>'[1]Podklady QZ'!D8</f>
        <v>933.56591599999877</v>
      </c>
      <c r="E8" s="196">
        <f>'[1]Podklady QZ'!E8</f>
        <v>764.89109299999939</v>
      </c>
      <c r="F8" s="196">
        <f>'[1]Podklady QZ'!F8</f>
        <v>761.12163799999996</v>
      </c>
      <c r="G8" s="196">
        <f>'[1]Podklady QZ'!G8</f>
        <v>655.82393100000024</v>
      </c>
      <c r="H8" s="214">
        <f>'[1]Podklady QZ'!H8</f>
        <v>671.74812500000041</v>
      </c>
      <c r="I8" s="196">
        <f>'[1]Podklady QZ'!I8</f>
        <v>627.3744539999999</v>
      </c>
      <c r="J8" s="215">
        <f>'[1]Podklady QZ'!J8</f>
        <v>660.68599400000039</v>
      </c>
      <c r="K8" s="421">
        <f>'[1]Podklady QZ'!K8</f>
        <v>0</v>
      </c>
      <c r="L8" s="420">
        <f>'[1]Podklady QZ'!L8</f>
        <v>0</v>
      </c>
      <c r="M8" s="422">
        <f>'[1]Podklady QZ'!M8</f>
        <v>0</v>
      </c>
      <c r="N8" s="503"/>
      <c r="P8" s="278"/>
    </row>
    <row r="9" spans="1:18" s="186" customFormat="1" ht="12" customHeight="1" x14ac:dyDescent="0.2">
      <c r="A9" s="504" t="s">
        <v>101</v>
      </c>
      <c r="B9" s="496">
        <f>SUM(B10:D10)</f>
        <v>3802.3142807734366</v>
      </c>
      <c r="C9" s="497"/>
      <c r="D9" s="498"/>
      <c r="E9" s="497">
        <f>SUM(E10:G10)</f>
        <v>2637.3949259612691</v>
      </c>
      <c r="F9" s="497"/>
      <c r="G9" s="497"/>
      <c r="H9" s="496">
        <f>SUM(H10:J10)</f>
        <v>2350.4161792127479</v>
      </c>
      <c r="I9" s="497"/>
      <c r="J9" s="498"/>
      <c r="K9" s="499">
        <f>SUM(K10:M10)</f>
        <v>0</v>
      </c>
      <c r="L9" s="500"/>
      <c r="M9" s="501"/>
      <c r="N9" s="502">
        <f>SUM(B10:M10)</f>
        <v>8790.1253859474527</v>
      </c>
    </row>
    <row r="10" spans="1:18" s="186" customFormat="1" ht="12" customHeight="1" x14ac:dyDescent="0.2">
      <c r="A10" s="505"/>
      <c r="B10" s="214">
        <f>'[1]Podklady QZ'!B10</f>
        <v>1428.8405030056497</v>
      </c>
      <c r="C10" s="196">
        <f>'[1]Podklady QZ'!C10</f>
        <v>1154.1159395692775</v>
      </c>
      <c r="D10" s="215">
        <f>'[1]Podklady QZ'!D10</f>
        <v>1219.3578381985092</v>
      </c>
      <c r="E10" s="196">
        <f>'[1]Podklady QZ'!E10</f>
        <v>1012.6353762527801</v>
      </c>
      <c r="F10" s="196">
        <f>'[1]Podklady QZ'!F10</f>
        <v>912.92399580272502</v>
      </c>
      <c r="G10" s="196">
        <f>'[1]Podklady QZ'!G10</f>
        <v>711.83555390576385</v>
      </c>
      <c r="H10" s="214">
        <f>'[1]Podklady QZ'!H10</f>
        <v>765.41198028355177</v>
      </c>
      <c r="I10" s="196">
        <f>'[1]Podklady QZ'!I10</f>
        <v>752.63219613504782</v>
      </c>
      <c r="J10" s="215">
        <f>'[1]Podklady QZ'!J10</f>
        <v>832.37200279414844</v>
      </c>
      <c r="K10" s="421">
        <f>'[1]Podklady QZ'!K10</f>
        <v>0</v>
      </c>
      <c r="L10" s="420">
        <f>'[1]Podklady QZ'!L10</f>
        <v>0</v>
      </c>
      <c r="M10" s="422">
        <f>'[1]Podklady QZ'!M10</f>
        <v>0</v>
      </c>
      <c r="N10" s="503"/>
      <c r="P10" s="278"/>
    </row>
    <row r="11" spans="1:18" s="13" customFormat="1" ht="12" customHeight="1" x14ac:dyDescent="0.2">
      <c r="A11" s="504" t="s">
        <v>275</v>
      </c>
      <c r="B11" s="496">
        <f>SUM(B12:D12)</f>
        <v>14598.3460988142</v>
      </c>
      <c r="C11" s="497"/>
      <c r="D11" s="498"/>
      <c r="E11" s="497">
        <f>SUM(E12:G12)</f>
        <v>12031.539240963697</v>
      </c>
      <c r="F11" s="497"/>
      <c r="G11" s="497"/>
      <c r="H11" s="496">
        <f>SUM(H12:J12)</f>
        <v>10527.992057952142</v>
      </c>
      <c r="I11" s="497"/>
      <c r="J11" s="498"/>
      <c r="K11" s="499">
        <f>SUM(K12:M12)</f>
        <v>0</v>
      </c>
      <c r="L11" s="500"/>
      <c r="M11" s="501"/>
      <c r="N11" s="502">
        <f>SUM(B12:M12)</f>
        <v>37157.877397730044</v>
      </c>
      <c r="P11" s="236"/>
      <c r="Q11" s="236"/>
      <c r="R11" s="236"/>
    </row>
    <row r="12" spans="1:18" s="186" customFormat="1" ht="12" customHeight="1" x14ac:dyDescent="0.2">
      <c r="A12" s="505"/>
      <c r="B12" s="214">
        <f>'[1]Podklady QZ'!B12</f>
        <v>5498.9569146172826</v>
      </c>
      <c r="C12" s="196">
        <f>'[1]Podklady QZ'!C12</f>
        <v>4551.4250067364228</v>
      </c>
      <c r="D12" s="215">
        <f>'[1]Podklady QZ'!D12</f>
        <v>4547.9641774604934</v>
      </c>
      <c r="E12" s="196">
        <f>'[1]Podklady QZ'!E12</f>
        <v>4216.4373552644374</v>
      </c>
      <c r="F12" s="196">
        <f>'[1]Podklady QZ'!F12</f>
        <v>4203.1891823026435</v>
      </c>
      <c r="G12" s="196">
        <f>'[1]Podklady QZ'!G12</f>
        <v>3611.9127033966165</v>
      </c>
      <c r="H12" s="214">
        <f>'[1]Podklady QZ'!H12</f>
        <v>3091.2109852604831</v>
      </c>
      <c r="I12" s="196">
        <f>'[1]Podklady QZ'!I12</f>
        <v>3503.8125125375391</v>
      </c>
      <c r="J12" s="215">
        <f>'[1]Podklady QZ'!J12</f>
        <v>3932.9685601541214</v>
      </c>
      <c r="K12" s="421">
        <f>'[1]Podklady QZ'!K12</f>
        <v>0</v>
      </c>
      <c r="L12" s="420">
        <f>'[1]Podklady QZ'!L12</f>
        <v>0</v>
      </c>
      <c r="M12" s="422">
        <f>'[1]Podklady QZ'!M12</f>
        <v>0</v>
      </c>
      <c r="N12" s="503"/>
      <c r="P12" s="278"/>
    </row>
    <row r="13" spans="1:18" s="13" customFormat="1" ht="12" customHeight="1" x14ac:dyDescent="0.2">
      <c r="A13" s="504" t="s">
        <v>182</v>
      </c>
      <c r="B13" s="496">
        <f>SUM(B14:D14)</f>
        <v>34118.1328905958</v>
      </c>
      <c r="C13" s="497"/>
      <c r="D13" s="498"/>
      <c r="E13" s="497">
        <f>SUM(E14:G14)</f>
        <v>15574.349275275043</v>
      </c>
      <c r="F13" s="497"/>
      <c r="G13" s="497"/>
      <c r="H13" s="496">
        <f>SUM(H14:J14)</f>
        <v>9820.7292670351162</v>
      </c>
      <c r="I13" s="497"/>
      <c r="J13" s="498"/>
      <c r="K13" s="499">
        <f>SUM(K14:M14)</f>
        <v>0</v>
      </c>
      <c r="L13" s="500"/>
      <c r="M13" s="501"/>
      <c r="N13" s="502">
        <f>SUM(B14:M14)</f>
        <v>59513.21143290597</v>
      </c>
      <c r="Q13" s="236"/>
      <c r="R13" s="236"/>
    </row>
    <row r="14" spans="1:18" s="186" customFormat="1" ht="12" customHeight="1" x14ac:dyDescent="0.2">
      <c r="A14" s="505"/>
      <c r="B14" s="214">
        <f>'[1]Podklady QZ'!B14</f>
        <v>13962.52116753317</v>
      </c>
      <c r="C14" s="196">
        <f>'[1]Podklady QZ'!C14</f>
        <v>10846.664982433036</v>
      </c>
      <c r="D14" s="215">
        <f>'[1]Podklady QZ'!D14</f>
        <v>9308.9467406295971</v>
      </c>
      <c r="E14" s="196">
        <f>'[1]Podklady QZ'!E14</f>
        <v>6585.9539350827863</v>
      </c>
      <c r="F14" s="196">
        <f>'[1]Podklady QZ'!F14</f>
        <v>5953.3057620946329</v>
      </c>
      <c r="G14" s="196">
        <f>'[1]Podklady QZ'!G14</f>
        <v>3035.0895780976252</v>
      </c>
      <c r="H14" s="214">
        <f>'[1]Podklady QZ'!H14</f>
        <v>2926.42660745597</v>
      </c>
      <c r="I14" s="196">
        <f>'[1]Podklady QZ'!I14</f>
        <v>2928.446792727414</v>
      </c>
      <c r="J14" s="215">
        <f>'[1]Podklady QZ'!J14</f>
        <v>3965.8558668517335</v>
      </c>
      <c r="K14" s="421">
        <f>'[1]Podklady QZ'!K14</f>
        <v>0</v>
      </c>
      <c r="L14" s="420">
        <f>'[1]Podklady QZ'!L14</f>
        <v>0</v>
      </c>
      <c r="M14" s="422">
        <f>'[1]Podklady QZ'!M14</f>
        <v>0</v>
      </c>
      <c r="N14" s="503"/>
      <c r="P14" s="278"/>
    </row>
    <row r="15" spans="1:18" s="186" customFormat="1" ht="12" customHeight="1" x14ac:dyDescent="0.2">
      <c r="A15" s="494" t="s">
        <v>100</v>
      </c>
      <c r="B15" s="496">
        <f>SUM(B16:D16)</f>
        <v>63.808929999988322</v>
      </c>
      <c r="C15" s="497"/>
      <c r="D15" s="498"/>
      <c r="E15" s="497">
        <f>SUM(E16:G16)</f>
        <v>56.158967999987453</v>
      </c>
      <c r="F15" s="497"/>
      <c r="G15" s="497"/>
      <c r="H15" s="496">
        <f>SUM(H16:J16)</f>
        <v>49.258642999995573</v>
      </c>
      <c r="I15" s="497"/>
      <c r="J15" s="498"/>
      <c r="K15" s="499">
        <f>SUM(K16:M16)</f>
        <v>0</v>
      </c>
      <c r="L15" s="500"/>
      <c r="M15" s="501"/>
      <c r="N15" s="492">
        <f>SUM(B16:M16)</f>
        <v>169.22654099997135</v>
      </c>
    </row>
    <row r="16" spans="1:18" s="186" customFormat="1" ht="12" customHeight="1" thickBot="1" x14ac:dyDescent="0.25">
      <c r="A16" s="495"/>
      <c r="B16" s="205">
        <f>'[1]Podklady QZ'!B16</f>
        <v>21.076236000004428</v>
      </c>
      <c r="C16" s="114">
        <f>'[1]Podklady QZ'!C16</f>
        <v>19.976974999995946</v>
      </c>
      <c r="D16" s="206">
        <f>'[1]Podklady QZ'!D16</f>
        <v>22.755718999987948</v>
      </c>
      <c r="E16" s="114">
        <f>'[1]Podklady QZ'!E16</f>
        <v>17.44408299999759</v>
      </c>
      <c r="F16" s="114">
        <f>'[1]Podklady QZ'!F16</f>
        <v>23.162099999995917</v>
      </c>
      <c r="G16" s="114">
        <f>'[1]Podklady QZ'!G16</f>
        <v>15.552784999993946</v>
      </c>
      <c r="H16" s="205">
        <f>'[1]Podklady QZ'!H16</f>
        <v>14.831001999996715</v>
      </c>
      <c r="I16" s="114">
        <f>'[1]Podklady QZ'!I16</f>
        <v>16.43917300000021</v>
      </c>
      <c r="J16" s="206">
        <f>'[1]Podklady QZ'!J16</f>
        <v>17.988467999998647</v>
      </c>
      <c r="K16" s="424">
        <f>'[1]Podklady QZ'!K16</f>
        <v>0</v>
      </c>
      <c r="L16" s="423">
        <f>'[1]Podklady QZ'!L16</f>
        <v>0</v>
      </c>
      <c r="M16" s="425">
        <f>'[1]Podklady QZ'!M16</f>
        <v>0</v>
      </c>
      <c r="N16" s="493"/>
      <c r="P16" s="278"/>
    </row>
    <row r="17" spans="1:14" s="126" customFormat="1" ht="11.25" x14ac:dyDescent="0.2">
      <c r="A17" s="119"/>
      <c r="B17" s="5"/>
      <c r="C17" s="5"/>
      <c r="D17" s="5"/>
      <c r="E17" s="5"/>
      <c r="F17" s="5"/>
      <c r="G17" s="5"/>
      <c r="H17" s="5"/>
      <c r="I17" s="5"/>
      <c r="J17" s="5"/>
      <c r="K17" s="5"/>
      <c r="L17" s="5"/>
      <c r="M17" s="5"/>
      <c r="N17" s="4" t="s">
        <v>82</v>
      </c>
    </row>
    <row r="18" spans="1:14" x14ac:dyDescent="0.2">
      <c r="A18" s="189" t="str">
        <f>A5</f>
        <v>Výroba tepla brutto</v>
      </c>
      <c r="B18" s="190">
        <f t="shared" ref="B18:M18" si="0">B6</f>
        <v>21927.650082156106</v>
      </c>
      <c r="C18" s="190">
        <f t="shared" si="0"/>
        <v>17492.662365738732</v>
      </c>
      <c r="D18" s="190">
        <f t="shared" si="0"/>
        <v>16032.590391288588</v>
      </c>
      <c r="E18" s="190">
        <f t="shared" si="0"/>
        <v>12597.361842600001</v>
      </c>
      <c r="F18" s="190">
        <f t="shared" si="0"/>
        <v>11853.702678199998</v>
      </c>
      <c r="G18" s="190">
        <f t="shared" si="0"/>
        <v>8030.2145513999994</v>
      </c>
      <c r="H18" s="190">
        <f t="shared" si="0"/>
        <v>7469.628700000002</v>
      </c>
      <c r="I18" s="190">
        <f t="shared" si="0"/>
        <v>7828.7051284000008</v>
      </c>
      <c r="J18" s="190">
        <f t="shared" si="0"/>
        <v>9409.8708918000011</v>
      </c>
      <c r="K18" s="190">
        <f t="shared" si="0"/>
        <v>0</v>
      </c>
      <c r="L18" s="190">
        <f t="shared" si="0"/>
        <v>0</v>
      </c>
      <c r="M18" s="190">
        <f t="shared" si="0"/>
        <v>0</v>
      </c>
    </row>
    <row r="19" spans="1:14" x14ac:dyDescent="0.2">
      <c r="A19" s="17" t="str">
        <f>A7</f>
        <v xml:space="preserve">Technologická vlastní spotřeba tepla </v>
      </c>
      <c r="B19" s="52">
        <f t="shared" ref="B19:M19" si="1">-B8</f>
        <v>-1016.2552609999997</v>
      </c>
      <c r="C19" s="52">
        <f t="shared" si="1"/>
        <v>-920.47946200000001</v>
      </c>
      <c r="D19" s="52">
        <f t="shared" si="1"/>
        <v>-933.56591599999877</v>
      </c>
      <c r="E19" s="52">
        <f t="shared" si="1"/>
        <v>-764.89109299999939</v>
      </c>
      <c r="F19" s="52">
        <f t="shared" si="1"/>
        <v>-761.12163799999996</v>
      </c>
      <c r="G19" s="52">
        <f t="shared" si="1"/>
        <v>-655.82393100000024</v>
      </c>
      <c r="H19" s="52">
        <f t="shared" si="1"/>
        <v>-671.74812500000041</v>
      </c>
      <c r="I19" s="52">
        <f t="shared" si="1"/>
        <v>-627.3744539999999</v>
      </c>
      <c r="J19" s="52">
        <f t="shared" si="1"/>
        <v>-660.68599400000039</v>
      </c>
      <c r="K19" s="52">
        <f t="shared" si="1"/>
        <v>0</v>
      </c>
      <c r="L19" s="52">
        <f t="shared" si="1"/>
        <v>0</v>
      </c>
      <c r="M19" s="52">
        <f t="shared" si="1"/>
        <v>0</v>
      </c>
    </row>
    <row r="20" spans="1:14" x14ac:dyDescent="0.2">
      <c r="A20" s="17" t="str">
        <f>A9</f>
        <v>Ztráty</v>
      </c>
      <c r="B20" s="190">
        <f t="shared" ref="B20:M20" si="2">-B10</f>
        <v>-1428.8405030056497</v>
      </c>
      <c r="C20" s="190">
        <f t="shared" si="2"/>
        <v>-1154.1159395692775</v>
      </c>
      <c r="D20" s="190">
        <f t="shared" si="2"/>
        <v>-1219.3578381985092</v>
      </c>
      <c r="E20" s="190">
        <f t="shared" si="2"/>
        <v>-1012.6353762527801</v>
      </c>
      <c r="F20" s="190">
        <f t="shared" si="2"/>
        <v>-912.92399580272502</v>
      </c>
      <c r="G20" s="190">
        <f t="shared" si="2"/>
        <v>-711.83555390576385</v>
      </c>
      <c r="H20" s="190">
        <f t="shared" si="2"/>
        <v>-765.41198028355177</v>
      </c>
      <c r="I20" s="190">
        <f t="shared" si="2"/>
        <v>-752.63219613504782</v>
      </c>
      <c r="J20" s="190">
        <f t="shared" si="2"/>
        <v>-832.37200279414844</v>
      </c>
      <c r="K20" s="190">
        <f t="shared" si="2"/>
        <v>0</v>
      </c>
      <c r="L20" s="190">
        <f t="shared" si="2"/>
        <v>0</v>
      </c>
      <c r="M20" s="190">
        <f t="shared" si="2"/>
        <v>0</v>
      </c>
      <c r="N20" s="127"/>
    </row>
    <row r="21" spans="1:14" x14ac:dyDescent="0.2">
      <c r="A21" s="178" t="str">
        <f>A11</f>
        <v>Vlastní spotřeba tepla</v>
      </c>
      <c r="B21" s="168">
        <f>-B12</f>
        <v>-5498.9569146172826</v>
      </c>
      <c r="C21" s="168">
        <f t="shared" ref="C21:M21" si="3">-C12</f>
        <v>-4551.4250067364228</v>
      </c>
      <c r="D21" s="168">
        <f t="shared" si="3"/>
        <v>-4547.9641774604934</v>
      </c>
      <c r="E21" s="168">
        <f t="shared" si="3"/>
        <v>-4216.4373552644374</v>
      </c>
      <c r="F21" s="168">
        <f t="shared" si="3"/>
        <v>-4203.1891823026435</v>
      </c>
      <c r="G21" s="168">
        <f t="shared" si="3"/>
        <v>-3611.9127033966165</v>
      </c>
      <c r="H21" s="168">
        <f t="shared" si="3"/>
        <v>-3091.2109852604831</v>
      </c>
      <c r="I21" s="168">
        <f t="shared" si="3"/>
        <v>-3503.8125125375391</v>
      </c>
      <c r="J21" s="168">
        <f t="shared" si="3"/>
        <v>-3932.9685601541214</v>
      </c>
      <c r="K21" s="168">
        <f t="shared" si="3"/>
        <v>0</v>
      </c>
      <c r="L21" s="168">
        <f t="shared" si="3"/>
        <v>0</v>
      </c>
      <c r="M21" s="168">
        <f t="shared" si="3"/>
        <v>0</v>
      </c>
      <c r="N21" s="127"/>
    </row>
    <row r="22" spans="1:14" x14ac:dyDescent="0.2">
      <c r="A22" s="178" t="str">
        <f>A13</f>
        <v>Dodávky tepla</v>
      </c>
      <c r="B22" s="168">
        <f t="shared" ref="B22:M22" si="4">-B14</f>
        <v>-13962.52116753317</v>
      </c>
      <c r="C22" s="168">
        <f t="shared" si="4"/>
        <v>-10846.664982433036</v>
      </c>
      <c r="D22" s="168">
        <f t="shared" si="4"/>
        <v>-9308.9467406295971</v>
      </c>
      <c r="E22" s="168">
        <f t="shared" si="4"/>
        <v>-6585.9539350827863</v>
      </c>
      <c r="F22" s="168">
        <f t="shared" si="4"/>
        <v>-5953.3057620946329</v>
      </c>
      <c r="G22" s="168">
        <f t="shared" si="4"/>
        <v>-3035.0895780976252</v>
      </c>
      <c r="H22" s="168">
        <f t="shared" si="4"/>
        <v>-2926.42660745597</v>
      </c>
      <c r="I22" s="168">
        <f t="shared" si="4"/>
        <v>-2928.446792727414</v>
      </c>
      <c r="J22" s="168">
        <f t="shared" si="4"/>
        <v>-3965.8558668517335</v>
      </c>
      <c r="K22" s="168">
        <f t="shared" si="4"/>
        <v>0</v>
      </c>
      <c r="L22" s="168">
        <f t="shared" si="4"/>
        <v>0</v>
      </c>
      <c r="M22" s="168">
        <f t="shared" si="4"/>
        <v>0</v>
      </c>
    </row>
    <row r="23" spans="1:14" x14ac:dyDescent="0.2">
      <c r="A23" s="178" t="str">
        <f>A15</f>
        <v>Bilanční rozdíl</v>
      </c>
      <c r="B23" s="168">
        <f t="shared" ref="B23:M23" si="5">-B16</f>
        <v>-21.076236000004428</v>
      </c>
      <c r="C23" s="168">
        <f t="shared" si="5"/>
        <v>-19.976974999995946</v>
      </c>
      <c r="D23" s="168">
        <f t="shared" si="5"/>
        <v>-22.755718999987948</v>
      </c>
      <c r="E23" s="168">
        <f t="shared" si="5"/>
        <v>-17.44408299999759</v>
      </c>
      <c r="F23" s="168">
        <f t="shared" si="5"/>
        <v>-23.162099999995917</v>
      </c>
      <c r="G23" s="168">
        <f t="shared" si="5"/>
        <v>-15.552784999993946</v>
      </c>
      <c r="H23" s="168">
        <f t="shared" si="5"/>
        <v>-14.831001999996715</v>
      </c>
      <c r="I23" s="168">
        <f t="shared" si="5"/>
        <v>-16.43917300000021</v>
      </c>
      <c r="J23" s="168">
        <f t="shared" si="5"/>
        <v>-17.988467999998647</v>
      </c>
      <c r="K23" s="168">
        <f t="shared" si="5"/>
        <v>0</v>
      </c>
      <c r="L23" s="168">
        <f t="shared" si="5"/>
        <v>0</v>
      </c>
      <c r="M23" s="168">
        <f t="shared" si="5"/>
        <v>0</v>
      </c>
    </row>
    <row r="42" spans="1:4" x14ac:dyDescent="0.2">
      <c r="A42" s="221"/>
      <c r="B42" s="227"/>
      <c r="C42" s="222"/>
      <c r="D42" s="222"/>
    </row>
    <row r="43" spans="1:4" x14ac:dyDescent="0.2">
      <c r="B43" s="222"/>
      <c r="C43" s="222"/>
      <c r="D43" s="222"/>
    </row>
    <row r="44" spans="1:4" x14ac:dyDescent="0.2">
      <c r="B44" s="222"/>
      <c r="C44" s="222"/>
      <c r="D44" s="222"/>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3"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2"/>
  <sheetViews>
    <sheetView showGridLines="0" zoomScaleNormal="100" workbookViewId="0">
      <selection activeCell="P39" sqref="P39"/>
    </sheetView>
  </sheetViews>
  <sheetFormatPr defaultRowHeight="12" x14ac:dyDescent="0.2"/>
  <cols>
    <col min="1" max="1" width="30.85546875" style="112" customWidth="1"/>
    <col min="2" max="13" width="8.5703125" style="112" customWidth="1"/>
    <col min="14" max="14" width="10.42578125" style="112" customWidth="1"/>
    <col min="15" max="15" width="8.42578125" style="112" customWidth="1"/>
    <col min="16" max="16" width="11.42578125" style="112" bestFit="1" customWidth="1"/>
    <col min="17" max="16384" width="9.140625" style="112"/>
  </cols>
  <sheetData>
    <row r="1" spans="1:17" s="125" customFormat="1" ht="18.75" x14ac:dyDescent="0.3">
      <c r="A1" s="21" t="s">
        <v>147</v>
      </c>
      <c r="B1" s="121"/>
      <c r="C1" s="121"/>
      <c r="D1" s="121"/>
      <c r="E1" s="121"/>
      <c r="F1" s="121"/>
      <c r="G1" s="121"/>
      <c r="H1" s="121"/>
      <c r="I1" s="121"/>
      <c r="J1" s="121"/>
      <c r="K1" s="121"/>
      <c r="L1" s="121"/>
      <c r="M1" s="121"/>
      <c r="N1" s="111" t="str">
        <f>Obsah!$A$1</f>
        <v>III. čtvrtletí 2019</v>
      </c>
    </row>
    <row r="2" spans="1:17" ht="7.5" customHeight="1" x14ac:dyDescent="0.2">
      <c r="A2" s="13"/>
      <c r="B2" s="13"/>
      <c r="C2" s="13"/>
      <c r="D2" s="13"/>
      <c r="E2" s="13"/>
      <c r="F2" s="13"/>
      <c r="G2" s="13"/>
      <c r="H2" s="13"/>
      <c r="I2" s="13"/>
      <c r="J2" s="13"/>
      <c r="K2" s="13"/>
      <c r="L2" s="13"/>
      <c r="M2" s="13"/>
      <c r="N2" s="13"/>
    </row>
    <row r="3" spans="1:17" x14ac:dyDescent="0.2">
      <c r="A3" s="510"/>
      <c r="B3" s="512" t="s">
        <v>48</v>
      </c>
      <c r="C3" s="512"/>
      <c r="D3" s="512"/>
      <c r="E3" s="512" t="s">
        <v>49</v>
      </c>
      <c r="F3" s="512"/>
      <c r="G3" s="512"/>
      <c r="H3" s="512" t="s">
        <v>50</v>
      </c>
      <c r="I3" s="512"/>
      <c r="J3" s="512"/>
      <c r="K3" s="512" t="s">
        <v>51</v>
      </c>
      <c r="L3" s="512"/>
      <c r="M3" s="512"/>
      <c r="N3" s="510" t="s">
        <v>7</v>
      </c>
    </row>
    <row r="4" spans="1:17" x14ac:dyDescent="0.2">
      <c r="A4" s="511"/>
      <c r="B4" s="185" t="s">
        <v>8</v>
      </c>
      <c r="C4" s="185" t="s">
        <v>9</v>
      </c>
      <c r="D4" s="185" t="s">
        <v>10</v>
      </c>
      <c r="E4" s="185" t="s">
        <v>11</v>
      </c>
      <c r="F4" s="185" t="s">
        <v>12</v>
      </c>
      <c r="G4" s="185" t="s">
        <v>13</v>
      </c>
      <c r="H4" s="185" t="s">
        <v>14</v>
      </c>
      <c r="I4" s="185" t="s">
        <v>15</v>
      </c>
      <c r="J4" s="185" t="s">
        <v>16</v>
      </c>
      <c r="K4" s="185" t="s">
        <v>17</v>
      </c>
      <c r="L4" s="185" t="s">
        <v>18</v>
      </c>
      <c r="M4" s="185" t="s">
        <v>19</v>
      </c>
      <c r="N4" s="511"/>
    </row>
    <row r="5" spans="1:17" s="128" customFormat="1" x14ac:dyDescent="0.2">
      <c r="A5" s="518" t="s">
        <v>66</v>
      </c>
      <c r="B5" s="520">
        <f>SUM(B6:D6)</f>
        <v>55452.902839183429</v>
      </c>
      <c r="C5" s="521"/>
      <c r="D5" s="522"/>
      <c r="E5" s="521">
        <f>SUM(E6:G6)</f>
        <v>32481.279072199999</v>
      </c>
      <c r="F5" s="521"/>
      <c r="G5" s="521"/>
      <c r="H5" s="520">
        <f>SUM(H6:J6)</f>
        <v>24708.204720200003</v>
      </c>
      <c r="I5" s="521"/>
      <c r="J5" s="522"/>
      <c r="K5" s="523">
        <f>SUM(K6:M6)</f>
        <v>0</v>
      </c>
      <c r="L5" s="524"/>
      <c r="M5" s="525"/>
      <c r="N5" s="517">
        <f>SUM(N7:N22)</f>
        <v>112642.38663158345</v>
      </c>
    </row>
    <row r="6" spans="1:17" s="128" customFormat="1" x14ac:dyDescent="0.2">
      <c r="A6" s="519"/>
      <c r="B6" s="197">
        <f t="shared" ref="B6:M6" si="0">SUM(B7:B22)</f>
        <v>21927.650082156106</v>
      </c>
      <c r="C6" s="65">
        <f t="shared" si="0"/>
        <v>17492.662365738732</v>
      </c>
      <c r="D6" s="198">
        <f t="shared" si="0"/>
        <v>16032.590391288588</v>
      </c>
      <c r="E6" s="65">
        <f t="shared" si="0"/>
        <v>12597.361842600001</v>
      </c>
      <c r="F6" s="65">
        <f t="shared" si="0"/>
        <v>11853.702678199998</v>
      </c>
      <c r="G6" s="65">
        <f t="shared" si="0"/>
        <v>8030.2145513999994</v>
      </c>
      <c r="H6" s="197">
        <f t="shared" si="0"/>
        <v>7469.628700000002</v>
      </c>
      <c r="I6" s="65">
        <f t="shared" si="0"/>
        <v>7828.7051284000008</v>
      </c>
      <c r="J6" s="198">
        <f t="shared" si="0"/>
        <v>9409.8708918000011</v>
      </c>
      <c r="K6" s="434">
        <f t="shared" si="0"/>
        <v>0</v>
      </c>
      <c r="L6" s="433">
        <f t="shared" si="0"/>
        <v>0</v>
      </c>
      <c r="M6" s="435">
        <f t="shared" si="0"/>
        <v>0</v>
      </c>
      <c r="N6" s="502"/>
    </row>
    <row r="7" spans="1:17" x14ac:dyDescent="0.2">
      <c r="A7" s="36" t="s">
        <v>44</v>
      </c>
      <c r="B7" s="203">
        <f>'[1]Podklady QZ'!B24</f>
        <v>1966.8494919999996</v>
      </c>
      <c r="C7" s="120">
        <f>'[1]Podklady QZ'!C24</f>
        <v>1717.8814129999994</v>
      </c>
      <c r="D7" s="200">
        <f>'[1]Podklady QZ'!D24</f>
        <v>1849.4390129999999</v>
      </c>
      <c r="E7" s="120">
        <f>'[1]Podklady QZ'!E24</f>
        <v>1692.2648870000003</v>
      </c>
      <c r="F7" s="120">
        <f>'[1]Podklady QZ'!F24</f>
        <v>1717.5478489999996</v>
      </c>
      <c r="G7" s="120">
        <f>'[1]Podklady QZ'!G24</f>
        <v>1202.6538360000004</v>
      </c>
      <c r="H7" s="203">
        <f>'[1]Podklady QZ'!H24</f>
        <v>1276.4542750000003</v>
      </c>
      <c r="I7" s="120">
        <f>'[1]Podklady QZ'!I24</f>
        <v>1431.0683070000005</v>
      </c>
      <c r="J7" s="200">
        <f>'[1]Podklady QZ'!J24</f>
        <v>1505.9494380000003</v>
      </c>
      <c r="K7" s="427">
        <f>'[1]Podklady QZ'!K24</f>
        <v>0</v>
      </c>
      <c r="L7" s="426">
        <f>'[1]Podklady QZ'!L24</f>
        <v>0</v>
      </c>
      <c r="M7" s="428">
        <f>'[1]Podklady QZ'!M24</f>
        <v>0</v>
      </c>
      <c r="N7" s="39">
        <f t="shared" ref="N7:N22" si="1">SUM(B7:M7)</f>
        <v>14360.108510000002</v>
      </c>
      <c r="P7" s="227"/>
    </row>
    <row r="8" spans="1:17" x14ac:dyDescent="0.2">
      <c r="A8" s="47" t="s">
        <v>43</v>
      </c>
      <c r="B8" s="204">
        <f>'[1]Podklady QZ'!B25</f>
        <v>415.13850299999979</v>
      </c>
      <c r="C8" s="113">
        <f>'[1]Podklady QZ'!C25</f>
        <v>370.42401599999965</v>
      </c>
      <c r="D8" s="202">
        <f>'[1]Podklady QZ'!D25</f>
        <v>385.0648419999996</v>
      </c>
      <c r="E8" s="480">
        <f>'[1]Podklady QZ'!E25</f>
        <v>344.60000000000014</v>
      </c>
      <c r="F8" s="113">
        <f>'[1]Podklady QZ'!F25</f>
        <v>329.26511199999982</v>
      </c>
      <c r="G8" s="481">
        <f>'[1]Podklady QZ'!G25</f>
        <v>272.16856700000011</v>
      </c>
      <c r="H8" s="204">
        <f>'[1]Podklady QZ'!H25</f>
        <v>271.80897799999991</v>
      </c>
      <c r="I8" s="113">
        <f>'[1]Podklady QZ'!I25</f>
        <v>276.70680300000004</v>
      </c>
      <c r="J8" s="202">
        <f>'[1]Podklady QZ'!J25</f>
        <v>297.06384399999979</v>
      </c>
      <c r="K8" s="430">
        <f>'[1]Podklady QZ'!K25</f>
        <v>0</v>
      </c>
      <c r="L8" s="429">
        <f>'[1]Podklady QZ'!L25</f>
        <v>0</v>
      </c>
      <c r="M8" s="431">
        <f>'[1]Podklady QZ'!M25</f>
        <v>0</v>
      </c>
      <c r="N8" s="40">
        <f t="shared" si="1"/>
        <v>2962.2406649999989</v>
      </c>
      <c r="P8" s="227"/>
    </row>
    <row r="9" spans="1:17" x14ac:dyDescent="0.2">
      <c r="A9" s="47" t="s">
        <v>42</v>
      </c>
      <c r="B9" s="204">
        <f>'[1]Podklady QZ'!B26</f>
        <v>2748.653237</v>
      </c>
      <c r="C9" s="113">
        <f>'[1]Podklady QZ'!C26</f>
        <v>1833.5434520000003</v>
      </c>
      <c r="D9" s="202">
        <f>'[1]Podklady QZ'!D26</f>
        <v>1581.2570430000001</v>
      </c>
      <c r="E9" s="480">
        <f>'[1]Podklady QZ'!E26</f>
        <v>1081.3241170000001</v>
      </c>
      <c r="F9" s="113">
        <f>'[1]Podklady QZ'!F26</f>
        <v>826.41729999999995</v>
      </c>
      <c r="G9" s="481">
        <f>'[1]Podklady QZ'!G26</f>
        <v>571.55021000000011</v>
      </c>
      <c r="H9" s="204">
        <f>'[1]Podklady QZ'!H26</f>
        <v>502.14980100000002</v>
      </c>
      <c r="I9" s="113">
        <f>'[1]Podklady QZ'!I26</f>
        <v>494.03737000000007</v>
      </c>
      <c r="J9" s="202">
        <f>'[1]Podklady QZ'!J26</f>
        <v>652.53717399999994</v>
      </c>
      <c r="K9" s="430">
        <f>'[1]Podklady QZ'!K26</f>
        <v>0</v>
      </c>
      <c r="L9" s="429">
        <f>'[1]Podklady QZ'!L26</f>
        <v>0</v>
      </c>
      <c r="M9" s="431">
        <f>'[1]Podklady QZ'!M26</f>
        <v>0</v>
      </c>
      <c r="N9" s="40">
        <f t="shared" si="1"/>
        <v>10291.469703999999</v>
      </c>
      <c r="P9" s="227"/>
    </row>
    <row r="10" spans="1:17" x14ac:dyDescent="0.2">
      <c r="A10" s="36" t="s">
        <v>67</v>
      </c>
      <c r="B10" s="204">
        <f>'[1]Podklady QZ'!B27</f>
        <v>1.0918239999999999</v>
      </c>
      <c r="C10" s="113">
        <f>'[1]Podklady QZ'!C27</f>
        <v>1.0474460000000001</v>
      </c>
      <c r="D10" s="202">
        <f>'[1]Podklady QZ'!D27</f>
        <v>1.521258</v>
      </c>
      <c r="E10" s="480">
        <f>'[1]Podklady QZ'!E27</f>
        <v>1.4819800000000001</v>
      </c>
      <c r="F10" s="113">
        <f>'[1]Podklady QZ'!F27</f>
        <v>1.300989</v>
      </c>
      <c r="G10" s="481">
        <f>'[1]Podklady QZ'!G27</f>
        <v>1.5403549999999999</v>
      </c>
      <c r="H10" s="204">
        <f>'[1]Podklady QZ'!H27</f>
        <v>1.2330590000000001</v>
      </c>
      <c r="I10" s="113">
        <f>'[1]Podklady QZ'!I27</f>
        <v>2.2821720000000001</v>
      </c>
      <c r="J10" s="202">
        <f>'[1]Podklady QZ'!J27</f>
        <v>1.2963169999999997</v>
      </c>
      <c r="K10" s="430">
        <f>'[1]Podklady QZ'!K27</f>
        <v>0</v>
      </c>
      <c r="L10" s="429">
        <f>'[1]Podklady QZ'!L27</f>
        <v>0</v>
      </c>
      <c r="M10" s="431">
        <f>'[1]Podklady QZ'!M27</f>
        <v>0</v>
      </c>
      <c r="N10" s="40">
        <f t="shared" si="1"/>
        <v>12.795399999999999</v>
      </c>
      <c r="P10" s="227"/>
    </row>
    <row r="11" spans="1:17" x14ac:dyDescent="0.2">
      <c r="A11" s="47" t="s">
        <v>68</v>
      </c>
      <c r="B11" s="204">
        <f>'[1]Podklady QZ'!B28</f>
        <v>1.515936</v>
      </c>
      <c r="C11" s="113">
        <f>'[1]Podklady QZ'!C28</f>
        <v>1.120344</v>
      </c>
      <c r="D11" s="202">
        <f>'[1]Podklady QZ'!D28</f>
        <v>1.152612</v>
      </c>
      <c r="E11" s="480">
        <f>'[1]Podklady QZ'!E28</f>
        <v>0.82666500000000009</v>
      </c>
      <c r="F11" s="113">
        <f>'[1]Podklady QZ'!F28</f>
        <v>0.91466499999999995</v>
      </c>
      <c r="G11" s="481">
        <f>'[1]Podklady QZ'!G28</f>
        <v>1.1448800000000001</v>
      </c>
      <c r="H11" s="204">
        <f>'[1]Podklady QZ'!H28</f>
        <v>1.37473</v>
      </c>
      <c r="I11" s="113">
        <f>'[1]Podklady QZ'!I28</f>
        <v>0.93667</v>
      </c>
      <c r="J11" s="202">
        <f>'[1]Podklady QZ'!J28</f>
        <v>1.3285100000000001</v>
      </c>
      <c r="K11" s="430">
        <f>'[1]Podklady QZ'!K28</f>
        <v>0</v>
      </c>
      <c r="L11" s="429">
        <f>'[1]Podklady QZ'!L28</f>
        <v>0</v>
      </c>
      <c r="M11" s="431">
        <f>'[1]Podklady QZ'!M28</f>
        <v>0</v>
      </c>
      <c r="N11" s="40">
        <f t="shared" si="1"/>
        <v>10.315011999999999</v>
      </c>
      <c r="P11" s="227"/>
      <c r="Q11" s="432"/>
    </row>
    <row r="12" spans="1:17" x14ac:dyDescent="0.2">
      <c r="A12" s="36" t="s">
        <v>69</v>
      </c>
      <c r="B12" s="204">
        <f>'[1]Podklady QZ'!B29</f>
        <v>5.8230000000000001E-3</v>
      </c>
      <c r="C12" s="113">
        <f>'[1]Podklady QZ'!C29</f>
        <v>1.7783E-2</v>
      </c>
      <c r="D12" s="202">
        <f>'[1]Podklady QZ'!D29</f>
        <v>3.0668000000000001E-2</v>
      </c>
      <c r="E12" s="480">
        <f>'[1]Podklady QZ'!E29</f>
        <v>5.7146000000000002E-2</v>
      </c>
      <c r="F12" s="113">
        <f>'[1]Podklady QZ'!F29</f>
        <v>4.4698999999999996E-2</v>
      </c>
      <c r="G12" s="481">
        <f>'[1]Podklady QZ'!G29</f>
        <v>8.0467999999999998E-2</v>
      </c>
      <c r="H12" s="204">
        <f>'[1]Podklady QZ'!H29</f>
        <v>6.8652000000000005E-2</v>
      </c>
      <c r="I12" s="113">
        <f>'[1]Podklady QZ'!I29</f>
        <v>6.1426000000000001E-2</v>
      </c>
      <c r="J12" s="202">
        <f>'[1]Podklady QZ'!J29</f>
        <v>4.9225999999999999E-2</v>
      </c>
      <c r="K12" s="430">
        <f>'[1]Podklady QZ'!K29</f>
        <v>0</v>
      </c>
      <c r="L12" s="429">
        <f>'[1]Podklady QZ'!L29</f>
        <v>0</v>
      </c>
      <c r="M12" s="431">
        <f>'[1]Podklady QZ'!M29</f>
        <v>0</v>
      </c>
      <c r="N12" s="40">
        <f t="shared" si="1"/>
        <v>0.41589099999999996</v>
      </c>
      <c r="P12" s="227"/>
    </row>
    <row r="13" spans="1:17" x14ac:dyDescent="0.2">
      <c r="A13" s="47" t="s">
        <v>41</v>
      </c>
      <c r="B13" s="204">
        <f>'[1]Podklady QZ'!B30</f>
        <v>9899.0833240000011</v>
      </c>
      <c r="C13" s="113">
        <f>'[1]Podklady QZ'!C30</f>
        <v>8020.8969899999993</v>
      </c>
      <c r="D13" s="202">
        <f>'[1]Podklady QZ'!D30</f>
        <v>7005.4619250000014</v>
      </c>
      <c r="E13" s="480">
        <f>'[1]Podklady QZ'!E30</f>
        <v>5280.0287149999995</v>
      </c>
      <c r="F13" s="113">
        <f>'[1]Podklady QZ'!F30</f>
        <v>4895.8979889999982</v>
      </c>
      <c r="G13" s="481">
        <f>'[1]Podklady QZ'!G30</f>
        <v>2949.3051029999988</v>
      </c>
      <c r="H13" s="204">
        <f>'[1]Podklady QZ'!H30</f>
        <v>2304.1281500000005</v>
      </c>
      <c r="I13" s="113">
        <f>'[1]Podklady QZ'!I30</f>
        <v>2625.6331660000005</v>
      </c>
      <c r="J13" s="202">
        <f>'[1]Podklady QZ'!J30</f>
        <v>3614.0001720000009</v>
      </c>
      <c r="K13" s="430">
        <f>'[1]Podklady QZ'!K30</f>
        <v>0</v>
      </c>
      <c r="L13" s="429">
        <f>'[1]Podklady QZ'!L30</f>
        <v>0</v>
      </c>
      <c r="M13" s="431">
        <f>'[1]Podklady QZ'!M30</f>
        <v>0</v>
      </c>
      <c r="N13" s="40">
        <f t="shared" si="1"/>
        <v>46594.435534000004</v>
      </c>
      <c r="P13" s="227"/>
    </row>
    <row r="14" spans="1:17" x14ac:dyDescent="0.2">
      <c r="A14" s="47" t="s">
        <v>80</v>
      </c>
      <c r="B14" s="204">
        <f>'[1]Podklady QZ'!B31</f>
        <v>152.78700000000001</v>
      </c>
      <c r="C14" s="113">
        <f>'[1]Podklady QZ'!C31</f>
        <v>118.488</v>
      </c>
      <c r="D14" s="202">
        <f>'[1]Podklady QZ'!D31</f>
        <v>100.035</v>
      </c>
      <c r="E14" s="480">
        <f>'[1]Podklady QZ'!E31</f>
        <v>71.325999999999993</v>
      </c>
      <c r="F14" s="113">
        <f>'[1]Podklady QZ'!F31</f>
        <v>60.475000000000001</v>
      </c>
      <c r="G14" s="481">
        <f>'[1]Podklady QZ'!G31</f>
        <v>18.834</v>
      </c>
      <c r="H14" s="204">
        <f>'[1]Podklady QZ'!H31</f>
        <v>18.204999999999998</v>
      </c>
      <c r="I14" s="113">
        <f>'[1]Podklady QZ'!I31</f>
        <v>16.928000000000001</v>
      </c>
      <c r="J14" s="202">
        <f>'[1]Podklady QZ'!J31</f>
        <v>33.966000000000001</v>
      </c>
      <c r="K14" s="430">
        <f>'[1]Podklady QZ'!K31</f>
        <v>0</v>
      </c>
      <c r="L14" s="429">
        <f>'[1]Podklady QZ'!L31</f>
        <v>0</v>
      </c>
      <c r="M14" s="431">
        <f>'[1]Podklady QZ'!M31</f>
        <v>0</v>
      </c>
      <c r="N14" s="40">
        <f t="shared" ref="N14" si="2">SUM(B14:M14)</f>
        <v>591.04399999999998</v>
      </c>
      <c r="P14" s="227"/>
    </row>
    <row r="15" spans="1:17" x14ac:dyDescent="0.2">
      <c r="A15" s="47" t="s">
        <v>40</v>
      </c>
      <c r="B15" s="204">
        <f>'[1]Podklady QZ'!B32</f>
        <v>6.6599999999999993E-2</v>
      </c>
      <c r="C15" s="113">
        <f>'[1]Podklady QZ'!C32</f>
        <v>3.7350000000000001E-2</v>
      </c>
      <c r="D15" s="202">
        <f>'[1]Podklady QZ'!D32</f>
        <v>2.8559999999999999E-2</v>
      </c>
      <c r="E15" s="480">
        <f>'[1]Podklady QZ'!E32</f>
        <v>2.4164999999999999E-2</v>
      </c>
      <c r="F15" s="113">
        <f>'[1]Podklady QZ'!F32</f>
        <v>1.7574000000000003E-2</v>
      </c>
      <c r="G15" s="481">
        <f>'[1]Podklady QZ'!G32</f>
        <v>0</v>
      </c>
      <c r="H15" s="204">
        <f>'[1]Podklady QZ'!H32</f>
        <v>0</v>
      </c>
      <c r="I15" s="113">
        <f>'[1]Podklady QZ'!I32</f>
        <v>0</v>
      </c>
      <c r="J15" s="202">
        <f>'[1]Podklady QZ'!J32</f>
        <v>2.2200000000000002E-3</v>
      </c>
      <c r="K15" s="430">
        <f>'[1]Podklady QZ'!K32</f>
        <v>0</v>
      </c>
      <c r="L15" s="429">
        <f>'[1]Podklady QZ'!L32</f>
        <v>0</v>
      </c>
      <c r="M15" s="431">
        <f>'[1]Podklady QZ'!M32</f>
        <v>0</v>
      </c>
      <c r="N15" s="40">
        <f t="shared" si="1"/>
        <v>0.17646899999999999</v>
      </c>
      <c r="P15" s="227"/>
    </row>
    <row r="16" spans="1:17" x14ac:dyDescent="0.2">
      <c r="A16" s="47" t="s">
        <v>39</v>
      </c>
      <c r="B16" s="204">
        <f>'[1]Podklady QZ'!B33</f>
        <v>677.76202699999999</v>
      </c>
      <c r="C16" s="113">
        <f>'[1]Podklady QZ'!C33</f>
        <v>582.17765599999996</v>
      </c>
      <c r="D16" s="202">
        <f>'[1]Podklady QZ'!D33</f>
        <v>650.00485400000002</v>
      </c>
      <c r="E16" s="480">
        <f>'[1]Podklady QZ'!E33</f>
        <v>665.09318000000007</v>
      </c>
      <c r="F16" s="113">
        <f>'[1]Podklady QZ'!F33</f>
        <v>686.58530900000005</v>
      </c>
      <c r="G16" s="481">
        <f>'[1]Podklady QZ'!G33</f>
        <v>582.84199799999999</v>
      </c>
      <c r="H16" s="204">
        <f>'[1]Podklady QZ'!H33</f>
        <v>650.153682</v>
      </c>
      <c r="I16" s="113">
        <f>'[1]Podklady QZ'!I33</f>
        <v>621.57669200000009</v>
      </c>
      <c r="J16" s="202">
        <f>'[1]Podklady QZ'!J33</f>
        <v>623.91188599999998</v>
      </c>
      <c r="K16" s="430">
        <f>'[1]Podklady QZ'!K33</f>
        <v>0</v>
      </c>
      <c r="L16" s="429">
        <f>'[1]Podklady QZ'!L33</f>
        <v>0</v>
      </c>
      <c r="M16" s="431">
        <f>'[1]Podklady QZ'!M33</f>
        <v>0</v>
      </c>
      <c r="N16" s="40">
        <f t="shared" si="1"/>
        <v>5740.1072839999997</v>
      </c>
      <c r="P16" s="227"/>
    </row>
    <row r="17" spans="1:16" x14ac:dyDescent="0.2">
      <c r="A17" s="47" t="s">
        <v>38</v>
      </c>
      <c r="B17" s="204">
        <f>'[1]Podklady QZ'!B34</f>
        <v>88.855165999999997</v>
      </c>
      <c r="C17" s="113">
        <f>'[1]Podklady QZ'!C34</f>
        <v>66.856408999999999</v>
      </c>
      <c r="D17" s="202">
        <f>'[1]Podklady QZ'!D34</f>
        <v>70.396722999999994</v>
      </c>
      <c r="E17" s="480">
        <f>'[1]Podklady QZ'!E34</f>
        <v>50.497107000000007</v>
      </c>
      <c r="F17" s="113">
        <f>'[1]Podklady QZ'!F34</f>
        <v>43.947172999999999</v>
      </c>
      <c r="G17" s="481">
        <f>'[1]Podklady QZ'!G34</f>
        <v>28.907</v>
      </c>
      <c r="H17" s="204">
        <f>'[1]Podklady QZ'!H34</f>
        <v>1.8360000000000001</v>
      </c>
      <c r="I17" s="113">
        <f>'[1]Podklady QZ'!I34</f>
        <v>1.95</v>
      </c>
      <c r="J17" s="202">
        <f>'[1]Podklady QZ'!J34</f>
        <v>2.8457280000000003</v>
      </c>
      <c r="K17" s="430">
        <f>'[1]Podklady QZ'!K34</f>
        <v>0</v>
      </c>
      <c r="L17" s="429">
        <f>'[1]Podklady QZ'!L34</f>
        <v>0</v>
      </c>
      <c r="M17" s="431">
        <f>'[1]Podklady QZ'!M34</f>
        <v>0</v>
      </c>
      <c r="N17" s="40">
        <f t="shared" si="1"/>
        <v>356.09130600000003</v>
      </c>
      <c r="P17" s="227"/>
    </row>
    <row r="18" spans="1:16" x14ac:dyDescent="0.2">
      <c r="A18" s="47" t="s">
        <v>37</v>
      </c>
      <c r="B18" s="204">
        <f>'[1]Podklady QZ'!B35</f>
        <v>447.57342263604869</v>
      </c>
      <c r="C18" s="113">
        <f>'[1]Podklady QZ'!C35</f>
        <v>388.04107938340195</v>
      </c>
      <c r="D18" s="202">
        <f>'[1]Podklady QZ'!D35</f>
        <v>400.73044432607304</v>
      </c>
      <c r="E18" s="480">
        <f>'[1]Podklady QZ'!E35</f>
        <v>394.726733682011</v>
      </c>
      <c r="F18" s="113">
        <f>'[1]Podklady QZ'!F35</f>
        <v>370.69889412622075</v>
      </c>
      <c r="G18" s="481">
        <f>'[1]Podklady QZ'!G35</f>
        <v>322.6835578571766</v>
      </c>
      <c r="H18" s="204">
        <f>'[1]Podklady QZ'!H35</f>
        <v>349.68689022869592</v>
      </c>
      <c r="I18" s="113">
        <f>'[1]Podklady QZ'!I35</f>
        <v>341.89710191616234</v>
      </c>
      <c r="J18" s="202">
        <f>'[1]Podklady QZ'!J35</f>
        <v>304.98653658375707</v>
      </c>
      <c r="K18" s="430">
        <f>'[1]Podklady QZ'!K35</f>
        <v>0</v>
      </c>
      <c r="L18" s="429">
        <f>'[1]Podklady QZ'!L35</f>
        <v>0</v>
      </c>
      <c r="M18" s="431">
        <f>'[1]Podklady QZ'!M35</f>
        <v>0</v>
      </c>
      <c r="N18" s="40">
        <f t="shared" si="1"/>
        <v>3321.0246607395475</v>
      </c>
      <c r="P18" s="227"/>
    </row>
    <row r="19" spans="1:16" x14ac:dyDescent="0.2">
      <c r="A19" s="47" t="s">
        <v>36</v>
      </c>
      <c r="B19" s="204">
        <f>'[1]Podklady QZ'!B36</f>
        <v>1033.648524</v>
      </c>
      <c r="C19" s="113">
        <f>'[1]Podklady QZ'!C36</f>
        <v>889.27497800000003</v>
      </c>
      <c r="D19" s="202">
        <f>'[1]Podklady QZ'!D36</f>
        <v>918.19052399999987</v>
      </c>
      <c r="E19" s="480">
        <f>'[1]Podklady QZ'!E36</f>
        <v>936.98035399999992</v>
      </c>
      <c r="F19" s="113">
        <f>'[1]Podklady QZ'!F36</f>
        <v>888.28406200000006</v>
      </c>
      <c r="G19" s="481">
        <f>'[1]Podklady QZ'!G36</f>
        <v>793.21852599999988</v>
      </c>
      <c r="H19" s="204">
        <f>'[1]Podklady QZ'!H36</f>
        <v>788.06765099999996</v>
      </c>
      <c r="I19" s="113">
        <f>'[1]Podklady QZ'!I36</f>
        <v>850.87594300000012</v>
      </c>
      <c r="J19" s="202">
        <f>'[1]Podklady QZ'!J36</f>
        <v>809.3305049999999</v>
      </c>
      <c r="K19" s="430">
        <f>'[1]Podklady QZ'!K36</f>
        <v>0</v>
      </c>
      <c r="L19" s="429">
        <f>'[1]Podklady QZ'!L36</f>
        <v>0</v>
      </c>
      <c r="M19" s="431">
        <f>'[1]Podklady QZ'!M36</f>
        <v>0</v>
      </c>
      <c r="N19" s="40">
        <f t="shared" si="1"/>
        <v>7907.871067</v>
      </c>
      <c r="P19" s="227"/>
    </row>
    <row r="20" spans="1:16" x14ac:dyDescent="0.2">
      <c r="A20" s="47" t="s">
        <v>3</v>
      </c>
      <c r="B20" s="204">
        <f>'[1]Podklady QZ'!B37</f>
        <v>0</v>
      </c>
      <c r="C20" s="113">
        <f>'[1]Podklady QZ'!C37</f>
        <v>0</v>
      </c>
      <c r="D20" s="202">
        <f>'[1]Podklady QZ'!D37</f>
        <v>0</v>
      </c>
      <c r="E20" s="480">
        <f>'[1]Podklady QZ'!E37</f>
        <v>0</v>
      </c>
      <c r="F20" s="113">
        <f>'[1]Podklady QZ'!F37</f>
        <v>0</v>
      </c>
      <c r="G20" s="481">
        <f>'[1]Podklady QZ'!G37</f>
        <v>0</v>
      </c>
      <c r="H20" s="204">
        <f>'[1]Podklady QZ'!H37</f>
        <v>0</v>
      </c>
      <c r="I20" s="113">
        <f>'[1]Podklady QZ'!I37</f>
        <v>0</v>
      </c>
      <c r="J20" s="202">
        <f>'[1]Podklady QZ'!J37</f>
        <v>0</v>
      </c>
      <c r="K20" s="430">
        <f>'[1]Podklady QZ'!K37</f>
        <v>0</v>
      </c>
      <c r="L20" s="429">
        <f>'[1]Podklady QZ'!L37</f>
        <v>0</v>
      </c>
      <c r="M20" s="431">
        <f>'[1]Podklady QZ'!M37</f>
        <v>0</v>
      </c>
      <c r="N20" s="40">
        <f t="shared" si="1"/>
        <v>0</v>
      </c>
      <c r="P20" s="227"/>
    </row>
    <row r="21" spans="1:16" x14ac:dyDescent="0.2">
      <c r="A21" s="47" t="s">
        <v>35</v>
      </c>
      <c r="B21" s="204">
        <f>'[1]Podklady QZ'!B38</f>
        <v>8.3447849999999981</v>
      </c>
      <c r="C21" s="113">
        <f>'[1]Podklady QZ'!C38</f>
        <v>7.3088570000000015</v>
      </c>
      <c r="D21" s="202">
        <f>'[1]Podklady QZ'!D38</f>
        <v>6.6368159999999978</v>
      </c>
      <c r="E21" s="480">
        <f>'[1]Podklady QZ'!E38</f>
        <v>4.241137000000001</v>
      </c>
      <c r="F21" s="113">
        <f>'[1]Podklady QZ'!F38</f>
        <v>9.5677120000000055</v>
      </c>
      <c r="G21" s="481">
        <f>'[1]Podklady QZ'!G38</f>
        <v>41.065200000000011</v>
      </c>
      <c r="H21" s="204">
        <f>'[1]Podklady QZ'!H38</f>
        <v>12.443531999999999</v>
      </c>
      <c r="I21" s="113">
        <f>'[1]Podklady QZ'!I38</f>
        <v>10.307543000000003</v>
      </c>
      <c r="J21" s="202">
        <f>'[1]Podklady QZ'!J38</f>
        <v>16.670726999999999</v>
      </c>
      <c r="K21" s="430">
        <f>'[1]Podklady QZ'!K38</f>
        <v>0</v>
      </c>
      <c r="L21" s="429">
        <f>'[1]Podklady QZ'!L38</f>
        <v>0</v>
      </c>
      <c r="M21" s="431">
        <f>'[1]Podklady QZ'!M38</f>
        <v>0</v>
      </c>
      <c r="N21" s="40">
        <f t="shared" si="1"/>
        <v>116.58630900000003</v>
      </c>
      <c r="P21" s="227"/>
    </row>
    <row r="22" spans="1:16" ht="12.75" thickBot="1" x14ac:dyDescent="0.25">
      <c r="A22" s="37" t="s">
        <v>34</v>
      </c>
      <c r="B22" s="205">
        <f>'[1]Podklady QZ'!B39</f>
        <v>4486.2744185200536</v>
      </c>
      <c r="C22" s="114">
        <f>'[1]Podklady QZ'!C39</f>
        <v>3495.5465923553338</v>
      </c>
      <c r="D22" s="206">
        <f>'[1]Podklady QZ'!D39</f>
        <v>3062.6401089625128</v>
      </c>
      <c r="E22" s="114">
        <f>'[1]Podklady QZ'!E39</f>
        <v>2073.8896559179902</v>
      </c>
      <c r="F22" s="114">
        <f>'[1]Podklady QZ'!F39</f>
        <v>2022.7383510737784</v>
      </c>
      <c r="G22" s="114">
        <f>'[1]Podklady QZ'!G39</f>
        <v>1244.2208505428241</v>
      </c>
      <c r="H22" s="205">
        <f>'[1]Podklady QZ'!H39</f>
        <v>1292.0182997713046</v>
      </c>
      <c r="I22" s="114">
        <f>'[1]Podklady QZ'!I39</f>
        <v>1154.4439344838377</v>
      </c>
      <c r="J22" s="206">
        <f>'[1]Podklady QZ'!J39</f>
        <v>1545.9326082162429</v>
      </c>
      <c r="K22" s="424">
        <f>'[1]Podklady QZ'!K39</f>
        <v>0</v>
      </c>
      <c r="L22" s="423">
        <f>'[1]Podklady QZ'!L39</f>
        <v>0</v>
      </c>
      <c r="M22" s="425">
        <f>'[1]Podklady QZ'!M39</f>
        <v>0</v>
      </c>
      <c r="N22" s="41">
        <f t="shared" si="1"/>
        <v>20377.704819843882</v>
      </c>
      <c r="P22" s="227"/>
    </row>
    <row r="23" spans="1:16" s="126" customFormat="1" ht="11.25" x14ac:dyDescent="0.2">
      <c r="A23" s="119"/>
      <c r="B23" s="5"/>
      <c r="C23" s="5"/>
      <c r="D23" s="5"/>
      <c r="E23" s="5"/>
      <c r="F23" s="5"/>
      <c r="G23" s="5"/>
      <c r="H23" s="5"/>
      <c r="I23" s="5"/>
      <c r="J23" s="5"/>
      <c r="K23" s="5"/>
      <c r="L23" s="5"/>
      <c r="M23" s="5"/>
      <c r="N23" s="4" t="s">
        <v>82</v>
      </c>
    </row>
    <row r="24" spans="1:16" x14ac:dyDescent="0.2">
      <c r="A24" s="225" t="s">
        <v>44</v>
      </c>
      <c r="B24" s="52">
        <f>SUM(INDEX(B7:M7,,MONTH('[1]Podklady QZ'!$O$1)):INDEX(B7:M7,,MONTH('[1]Podklady RZ'!$Q$1)))</f>
        <v>4213.4720200000011</v>
      </c>
      <c r="C24" s="279"/>
      <c r="D24" s="279"/>
      <c r="E24" s="13"/>
      <c r="F24" s="13"/>
      <c r="G24" s="13"/>
      <c r="H24" s="13"/>
      <c r="I24" s="13"/>
      <c r="J24" s="13"/>
      <c r="K24" s="13"/>
      <c r="L24" s="13"/>
      <c r="M24" s="13"/>
    </row>
    <row r="25" spans="1:16" x14ac:dyDescent="0.2">
      <c r="A25" s="225" t="s">
        <v>43</v>
      </c>
      <c r="B25" s="52">
        <f>SUM(INDEX(B8:M8,,MONTH('[1]Podklady QZ'!$O$1)):INDEX(B8:M8,,MONTH('[1]Podklady RZ'!$Q$1)))</f>
        <v>845.57962499999974</v>
      </c>
      <c r="C25" s="281"/>
      <c r="D25" s="281"/>
    </row>
    <row r="26" spans="1:16" x14ac:dyDescent="0.2">
      <c r="A26" s="225" t="s">
        <v>42</v>
      </c>
      <c r="B26" s="52">
        <f>SUM(INDEX(B9:M9,,MONTH('[1]Podklady QZ'!$O$1)):INDEX(B9:M9,,MONTH('[1]Podklady RZ'!$Q$1)))</f>
        <v>1648.7243450000001</v>
      </c>
      <c r="C26" s="127"/>
      <c r="D26" s="127"/>
      <c r="E26" s="127"/>
      <c r="F26" s="127"/>
      <c r="G26" s="127"/>
      <c r="H26" s="127"/>
      <c r="I26" s="127"/>
      <c r="J26" s="127"/>
      <c r="K26" s="127"/>
      <c r="L26" s="127"/>
      <c r="M26" s="127"/>
      <c r="N26" s="127"/>
    </row>
    <row r="27" spans="1:16" x14ac:dyDescent="0.2">
      <c r="A27" s="225" t="s">
        <v>67</v>
      </c>
      <c r="B27" s="52">
        <f>SUM(INDEX(B10:M10,,MONTH('[1]Podklady QZ'!$O$1)):INDEX(B10:M10,,MONTH('[1]Podklady RZ'!$Q$1)))</f>
        <v>4.8115480000000002</v>
      </c>
      <c r="C27" s="127"/>
      <c r="D27" s="127"/>
      <c r="E27" s="127"/>
      <c r="F27" s="127"/>
      <c r="G27" s="127"/>
      <c r="H27" s="127"/>
      <c r="I27" s="127"/>
      <c r="J27" s="127"/>
      <c r="K27" s="127"/>
      <c r="L27" s="127"/>
      <c r="M27" s="127"/>
      <c r="N27" s="127"/>
    </row>
    <row r="28" spans="1:16" x14ac:dyDescent="0.2">
      <c r="A28" s="225" t="s">
        <v>68</v>
      </c>
      <c r="B28" s="52">
        <f>SUM(INDEX(B11:M11,,MONTH('[1]Podklady QZ'!$O$1)):INDEX(B11:M11,,MONTH('[1]Podklady RZ'!$Q$1)))</f>
        <v>3.63991</v>
      </c>
      <c r="C28" s="281"/>
      <c r="D28" s="281"/>
    </row>
    <row r="29" spans="1:16" x14ac:dyDescent="0.2">
      <c r="A29" s="225" t="s">
        <v>69</v>
      </c>
      <c r="B29" s="52">
        <f>SUM(INDEX(B12:M12,,MONTH('[1]Podklady QZ'!$O$1)):INDEX(B12:M12,,MONTH('[1]Podklady RZ'!$Q$1)))</f>
        <v>0.17930399999999999</v>
      </c>
      <c r="C29" s="281"/>
      <c r="D29" s="281"/>
    </row>
    <row r="30" spans="1:16" x14ac:dyDescent="0.2">
      <c r="A30" s="225" t="s">
        <v>41</v>
      </c>
      <c r="B30" s="52">
        <f>SUM(INDEX(B13:M13,,MONTH('[1]Podklady QZ'!$O$1)):INDEX(B13:M13,,MONTH('[1]Podklady RZ'!$Q$1)))</f>
        <v>8543.7614880000019</v>
      </c>
      <c r="C30" s="281"/>
      <c r="D30" s="281"/>
    </row>
    <row r="31" spans="1:16" x14ac:dyDescent="0.2">
      <c r="A31" s="225" t="s">
        <v>80</v>
      </c>
      <c r="B31" s="52">
        <f>SUM(INDEX(B14:M14,,MONTH('[1]Podklady QZ'!$O$1)):INDEX(B14:M14,,MONTH('[1]Podklady RZ'!$Q$1)))</f>
        <v>69.09899999999999</v>
      </c>
      <c r="C31" s="281"/>
      <c r="D31" s="281"/>
    </row>
    <row r="32" spans="1:16" x14ac:dyDescent="0.2">
      <c r="A32" s="225" t="s">
        <v>40</v>
      </c>
      <c r="B32" s="52">
        <f>SUM(INDEX(B15:M15,,MONTH('[1]Podklady QZ'!$O$1)):INDEX(B15:M15,,MONTH('[1]Podklady RZ'!$Q$1)))</f>
        <v>2.2200000000000002E-3</v>
      </c>
      <c r="C32" s="281"/>
      <c r="D32" s="281"/>
    </row>
    <row r="33" spans="1:4" x14ac:dyDescent="0.2">
      <c r="A33" s="225" t="s">
        <v>39</v>
      </c>
      <c r="B33" s="52">
        <f>SUM(INDEX(B16:M16,,MONTH('[1]Podklady QZ'!$O$1)):INDEX(B16:M16,,MONTH('[1]Podklady RZ'!$Q$1)))</f>
        <v>1895.6422600000001</v>
      </c>
      <c r="C33" s="281"/>
      <c r="D33" s="281"/>
    </row>
    <row r="34" spans="1:4" x14ac:dyDescent="0.2">
      <c r="A34" s="225" t="s">
        <v>38</v>
      </c>
      <c r="B34" s="52">
        <f>SUM(INDEX(B17:M17,,MONTH('[1]Podklady QZ'!$O$1)):INDEX(B17:M17,,MONTH('[1]Podklady RZ'!$Q$1)))</f>
        <v>6.6317280000000007</v>
      </c>
      <c r="C34" s="281"/>
      <c r="D34" s="281"/>
    </row>
    <row r="35" spans="1:4" x14ac:dyDescent="0.2">
      <c r="A35" s="225" t="s">
        <v>37</v>
      </c>
      <c r="B35" s="52">
        <f>SUM(INDEX(B18:M18,,MONTH('[1]Podklady QZ'!$O$1)):INDEX(B18:M18,,MONTH('[1]Podklady RZ'!$Q$1)))</f>
        <v>996.57052872861527</v>
      </c>
      <c r="C35" s="281"/>
      <c r="D35" s="281"/>
    </row>
    <row r="36" spans="1:4" x14ac:dyDescent="0.2">
      <c r="A36" s="225" t="s">
        <v>36</v>
      </c>
      <c r="B36" s="52">
        <f>SUM(INDEX(B19:M19,,MONTH('[1]Podklady QZ'!$O$1)):INDEX(B19:M19,,MONTH('[1]Podklady RZ'!$Q$1)))</f>
        <v>2448.2740990000002</v>
      </c>
      <c r="C36" s="281"/>
      <c r="D36" s="281"/>
    </row>
    <row r="37" spans="1:4" x14ac:dyDescent="0.2">
      <c r="A37" s="225" t="s">
        <v>3</v>
      </c>
      <c r="B37" s="52">
        <f>SUM(INDEX(B20:M20,,MONTH('[1]Podklady QZ'!$O$1)):INDEX(B20:M20,,MONTH('[1]Podklady RZ'!$Q$1)))</f>
        <v>0</v>
      </c>
      <c r="C37" s="281"/>
      <c r="D37" s="281"/>
    </row>
    <row r="38" spans="1:4" x14ac:dyDescent="0.2">
      <c r="A38" s="225" t="s">
        <v>35</v>
      </c>
      <c r="B38" s="52">
        <f>SUM(INDEX(B21:M21,,MONTH('[1]Podklady QZ'!$O$1)):INDEX(B21:M21,,MONTH('[1]Podklady RZ'!$Q$1)))</f>
        <v>39.421802</v>
      </c>
      <c r="C38" s="281"/>
      <c r="D38" s="281"/>
    </row>
    <row r="39" spans="1:4" x14ac:dyDescent="0.2">
      <c r="A39" s="225" t="s">
        <v>34</v>
      </c>
      <c r="B39" s="52">
        <f>SUM(INDEX(B22:M22,,MONTH('[1]Podklady QZ'!$O$1)):INDEX(B22:M22,,MONTH('[1]Podklady RZ'!$Q$1)))</f>
        <v>3992.3948424713849</v>
      </c>
      <c r="C39" s="281"/>
      <c r="D39" s="281"/>
    </row>
    <row r="40" spans="1:4" x14ac:dyDescent="0.2">
      <c r="A40" s="281"/>
      <c r="B40" s="281"/>
      <c r="C40" s="281"/>
      <c r="D40" s="281"/>
    </row>
    <row r="41" spans="1:4" x14ac:dyDescent="0.2">
      <c r="A41" s="281"/>
      <c r="B41" s="281"/>
      <c r="C41" s="281"/>
      <c r="D41" s="281"/>
    </row>
    <row r="42" spans="1:4" x14ac:dyDescent="0.2">
      <c r="A42" s="281"/>
      <c r="B42" s="281"/>
      <c r="C42" s="281"/>
      <c r="D42" s="281"/>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R19" sqref="R19"/>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175</v>
      </c>
      <c r="N1" s="111" t="str">
        <f>Obsah!$A$1</f>
        <v>III. čtvrtletí 2019</v>
      </c>
    </row>
    <row r="2" spans="1:14" ht="7.5" customHeight="1" x14ac:dyDescent="0.2"/>
    <row r="3" spans="1:14" x14ac:dyDescent="0.2">
      <c r="A3" s="510"/>
      <c r="B3" s="512" t="s">
        <v>48</v>
      </c>
      <c r="C3" s="512"/>
      <c r="D3" s="512"/>
      <c r="E3" s="512" t="s">
        <v>49</v>
      </c>
      <c r="F3" s="512"/>
      <c r="G3" s="512"/>
      <c r="H3" s="512" t="s">
        <v>50</v>
      </c>
      <c r="I3" s="512"/>
      <c r="J3" s="512"/>
      <c r="K3" s="512" t="s">
        <v>51</v>
      </c>
      <c r="L3" s="512"/>
      <c r="M3" s="527"/>
      <c r="N3" s="526" t="s">
        <v>7</v>
      </c>
    </row>
    <row r="4" spans="1:14" x14ac:dyDescent="0.2">
      <c r="A4" s="511"/>
      <c r="B4" s="109" t="s">
        <v>8</v>
      </c>
      <c r="C4" s="109" t="s">
        <v>9</v>
      </c>
      <c r="D4" s="109" t="s">
        <v>10</v>
      </c>
      <c r="E4" s="109" t="s">
        <v>11</v>
      </c>
      <c r="F4" s="109" t="s">
        <v>12</v>
      </c>
      <c r="G4" s="109" t="s">
        <v>13</v>
      </c>
      <c r="H4" s="109" t="s">
        <v>14</v>
      </c>
      <c r="I4" s="109" t="s">
        <v>15</v>
      </c>
      <c r="J4" s="109" t="s">
        <v>16</v>
      </c>
      <c r="K4" s="109" t="s">
        <v>17</v>
      </c>
      <c r="L4" s="109" t="s">
        <v>18</v>
      </c>
      <c r="M4" s="59" t="s">
        <v>19</v>
      </c>
      <c r="N4" s="527"/>
    </row>
    <row r="5" spans="1:14" x14ac:dyDescent="0.2">
      <c r="A5" s="518" t="s">
        <v>66</v>
      </c>
      <c r="B5" s="520">
        <f>SUM(B6:D6)</f>
        <v>55452.902839183429</v>
      </c>
      <c r="C5" s="521"/>
      <c r="D5" s="522"/>
      <c r="E5" s="521">
        <f t="shared" ref="E5" si="0">SUM(E6:G6)</f>
        <v>32481.279072200006</v>
      </c>
      <c r="F5" s="521"/>
      <c r="G5" s="521"/>
      <c r="H5" s="520">
        <f t="shared" ref="H5" si="1">SUM(H6:J6)</f>
        <v>24708.204720199999</v>
      </c>
      <c r="I5" s="521"/>
      <c r="J5" s="522"/>
      <c r="K5" s="523">
        <f t="shared" ref="K5" si="2">SUM(K6:M6)</f>
        <v>0</v>
      </c>
      <c r="L5" s="524"/>
      <c r="M5" s="525"/>
      <c r="N5" s="517">
        <f>SUM(N7:N20)</f>
        <v>112642.38663158345</v>
      </c>
    </row>
    <row r="6" spans="1:14" x14ac:dyDescent="0.2">
      <c r="A6" s="519"/>
      <c r="B6" s="207">
        <f>SUM(B7:B20)</f>
        <v>21927.650082156102</v>
      </c>
      <c r="C6" s="63">
        <f t="shared" ref="C6:M6" si="3">SUM(C7:C20)</f>
        <v>17492.662365738735</v>
      </c>
      <c r="D6" s="208">
        <f t="shared" si="3"/>
        <v>16032.590391288588</v>
      </c>
      <c r="E6" s="63">
        <f t="shared" si="3"/>
        <v>12597.361842600001</v>
      </c>
      <c r="F6" s="63">
        <f t="shared" si="3"/>
        <v>11853.702678200003</v>
      </c>
      <c r="G6" s="63">
        <f t="shared" si="3"/>
        <v>8030.2145514000003</v>
      </c>
      <c r="H6" s="207">
        <f t="shared" si="3"/>
        <v>7469.6286999999984</v>
      </c>
      <c r="I6" s="63">
        <f t="shared" si="3"/>
        <v>7828.705128399999</v>
      </c>
      <c r="J6" s="208">
        <f t="shared" si="3"/>
        <v>9409.8708918000011</v>
      </c>
      <c r="K6" s="437">
        <f t="shared" si="3"/>
        <v>0</v>
      </c>
      <c r="L6" s="436">
        <f t="shared" si="3"/>
        <v>0</v>
      </c>
      <c r="M6" s="438">
        <f t="shared" si="3"/>
        <v>0</v>
      </c>
      <c r="N6" s="502"/>
    </row>
    <row r="7" spans="1:14" x14ac:dyDescent="0.2">
      <c r="A7" s="28" t="s">
        <v>198</v>
      </c>
      <c r="B7" s="216">
        <f>'[1]Podklady QZ'!B47</f>
        <v>900.75967800000001</v>
      </c>
      <c r="C7" s="14">
        <f>'[1]Podklady QZ'!C47</f>
        <v>660.73209400000007</v>
      </c>
      <c r="D7" s="231">
        <f>'[1]Podklady QZ'!D47</f>
        <v>586.71331799999996</v>
      </c>
      <c r="E7" s="14">
        <f>'[1]Podklady QZ'!E47</f>
        <v>433.66962200000012</v>
      </c>
      <c r="F7" s="14">
        <f>'[1]Podklady QZ'!F47</f>
        <v>357.59510399999999</v>
      </c>
      <c r="G7" s="14">
        <f>'[1]Podklady QZ'!G47</f>
        <v>204.03905700000004</v>
      </c>
      <c r="H7" s="216">
        <f>'[1]Podklady QZ'!H47</f>
        <v>279.56652099999997</v>
      </c>
      <c r="I7" s="14">
        <f>'[1]Podklady QZ'!I47</f>
        <v>214.87601599999996</v>
      </c>
      <c r="J7" s="231">
        <f>'[1]Podklady QZ'!J47</f>
        <v>226.210678</v>
      </c>
      <c r="K7" s="439">
        <f>'[1]Podklady QZ'!K47</f>
        <v>0</v>
      </c>
      <c r="L7" s="52">
        <f>'[1]Podklady QZ'!L47</f>
        <v>0</v>
      </c>
      <c r="M7" s="440">
        <f>'[1]Podklady QZ'!M47</f>
        <v>0</v>
      </c>
      <c r="N7" s="39">
        <f t="shared" ref="N7:N20" si="4">SUM(B7:M7)</f>
        <v>3864.1620879999996</v>
      </c>
    </row>
    <row r="8" spans="1:14" x14ac:dyDescent="0.2">
      <c r="A8" s="47" t="s">
        <v>110</v>
      </c>
      <c r="B8" s="230">
        <f>'[1]Podklady QZ'!B48</f>
        <v>1085.6076269999999</v>
      </c>
      <c r="C8" s="229">
        <f>'[1]Podklady QZ'!C48</f>
        <v>863.44828200000063</v>
      </c>
      <c r="D8" s="232">
        <f>'[1]Podklady QZ'!D48</f>
        <v>760.64712900000006</v>
      </c>
      <c r="E8" s="482">
        <f>'[1]Podklady QZ'!E48</f>
        <v>565.45129499999985</v>
      </c>
      <c r="F8" s="229">
        <f>'[1]Podklady QZ'!F48</f>
        <v>529.05230699999993</v>
      </c>
      <c r="G8" s="483">
        <f>'[1]Podklady QZ'!G48</f>
        <v>301.37230600000004</v>
      </c>
      <c r="H8" s="230">
        <f>'[1]Podklady QZ'!H48</f>
        <v>309.08313500000014</v>
      </c>
      <c r="I8" s="229">
        <f>'[1]Podklady QZ'!I48</f>
        <v>295.86505699999992</v>
      </c>
      <c r="J8" s="232">
        <f>'[1]Podklady QZ'!J48</f>
        <v>381.09106500000024</v>
      </c>
      <c r="K8" s="444">
        <f>'[1]Podklady QZ'!K48</f>
        <v>0</v>
      </c>
      <c r="L8" s="442">
        <f>'[1]Podklady QZ'!L48</f>
        <v>0</v>
      </c>
      <c r="M8" s="445">
        <f>'[1]Podklady QZ'!M48</f>
        <v>0</v>
      </c>
      <c r="N8" s="40">
        <f t="shared" si="4"/>
        <v>5091.6182030000009</v>
      </c>
    </row>
    <row r="9" spans="1:14" x14ac:dyDescent="0.2">
      <c r="A9" s="47" t="s">
        <v>111</v>
      </c>
      <c r="B9" s="201">
        <f>'[1]Podklady QZ'!B49</f>
        <v>1224.0466100000001</v>
      </c>
      <c r="C9" s="16">
        <f>'[1]Podklady QZ'!C49</f>
        <v>901.56587799999954</v>
      </c>
      <c r="D9" s="211">
        <f>'[1]Podklady QZ'!D49</f>
        <v>769.85678699999983</v>
      </c>
      <c r="E9" s="484">
        <f>'[1]Podklady QZ'!E49</f>
        <v>543.5845790000003</v>
      </c>
      <c r="F9" s="16">
        <f>'[1]Podklady QZ'!F49</f>
        <v>510.16540000000009</v>
      </c>
      <c r="G9" s="6">
        <f>'[1]Podklady QZ'!G49</f>
        <v>276.89048099999991</v>
      </c>
      <c r="H9" s="201">
        <f>'[1]Podklady QZ'!H49</f>
        <v>272.47402200000005</v>
      </c>
      <c r="I9" s="16">
        <f>'[1]Podklady QZ'!I49</f>
        <v>267.22125299999988</v>
      </c>
      <c r="J9" s="211">
        <f>'[1]Podklady QZ'!J49</f>
        <v>347.93702000000025</v>
      </c>
      <c r="K9" s="449">
        <f>'[1]Podklady QZ'!K49</f>
        <v>0</v>
      </c>
      <c r="L9" s="447">
        <f>'[1]Podklady QZ'!L49</f>
        <v>0</v>
      </c>
      <c r="M9" s="450">
        <f>'[1]Podklady QZ'!M49</f>
        <v>0</v>
      </c>
      <c r="N9" s="40">
        <f t="shared" si="4"/>
        <v>5113.7420300000003</v>
      </c>
    </row>
    <row r="10" spans="1:14" x14ac:dyDescent="0.2">
      <c r="A10" s="47" t="s">
        <v>112</v>
      </c>
      <c r="B10" s="201">
        <f>'[1]Podklady QZ'!B50</f>
        <v>1699.9042419999992</v>
      </c>
      <c r="C10" s="16">
        <f>'[1]Podklady QZ'!C50</f>
        <v>1480.9304789999999</v>
      </c>
      <c r="D10" s="211">
        <f>'[1]Podklady QZ'!D50</f>
        <v>1398.7241389999999</v>
      </c>
      <c r="E10" s="484">
        <f>'[1]Podklady QZ'!E50</f>
        <v>1316.3761490000004</v>
      </c>
      <c r="F10" s="16">
        <f>'[1]Podklady QZ'!F50</f>
        <v>1287.8440859999998</v>
      </c>
      <c r="G10" s="6">
        <f>'[1]Podklady QZ'!G50</f>
        <v>1111.606947</v>
      </c>
      <c r="H10" s="201">
        <f>'[1]Podklady QZ'!H50</f>
        <v>420.29015400000003</v>
      </c>
      <c r="I10" s="16">
        <f>'[1]Podklady QZ'!I50</f>
        <v>847.16699100000005</v>
      </c>
      <c r="J10" s="211">
        <f>'[1]Podklady QZ'!J50</f>
        <v>1102.51441</v>
      </c>
      <c r="K10" s="449">
        <f>'[1]Podklady QZ'!K50</f>
        <v>0</v>
      </c>
      <c r="L10" s="447">
        <f>'[1]Podklady QZ'!L50</f>
        <v>0</v>
      </c>
      <c r="M10" s="450">
        <f>'[1]Podklady QZ'!M50</f>
        <v>0</v>
      </c>
      <c r="N10" s="40">
        <f t="shared" si="4"/>
        <v>10665.357597</v>
      </c>
    </row>
    <row r="11" spans="1:14" x14ac:dyDescent="0.2">
      <c r="A11" s="47" t="s">
        <v>197</v>
      </c>
      <c r="B11" s="201">
        <f>'[1]Podklady QZ'!B51</f>
        <v>486.66972992526081</v>
      </c>
      <c r="C11" s="16">
        <f>'[1]Podklady QZ'!C51</f>
        <v>387.03085739259336</v>
      </c>
      <c r="D11" s="211">
        <f>'[1]Podklady QZ'!D51</f>
        <v>344.41653195913949</v>
      </c>
      <c r="E11" s="484">
        <f>'[1]Podklady QZ'!E51</f>
        <v>261.6637570000002</v>
      </c>
      <c r="F11" s="16">
        <f>'[1]Podklady QZ'!F51</f>
        <v>250.95379099999997</v>
      </c>
      <c r="G11" s="6">
        <f>'[1]Podklady QZ'!G51</f>
        <v>140.79030100000003</v>
      </c>
      <c r="H11" s="201">
        <f>'[1]Podklady QZ'!H51</f>
        <v>130.17690399999995</v>
      </c>
      <c r="I11" s="16">
        <f>'[1]Podklady QZ'!I51</f>
        <v>140.14346300000008</v>
      </c>
      <c r="J11" s="211">
        <f>'[1]Podklady QZ'!J51</f>
        <v>173.70571399999994</v>
      </c>
      <c r="K11" s="449">
        <f>'[1]Podklady QZ'!K51</f>
        <v>0</v>
      </c>
      <c r="L11" s="447">
        <f>'[1]Podklady QZ'!L51</f>
        <v>0</v>
      </c>
      <c r="M11" s="450">
        <f>'[1]Podklady QZ'!M51</f>
        <v>0</v>
      </c>
      <c r="N11" s="40">
        <f t="shared" si="4"/>
        <v>2315.5510492769936</v>
      </c>
    </row>
    <row r="12" spans="1:14" x14ac:dyDescent="0.2">
      <c r="A12" s="47" t="s">
        <v>113</v>
      </c>
      <c r="B12" s="201">
        <f>'[1]Podklady QZ'!B52</f>
        <v>631.87546992655882</v>
      </c>
      <c r="C12" s="16">
        <f>'[1]Podklady QZ'!C52</f>
        <v>475.1484874386137</v>
      </c>
      <c r="D12" s="211">
        <f>'[1]Podklady QZ'!D52</f>
        <v>439.37733050337698</v>
      </c>
      <c r="E12" s="484">
        <f>'[1]Podklady QZ'!E52</f>
        <v>313.21036299999992</v>
      </c>
      <c r="F12" s="16">
        <f>'[1]Podklady QZ'!F52</f>
        <v>301.92276300000009</v>
      </c>
      <c r="G12" s="6">
        <f>'[1]Podklady QZ'!G52</f>
        <v>193.65390999999985</v>
      </c>
      <c r="H12" s="201">
        <f>'[1]Podklady QZ'!H52</f>
        <v>169.9947029999999</v>
      </c>
      <c r="I12" s="16">
        <f>'[1]Podklady QZ'!I52</f>
        <v>194.40574799999993</v>
      </c>
      <c r="J12" s="211">
        <f>'[1]Podklady QZ'!J52</f>
        <v>262.45071700000005</v>
      </c>
      <c r="K12" s="449">
        <f>'[1]Podklady QZ'!K52</f>
        <v>0</v>
      </c>
      <c r="L12" s="447">
        <f>'[1]Podklady QZ'!L52</f>
        <v>0</v>
      </c>
      <c r="M12" s="450">
        <f>'[1]Podklady QZ'!M52</f>
        <v>0</v>
      </c>
      <c r="N12" s="40">
        <f t="shared" si="4"/>
        <v>2982.0394918685497</v>
      </c>
    </row>
    <row r="13" spans="1:14" x14ac:dyDescent="0.2">
      <c r="A13" s="47" t="s">
        <v>114</v>
      </c>
      <c r="B13" s="201">
        <f>'[1]Podklady QZ'!B53</f>
        <v>391.43267699999996</v>
      </c>
      <c r="C13" s="16">
        <f>'[1]Podklady QZ'!C53</f>
        <v>303.88639300000006</v>
      </c>
      <c r="D13" s="211">
        <f>'[1]Podklady QZ'!D53</f>
        <v>273.15274200000005</v>
      </c>
      <c r="E13" s="484">
        <f>'[1]Podklady QZ'!E53</f>
        <v>203.33384500000003</v>
      </c>
      <c r="F13" s="16">
        <f>'[1]Podklady QZ'!F53</f>
        <v>174.32502899999997</v>
      </c>
      <c r="G13" s="6">
        <f>'[1]Podklady QZ'!G53</f>
        <v>101.42091500000001</v>
      </c>
      <c r="H13" s="201">
        <f>'[1]Podklady QZ'!H53</f>
        <v>111.01523200000001</v>
      </c>
      <c r="I13" s="16">
        <f>'[1]Podklady QZ'!I53</f>
        <v>107.94073199999998</v>
      </c>
      <c r="J13" s="211">
        <f>'[1]Podklady QZ'!J53</f>
        <v>136.550916</v>
      </c>
      <c r="K13" s="449">
        <f>'[1]Podklady QZ'!K53</f>
        <v>0</v>
      </c>
      <c r="L13" s="447">
        <f>'[1]Podklady QZ'!L53</f>
        <v>0</v>
      </c>
      <c r="M13" s="450">
        <f>'[1]Podklady QZ'!M53</f>
        <v>0</v>
      </c>
      <c r="N13" s="40">
        <f t="shared" si="4"/>
        <v>1803.0584809999998</v>
      </c>
    </row>
    <row r="14" spans="1:14" x14ac:dyDescent="0.2">
      <c r="A14" s="47" t="s">
        <v>115</v>
      </c>
      <c r="B14" s="201">
        <f>'[1]Podklady QZ'!B54</f>
        <v>4203.9406099999997</v>
      </c>
      <c r="C14" s="16">
        <f>'[1]Podklady QZ'!C54</f>
        <v>3212.3859882714146</v>
      </c>
      <c r="D14" s="211">
        <f>'[1]Podklady QZ'!D54</f>
        <v>3042.1193105060306</v>
      </c>
      <c r="E14" s="484">
        <f>'[1]Podklady QZ'!E54</f>
        <v>2446.4031060000002</v>
      </c>
      <c r="F14" s="16">
        <f>'[1]Podklady QZ'!F54</f>
        <v>2232.1506850000014</v>
      </c>
      <c r="G14" s="6">
        <f>'[1]Podklady QZ'!G54</f>
        <v>1500.1629720000003</v>
      </c>
      <c r="H14" s="201">
        <f>'[1]Podklady QZ'!H54</f>
        <v>1637.3336319999996</v>
      </c>
      <c r="I14" s="16">
        <f>'[1]Podklady QZ'!I54</f>
        <v>1597.1723150000005</v>
      </c>
      <c r="J14" s="211">
        <f>'[1]Podklady QZ'!J54</f>
        <v>1814.2117829999997</v>
      </c>
      <c r="K14" s="449">
        <f>'[1]Podklady QZ'!K54</f>
        <v>0</v>
      </c>
      <c r="L14" s="447">
        <f>'[1]Podklady QZ'!L54</f>
        <v>0</v>
      </c>
      <c r="M14" s="450">
        <f>'[1]Podklady QZ'!M54</f>
        <v>0</v>
      </c>
      <c r="N14" s="40">
        <f t="shared" si="4"/>
        <v>21685.880401777446</v>
      </c>
    </row>
    <row r="15" spans="1:14" x14ac:dyDescent="0.2">
      <c r="A15" s="47" t="s">
        <v>116</v>
      </c>
      <c r="B15" s="201">
        <f>'[1]Podklady QZ'!B55</f>
        <v>904.39683740000021</v>
      </c>
      <c r="C15" s="16">
        <f>'[1]Podklady QZ'!C55</f>
        <v>681.42924059999962</v>
      </c>
      <c r="D15" s="211">
        <f>'[1]Podklady QZ'!D55</f>
        <v>605.07909459999996</v>
      </c>
      <c r="E15" s="484">
        <f>'[1]Podklady QZ'!E55</f>
        <v>469.13187859999994</v>
      </c>
      <c r="F15" s="16">
        <f>'[1]Podklady QZ'!F55</f>
        <v>426.93103720000016</v>
      </c>
      <c r="G15" s="6">
        <f>'[1]Podklady QZ'!G55</f>
        <v>298.81035639999976</v>
      </c>
      <c r="H15" s="201">
        <f>'[1]Podklady QZ'!H55</f>
        <v>291.91459999999989</v>
      </c>
      <c r="I15" s="16">
        <f>'[1]Podklady QZ'!I55</f>
        <v>281.81516440000001</v>
      </c>
      <c r="J15" s="211">
        <f>'[1]Podklady QZ'!J55</f>
        <v>408.47957180000003</v>
      </c>
      <c r="K15" s="449">
        <f>'[1]Podklady QZ'!K55</f>
        <v>0</v>
      </c>
      <c r="L15" s="447">
        <f>'[1]Podklady QZ'!L55</f>
        <v>0</v>
      </c>
      <c r="M15" s="450">
        <f>'[1]Podklady QZ'!M55</f>
        <v>0</v>
      </c>
      <c r="N15" s="40">
        <f t="shared" si="4"/>
        <v>4367.9877809999998</v>
      </c>
    </row>
    <row r="16" spans="1:14" x14ac:dyDescent="0.2">
      <c r="A16" s="47" t="s">
        <v>117</v>
      </c>
      <c r="B16" s="201">
        <f>'[1]Podklady QZ'!B56</f>
        <v>1049.9038746258959</v>
      </c>
      <c r="C16" s="16">
        <f>'[1]Podklady QZ'!C56</f>
        <v>827.06828853561501</v>
      </c>
      <c r="D16" s="211">
        <f>'[1]Podklady QZ'!D56</f>
        <v>709.56223924339088</v>
      </c>
      <c r="E16" s="484">
        <f>'[1]Podklady QZ'!E56</f>
        <v>515.93090799999982</v>
      </c>
      <c r="F16" s="16">
        <f>'[1]Podklady QZ'!F56</f>
        <v>451.3791379999999</v>
      </c>
      <c r="G16" s="6">
        <f>'[1]Podklady QZ'!G56</f>
        <v>255.04648400000005</v>
      </c>
      <c r="H16" s="201">
        <f>'[1]Podklady QZ'!H56</f>
        <v>237.98775599999996</v>
      </c>
      <c r="I16" s="16">
        <f>'[1]Podklady QZ'!I56</f>
        <v>216.57142899999997</v>
      </c>
      <c r="J16" s="211">
        <f>'[1]Podklady QZ'!J56</f>
        <v>325.59429999999992</v>
      </c>
      <c r="K16" s="449">
        <f>'[1]Podklady QZ'!K56</f>
        <v>0</v>
      </c>
      <c r="L16" s="447">
        <f>'[1]Podklady QZ'!L56</f>
        <v>0</v>
      </c>
      <c r="M16" s="450">
        <f>'[1]Podklady QZ'!M56</f>
        <v>0</v>
      </c>
      <c r="N16" s="40">
        <f t="shared" si="4"/>
        <v>4589.0444174049007</v>
      </c>
    </row>
    <row r="17" spans="1:14" x14ac:dyDescent="0.2">
      <c r="A17" s="47" t="s">
        <v>118</v>
      </c>
      <c r="B17" s="201">
        <f>'[1]Podklady QZ'!B57</f>
        <v>874.64364527838768</v>
      </c>
      <c r="C17" s="16">
        <f>'[1]Podklady QZ'!C57</f>
        <v>697.49418450049995</v>
      </c>
      <c r="D17" s="211">
        <f>'[1]Podklady QZ'!D57</f>
        <v>622.08062247665157</v>
      </c>
      <c r="E17" s="484">
        <f>'[1]Podklady QZ'!E57</f>
        <v>446.76210200000031</v>
      </c>
      <c r="F17" s="16">
        <f>'[1]Podklady QZ'!F57</f>
        <v>397.97724099999999</v>
      </c>
      <c r="G17" s="6">
        <f>'[1]Podklady QZ'!G57</f>
        <v>214.507756</v>
      </c>
      <c r="H17" s="201">
        <f>'[1]Podklady QZ'!H57</f>
        <v>205.19225499999999</v>
      </c>
      <c r="I17" s="16">
        <f>'[1]Podklady QZ'!I57</f>
        <v>188.04977100000002</v>
      </c>
      <c r="J17" s="211">
        <f>'[1]Podklady QZ'!J57</f>
        <v>268.76234199999999</v>
      </c>
      <c r="K17" s="449">
        <f>'[1]Podklady QZ'!K57</f>
        <v>0</v>
      </c>
      <c r="L17" s="447">
        <f>'[1]Podklady QZ'!L57</f>
        <v>0</v>
      </c>
      <c r="M17" s="450">
        <f>'[1]Podklady QZ'!M57</f>
        <v>0</v>
      </c>
      <c r="N17" s="40">
        <f t="shared" si="4"/>
        <v>3915.469919255539</v>
      </c>
    </row>
    <row r="18" spans="1:14" x14ac:dyDescent="0.2">
      <c r="A18" s="47" t="s">
        <v>119</v>
      </c>
      <c r="B18" s="201">
        <f>'[1]Podklady QZ'!B58</f>
        <v>3839.7967510000012</v>
      </c>
      <c r="C18" s="16">
        <f>'[1]Podklady QZ'!C58</f>
        <v>3112.6498809999994</v>
      </c>
      <c r="D18" s="211">
        <f>'[1]Podklady QZ'!D58</f>
        <v>2802.8886599999996</v>
      </c>
      <c r="E18" s="484">
        <f>'[1]Podklady QZ'!E58</f>
        <v>2008.3408330000007</v>
      </c>
      <c r="F18" s="16">
        <f>'[1]Podklady QZ'!F58</f>
        <v>1998.1553210000002</v>
      </c>
      <c r="G18" s="6">
        <f>'[1]Podklady QZ'!G58</f>
        <v>1270.2969839999996</v>
      </c>
      <c r="H18" s="201">
        <f>'[1]Podklady QZ'!H58</f>
        <v>1193.5445500000001</v>
      </c>
      <c r="I18" s="16">
        <f>'[1]Podklady QZ'!I58</f>
        <v>1234.2065230000001</v>
      </c>
      <c r="J18" s="211">
        <f>'[1]Podklady QZ'!J58</f>
        <v>1517.5455970000003</v>
      </c>
      <c r="K18" s="449">
        <f>'[1]Podklady QZ'!K58</f>
        <v>0</v>
      </c>
      <c r="L18" s="447">
        <f>'[1]Podklady QZ'!L58</f>
        <v>0</v>
      </c>
      <c r="M18" s="450">
        <f>'[1]Podklady QZ'!M58</f>
        <v>0</v>
      </c>
      <c r="N18" s="40">
        <f t="shared" si="4"/>
        <v>18977.4251</v>
      </c>
    </row>
    <row r="19" spans="1:14" x14ac:dyDescent="0.2">
      <c r="A19" s="47" t="s">
        <v>120</v>
      </c>
      <c r="B19" s="201">
        <f>'[1]Podklady QZ'!B59</f>
        <v>3550.4981470000007</v>
      </c>
      <c r="C19" s="16">
        <f>'[1]Podklady QZ'!C59</f>
        <v>3008.329412</v>
      </c>
      <c r="D19" s="211">
        <f>'[1]Podklady QZ'!D59</f>
        <v>2898.1155269999999</v>
      </c>
      <c r="E19" s="484">
        <f>'[1]Podklady QZ'!E59</f>
        <v>2451.3218529999995</v>
      </c>
      <c r="F19" s="16">
        <f>'[1]Podklady QZ'!F59</f>
        <v>2370.2757749999996</v>
      </c>
      <c r="G19" s="6">
        <f>'[1]Podklady QZ'!G59</f>
        <v>1744.6468220000004</v>
      </c>
      <c r="H19" s="201">
        <f>'[1]Podklady QZ'!H59</f>
        <v>1854.0797799999993</v>
      </c>
      <c r="I19" s="16">
        <f>'[1]Podklady QZ'!I59</f>
        <v>1857.8705509999995</v>
      </c>
      <c r="J19" s="211">
        <f>'[1]Podklady QZ'!J59</f>
        <v>1981.1903240000001</v>
      </c>
      <c r="K19" s="449">
        <f>'[1]Podklady QZ'!K59</f>
        <v>0</v>
      </c>
      <c r="L19" s="447">
        <f>'[1]Podklady QZ'!L59</f>
        <v>0</v>
      </c>
      <c r="M19" s="450">
        <f>'[1]Podklady QZ'!M59</f>
        <v>0</v>
      </c>
      <c r="N19" s="40">
        <f t="shared" si="4"/>
        <v>21716.328191000001</v>
      </c>
    </row>
    <row r="20" spans="1:14" ht="12.75" thickBot="1" x14ac:dyDescent="0.25">
      <c r="A20" s="27" t="s">
        <v>121</v>
      </c>
      <c r="B20" s="212">
        <f>'[1]Podklady QZ'!B60</f>
        <v>1084.1741829999992</v>
      </c>
      <c r="C20" s="8">
        <f>'[1]Podklady QZ'!C60</f>
        <v>880.56289999999979</v>
      </c>
      <c r="D20" s="213">
        <f>'[1]Podklady QZ'!D60</f>
        <v>779.85695999999984</v>
      </c>
      <c r="E20" s="8">
        <f>'[1]Podklady QZ'!E60</f>
        <v>622.1815519999999</v>
      </c>
      <c r="F20" s="8">
        <f>'[1]Podklady QZ'!F60</f>
        <v>564.97500099999979</v>
      </c>
      <c r="G20" s="8">
        <f>'[1]Podklady QZ'!G60</f>
        <v>416.96925999999991</v>
      </c>
      <c r="H20" s="212">
        <f>'[1]Podklady QZ'!H60</f>
        <v>356.97545600000001</v>
      </c>
      <c r="I20" s="8">
        <f>'[1]Podklady QZ'!I60</f>
        <v>385.40011499999991</v>
      </c>
      <c r="J20" s="213">
        <f>'[1]Podklady QZ'!J60</f>
        <v>463.62645399999991</v>
      </c>
      <c r="K20" s="452">
        <f>'[1]Podklady QZ'!K60</f>
        <v>0</v>
      </c>
      <c r="L20" s="451">
        <f>'[1]Podklady QZ'!L60</f>
        <v>0</v>
      </c>
      <c r="M20" s="453">
        <f>'[1]Podklady QZ'!M60</f>
        <v>0</v>
      </c>
      <c r="N20" s="41">
        <f t="shared" si="4"/>
        <v>5554.7218809999986</v>
      </c>
    </row>
    <row r="21" spans="1:14" x14ac:dyDescent="0.2">
      <c r="N21" s="4" t="s">
        <v>82</v>
      </c>
    </row>
    <row r="22" spans="1:14" x14ac:dyDescent="0.2">
      <c r="A22" s="17" t="s">
        <v>198</v>
      </c>
      <c r="B22" s="52">
        <f>SUM(INDEX(B7:M7,,MONTH('[1]Podklady QZ'!$O$1)):INDEX(B7:M7,,MONTH('[1]Podklady RZ'!$Q$1)))</f>
        <v>720.65321499999993</v>
      </c>
      <c r="C22" s="279"/>
    </row>
    <row r="23" spans="1:14" x14ac:dyDescent="0.2">
      <c r="A23" s="17" t="s">
        <v>110</v>
      </c>
      <c r="B23" s="52">
        <f>SUM(INDEX(B8:M8,,MONTH('[1]Podklady QZ'!$O$1)):INDEX(B8:M8,,MONTH('[1]Podklady RZ'!$Q$1)))</f>
        <v>986.03925700000036</v>
      </c>
      <c r="C23" s="279"/>
    </row>
    <row r="24" spans="1:14" x14ac:dyDescent="0.2">
      <c r="A24" s="17" t="s">
        <v>111</v>
      </c>
      <c r="B24" s="52">
        <f>SUM(INDEX(B9:M9,,MONTH('[1]Podklady QZ'!$O$1)):INDEX(B9:M9,,MONTH('[1]Podklady RZ'!$Q$1)))</f>
        <v>887.63229500000011</v>
      </c>
      <c r="C24" s="279"/>
    </row>
    <row r="25" spans="1:14" x14ac:dyDescent="0.2">
      <c r="A25" s="17" t="s">
        <v>112</v>
      </c>
      <c r="B25" s="52">
        <f>SUM(INDEX(B10:M10,,MONTH('[1]Podklady QZ'!$O$1)):INDEX(B10:M10,,MONTH('[1]Podklady RZ'!$Q$1)))</f>
        <v>2369.9715550000001</v>
      </c>
      <c r="C25" s="279"/>
    </row>
    <row r="26" spans="1:14" x14ac:dyDescent="0.2">
      <c r="A26" s="17" t="s">
        <v>197</v>
      </c>
      <c r="B26" s="52">
        <f>SUM(INDEX(B11:M11,,MONTH('[1]Podklady QZ'!$O$1)):INDEX(B11:M11,,MONTH('[1]Podklady RZ'!$Q$1)))</f>
        <v>444.02608099999998</v>
      </c>
      <c r="C26" s="279"/>
    </row>
    <row r="27" spans="1:14" x14ac:dyDescent="0.2">
      <c r="A27" s="17" t="s">
        <v>113</v>
      </c>
      <c r="B27" s="52">
        <f>SUM(INDEX(B12:M12,,MONTH('[1]Podklady QZ'!$O$1)):INDEX(B12:M12,,MONTH('[1]Podklady RZ'!$Q$1)))</f>
        <v>626.85116799999992</v>
      </c>
      <c r="C27" s="279"/>
    </row>
    <row r="28" spans="1:14" x14ac:dyDescent="0.2">
      <c r="A28" s="17" t="s">
        <v>114</v>
      </c>
      <c r="B28" s="52">
        <f>SUM(INDEX(B13:M13,,MONTH('[1]Podklady QZ'!$O$1)):INDEX(B13:M13,,MONTH('[1]Podklady RZ'!$Q$1)))</f>
        <v>355.50688000000002</v>
      </c>
      <c r="C28" s="279"/>
    </row>
    <row r="29" spans="1:14" x14ac:dyDescent="0.2">
      <c r="A29" s="17" t="s">
        <v>115</v>
      </c>
      <c r="B29" s="52">
        <f>SUM(INDEX(B14:M14,,MONTH('[1]Podklady QZ'!$O$1)):INDEX(B14:M14,,MONTH('[1]Podklady RZ'!$Q$1)))</f>
        <v>5048.7177300000003</v>
      </c>
      <c r="C29" s="279"/>
    </row>
    <row r="30" spans="1:14" x14ac:dyDescent="0.2">
      <c r="A30" s="17" t="s">
        <v>116</v>
      </c>
      <c r="B30" s="52">
        <f>SUM(INDEX(B15:M15,,MONTH('[1]Podklady QZ'!$O$1)):INDEX(B15:M15,,MONTH('[1]Podklady RZ'!$Q$1)))</f>
        <v>982.20933619999994</v>
      </c>
      <c r="C30" s="279"/>
    </row>
    <row r="31" spans="1:14" x14ac:dyDescent="0.2">
      <c r="A31" s="17" t="s">
        <v>117</v>
      </c>
      <c r="B31" s="52">
        <f>SUM(INDEX(B16:M16,,MONTH('[1]Podklady QZ'!$O$1)):INDEX(B16:M16,,MONTH('[1]Podklady RZ'!$Q$1)))</f>
        <v>780.15348499999982</v>
      </c>
      <c r="C31" s="279"/>
    </row>
    <row r="32" spans="1:14" x14ac:dyDescent="0.2">
      <c r="A32" s="17" t="s">
        <v>118</v>
      </c>
      <c r="B32" s="52">
        <f>SUM(INDEX(B17:M17,,MONTH('[1]Podklady QZ'!$O$1)):INDEX(B17:M17,,MONTH('[1]Podklady RZ'!$Q$1)))</f>
        <v>662.004368</v>
      </c>
      <c r="C32" s="279"/>
    </row>
    <row r="33" spans="1:3" x14ac:dyDescent="0.2">
      <c r="A33" s="17" t="s">
        <v>119</v>
      </c>
      <c r="B33" s="52">
        <f>SUM(INDEX(B18:M18,,MONTH('[1]Podklady QZ'!$O$1)):INDEX(B18:M18,,MONTH('[1]Podklady RZ'!$Q$1)))</f>
        <v>3945.2966700000006</v>
      </c>
      <c r="C33" s="279"/>
    </row>
    <row r="34" spans="1:3" x14ac:dyDescent="0.2">
      <c r="A34" s="17" t="s">
        <v>120</v>
      </c>
      <c r="B34" s="52">
        <f>SUM(INDEX(B19:M19,,MONTH('[1]Podklady QZ'!$O$1)):INDEX(B19:M19,,MONTH('[1]Podklady RZ'!$Q$1)))</f>
        <v>5693.1406549999992</v>
      </c>
      <c r="C34" s="279"/>
    </row>
    <row r="35" spans="1:3" x14ac:dyDescent="0.2">
      <c r="A35" s="17" t="s">
        <v>121</v>
      </c>
      <c r="B35" s="52">
        <f>SUM(INDEX(B20:M20,,MONTH('[1]Podklady QZ'!$O$1)):INDEX(B20:M20,,MONTH('[1]Podklady RZ'!$Q$1)))</f>
        <v>1206.0020249999998</v>
      </c>
      <c r="C35" s="279"/>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S27" sqref="S27"/>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146</v>
      </c>
      <c r="B1" s="45"/>
      <c r="C1" s="45"/>
      <c r="D1" s="45"/>
      <c r="E1" s="45"/>
      <c r="G1" s="45"/>
      <c r="H1" s="45"/>
      <c r="I1" s="45"/>
      <c r="J1" s="45"/>
      <c r="K1" s="45"/>
      <c r="L1" s="45"/>
      <c r="M1" s="45"/>
      <c r="N1" s="45"/>
      <c r="P1" s="111" t="str">
        <f>Obsah!$A$1</f>
        <v>III.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220"/>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66</v>
      </c>
      <c r="B4" s="65">
        <f>SUM(B5:B20)</f>
        <v>720.65321499999993</v>
      </c>
      <c r="C4" s="65">
        <f>SUM(C5:C20)</f>
        <v>986.03925699999991</v>
      </c>
      <c r="D4" s="65">
        <f t="shared" ref="D4:P4" si="0">SUM(D5:D20)</f>
        <v>887.63229500000011</v>
      </c>
      <c r="E4" s="65">
        <f t="shared" si="0"/>
        <v>2369.9715550000001</v>
      </c>
      <c r="F4" s="65">
        <f>SUM(F5:F20)</f>
        <v>444.02608100000009</v>
      </c>
      <c r="G4" s="65">
        <f t="shared" si="0"/>
        <v>626.85116800000003</v>
      </c>
      <c r="H4" s="65">
        <f t="shared" si="0"/>
        <v>355.50687999999997</v>
      </c>
      <c r="I4" s="65">
        <f t="shared" si="0"/>
        <v>5048.7177299999994</v>
      </c>
      <c r="J4" s="65">
        <f t="shared" si="0"/>
        <v>982.20933619999983</v>
      </c>
      <c r="K4" s="65">
        <f t="shared" si="0"/>
        <v>780.15348500000005</v>
      </c>
      <c r="L4" s="65">
        <f t="shared" si="0"/>
        <v>662.00436799999989</v>
      </c>
      <c r="M4" s="65">
        <f t="shared" si="0"/>
        <v>3945.2966699999997</v>
      </c>
      <c r="N4" s="65">
        <f t="shared" si="0"/>
        <v>5693.1406550000002</v>
      </c>
      <c r="O4" s="208">
        <f t="shared" si="0"/>
        <v>1206.0020249999995</v>
      </c>
      <c r="P4" s="250">
        <f t="shared" si="0"/>
        <v>24708.204720200003</v>
      </c>
    </row>
    <row r="5" spans="1:16" s="13" customFormat="1" ht="12" customHeight="1" x14ac:dyDescent="0.2">
      <c r="A5" s="36" t="s">
        <v>44</v>
      </c>
      <c r="B5" s="19">
        <f>'[1]Podklady QZ'!B66</f>
        <v>0</v>
      </c>
      <c r="C5" s="19">
        <f>'[1]Podklady QZ'!C66</f>
        <v>239.658784</v>
      </c>
      <c r="D5" s="19">
        <f>'[1]Podklady QZ'!D66</f>
        <v>60.936999999999998</v>
      </c>
      <c r="E5" s="19">
        <f>'[1]Podklady QZ'!E66</f>
        <v>57.709000000000003</v>
      </c>
      <c r="F5" s="19">
        <f>'[1]Podklady QZ'!F66</f>
        <v>164.21400000000003</v>
      </c>
      <c r="G5" s="19">
        <f>'[1]Podklady QZ'!G66</f>
        <v>127.28014999999998</v>
      </c>
      <c r="H5" s="19">
        <f>'[1]Podklady QZ'!H66</f>
        <v>0.36086000000000001</v>
      </c>
      <c r="I5" s="19">
        <f>'[1]Podklady QZ'!I66</f>
        <v>1427.3805029999999</v>
      </c>
      <c r="J5" s="19">
        <f>'[1]Podklady QZ'!J66</f>
        <v>32.489046000000002</v>
      </c>
      <c r="K5" s="19">
        <f>'[1]Podklady QZ'!K66</f>
        <v>3.5026999999999999</v>
      </c>
      <c r="L5" s="19">
        <f>'[1]Podklady QZ'!L66</f>
        <v>118.48794199999998</v>
      </c>
      <c r="M5" s="19">
        <f>'[1]Podklady QZ'!M66</f>
        <v>85.317457000000019</v>
      </c>
      <c r="N5" s="19">
        <f>'[1]Podklady QZ'!N66</f>
        <v>1863.5328200000004</v>
      </c>
      <c r="O5" s="211">
        <f>'[1]Podklady QZ'!O66</f>
        <v>32.601758000000004</v>
      </c>
      <c r="P5" s="39">
        <f>SUM(B5:O5)</f>
        <v>4213.4720200000002</v>
      </c>
    </row>
    <row r="6" spans="1:16" s="13" customFormat="1" ht="12" customHeight="1" x14ac:dyDescent="0.2">
      <c r="A6" s="34" t="s">
        <v>43</v>
      </c>
      <c r="B6" s="16">
        <f>'[1]Podklady QZ'!B67</f>
        <v>31.550599999999999</v>
      </c>
      <c r="C6" s="16">
        <f>'[1]Podklady QZ'!C67</f>
        <v>75.823011999999991</v>
      </c>
      <c r="D6" s="16">
        <f>'[1]Podklady QZ'!D67</f>
        <v>54.698687000000007</v>
      </c>
      <c r="E6" s="16">
        <f>'[1]Podklady QZ'!E67</f>
        <v>13.352938</v>
      </c>
      <c r="F6" s="16">
        <f>'[1]Podklady QZ'!F67</f>
        <v>142.16670000000002</v>
      </c>
      <c r="G6" s="16">
        <f>'[1]Podklady QZ'!G67</f>
        <v>89.078168000000005</v>
      </c>
      <c r="H6" s="16">
        <f>'[1]Podklady QZ'!H67</f>
        <v>7.6274949999999997</v>
      </c>
      <c r="I6" s="16">
        <f>'[1]Podklady QZ'!I67</f>
        <v>73.925932000000017</v>
      </c>
      <c r="J6" s="16">
        <f>'[1]Podklady QZ'!J67</f>
        <v>65.885772000000003</v>
      </c>
      <c r="K6" s="16">
        <f>'[1]Podklady QZ'!K67</f>
        <v>79.077936999999991</v>
      </c>
      <c r="L6" s="16">
        <f>'[1]Podklady QZ'!L67</f>
        <v>74.108622999999994</v>
      </c>
      <c r="M6" s="16">
        <f>'[1]Podklady QZ'!M67</f>
        <v>83.313166000000024</v>
      </c>
      <c r="N6" s="16">
        <f>'[1]Podklady QZ'!N67</f>
        <v>25.876026000000007</v>
      </c>
      <c r="O6" s="211">
        <f>'[1]Podklady QZ'!O67</f>
        <v>29.094569</v>
      </c>
      <c r="P6" s="39">
        <f t="shared" ref="P6:P20" si="1">SUM(B6:O6)</f>
        <v>845.57962500000008</v>
      </c>
    </row>
    <row r="7" spans="1:16" s="13" customFormat="1" ht="12" customHeight="1" x14ac:dyDescent="0.2">
      <c r="A7" s="34" t="s">
        <v>42</v>
      </c>
      <c r="B7" s="16">
        <f>'[1]Podklady QZ'!B68</f>
        <v>0</v>
      </c>
      <c r="C7" s="16">
        <f>'[1]Podklady QZ'!C68</f>
        <v>0</v>
      </c>
      <c r="D7" s="16">
        <f>'[1]Podklady QZ'!D68</f>
        <v>0</v>
      </c>
      <c r="E7" s="16">
        <f>'[1]Podklady QZ'!E68</f>
        <v>0</v>
      </c>
      <c r="F7" s="16">
        <f>'[1]Podklady QZ'!F68</f>
        <v>0</v>
      </c>
      <c r="G7" s="16">
        <f>'[1]Podklady QZ'!G68</f>
        <v>2.1520700000000001</v>
      </c>
      <c r="H7" s="16">
        <f>'[1]Podklady QZ'!H68</f>
        <v>0</v>
      </c>
      <c r="I7" s="16">
        <f>'[1]Podklady QZ'!I68</f>
        <v>1394.4373849999999</v>
      </c>
      <c r="J7" s="16">
        <f>'[1]Podklady QZ'!J68</f>
        <v>222.72789</v>
      </c>
      <c r="K7" s="16">
        <f>'[1]Podklady QZ'!K68</f>
        <v>29.407</v>
      </c>
      <c r="L7" s="16">
        <f>'[1]Podklady QZ'!L68</f>
        <v>0</v>
      </c>
      <c r="M7" s="16">
        <f>'[1]Podklady QZ'!M68</f>
        <v>0</v>
      </c>
      <c r="N7" s="16">
        <f>'[1]Podklady QZ'!N68</f>
        <v>0</v>
      </c>
      <c r="O7" s="211">
        <f>'[1]Podklady QZ'!O68</f>
        <v>0</v>
      </c>
      <c r="P7" s="39">
        <f t="shared" si="1"/>
        <v>1648.7243449999999</v>
      </c>
    </row>
    <row r="8" spans="1:16" s="13" customFormat="1" ht="12" customHeight="1" x14ac:dyDescent="0.2">
      <c r="A8" s="34" t="s">
        <v>67</v>
      </c>
      <c r="B8" s="113">
        <f>'[1]Podklady QZ'!B69</f>
        <v>0.96299999999999997</v>
      </c>
      <c r="C8" s="113">
        <f>'[1]Podklady QZ'!C69</f>
        <v>0.174008</v>
      </c>
      <c r="D8" s="113">
        <f>'[1]Podklady QZ'!D69</f>
        <v>1.5669999999999999</v>
      </c>
      <c r="E8" s="113">
        <f>'[1]Podklady QZ'!E69</f>
        <v>2.1701000000000002E-2</v>
      </c>
      <c r="F8" s="113">
        <f>'[1]Podklady QZ'!F69</f>
        <v>2.3E-2</v>
      </c>
      <c r="G8" s="113">
        <f>'[1]Podklady QZ'!G69</f>
        <v>0</v>
      </c>
      <c r="H8" s="113">
        <f>'[1]Podklady QZ'!H69</f>
        <v>0</v>
      </c>
      <c r="I8" s="113">
        <f>'[1]Podklady QZ'!I69</f>
        <v>7.4597999999999998E-2</v>
      </c>
      <c r="J8" s="113">
        <f>'[1]Podklady QZ'!J69</f>
        <v>0</v>
      </c>
      <c r="K8" s="113">
        <f>'[1]Podklady QZ'!K69</f>
        <v>0</v>
      </c>
      <c r="L8" s="113">
        <f>'[1]Podklady QZ'!L69</f>
        <v>1.803741</v>
      </c>
      <c r="M8" s="113">
        <f>'[1]Podklady QZ'!M69</f>
        <v>0</v>
      </c>
      <c r="N8" s="113">
        <f>'[1]Podklady QZ'!N69</f>
        <v>0</v>
      </c>
      <c r="O8" s="211">
        <f>'[1]Podklady QZ'!O69</f>
        <v>0.1845</v>
      </c>
      <c r="P8" s="39">
        <f t="shared" si="1"/>
        <v>4.8115480000000002</v>
      </c>
    </row>
    <row r="9" spans="1:16" s="13" customFormat="1" ht="12" customHeight="1" x14ac:dyDescent="0.2">
      <c r="A9" s="34" t="s">
        <v>68</v>
      </c>
      <c r="B9" s="113">
        <f>'[1]Podklady QZ'!B70</f>
        <v>2.077</v>
      </c>
      <c r="C9" s="113">
        <f>'[1]Podklady QZ'!C70</f>
        <v>1.5400000000000001E-3</v>
      </c>
      <c r="D9" s="113">
        <f>'[1]Podklady QZ'!D70</f>
        <v>5.8000000000000003E-2</v>
      </c>
      <c r="E9" s="113">
        <f>'[1]Podklady QZ'!E70</f>
        <v>1.1658499999999998</v>
      </c>
      <c r="F9" s="113">
        <f>'[1]Podklady QZ'!F70</f>
        <v>0</v>
      </c>
      <c r="G9" s="113">
        <f>'[1]Podklady QZ'!G70</f>
        <v>0</v>
      </c>
      <c r="H9" s="113">
        <f>'[1]Podklady QZ'!H70</f>
        <v>0</v>
      </c>
      <c r="I9" s="113">
        <f>'[1]Podklady QZ'!I70</f>
        <v>0</v>
      </c>
      <c r="J9" s="113">
        <f>'[1]Podklady QZ'!J70</f>
        <v>0</v>
      </c>
      <c r="K9" s="113">
        <f>'[1]Podklady QZ'!K70</f>
        <v>0</v>
      </c>
      <c r="L9" s="113">
        <f>'[1]Podklady QZ'!L70</f>
        <v>0</v>
      </c>
      <c r="M9" s="113">
        <f>'[1]Podklady QZ'!M70</f>
        <v>0</v>
      </c>
      <c r="N9" s="113">
        <f>'[1]Podklady QZ'!N70</f>
        <v>0.33751999999999999</v>
      </c>
      <c r="O9" s="211">
        <f>'[1]Podklady QZ'!O70</f>
        <v>0</v>
      </c>
      <c r="P9" s="39">
        <f t="shared" si="1"/>
        <v>3.6399099999999995</v>
      </c>
    </row>
    <row r="10" spans="1:16" s="13" customFormat="1" ht="12" customHeight="1" x14ac:dyDescent="0.2">
      <c r="A10" s="34" t="s">
        <v>69</v>
      </c>
      <c r="B10" s="113">
        <f>'[1]Podklady QZ'!B71</f>
        <v>0</v>
      </c>
      <c r="C10" s="113">
        <f>'[1]Podklady QZ'!C71</f>
        <v>0</v>
      </c>
      <c r="D10" s="113">
        <f>'[1]Podklady QZ'!D71</f>
        <v>3.2000000000000001E-2</v>
      </c>
      <c r="E10" s="113">
        <f>'[1]Podklady QZ'!E71</f>
        <v>6.3084000000000001E-2</v>
      </c>
      <c r="F10" s="113">
        <f>'[1]Podklady QZ'!F71</f>
        <v>6.0700000000000004E-2</v>
      </c>
      <c r="G10" s="113">
        <f>'[1]Podklady QZ'!G71</f>
        <v>0</v>
      </c>
      <c r="H10" s="113">
        <f>'[1]Podklady QZ'!H71</f>
        <v>0</v>
      </c>
      <c r="I10" s="113">
        <f>'[1]Podklady QZ'!I71</f>
        <v>0</v>
      </c>
      <c r="J10" s="113">
        <f>'[1]Podklady QZ'!J71</f>
        <v>0</v>
      </c>
      <c r="K10" s="113">
        <f>'[1]Podklady QZ'!K71</f>
        <v>0</v>
      </c>
      <c r="L10" s="113">
        <f>'[1]Podklady QZ'!L71</f>
        <v>0</v>
      </c>
      <c r="M10" s="113">
        <f>'[1]Podklady QZ'!M71</f>
        <v>0</v>
      </c>
      <c r="N10" s="113">
        <f>'[1]Podklady QZ'!N71</f>
        <v>2.3519999999999999E-2</v>
      </c>
      <c r="O10" s="211">
        <f>'[1]Podklady QZ'!O71</f>
        <v>0</v>
      </c>
      <c r="P10" s="39">
        <f t="shared" si="1"/>
        <v>0.17930400000000002</v>
      </c>
    </row>
    <row r="11" spans="1:16" s="13" customFormat="1" ht="12" customHeight="1" x14ac:dyDescent="0.2">
      <c r="A11" s="34" t="s">
        <v>41</v>
      </c>
      <c r="B11" s="113">
        <f>'[1]Podklady QZ'!B72</f>
        <v>0</v>
      </c>
      <c r="C11" s="113">
        <f>'[1]Podklady QZ'!C72</f>
        <v>515.09549599999991</v>
      </c>
      <c r="D11" s="113">
        <f>'[1]Podklady QZ'!D72</f>
        <v>0.58099999999999996</v>
      </c>
      <c r="E11" s="113">
        <f>'[1]Podklady QZ'!E72</f>
        <v>1971.816198</v>
      </c>
      <c r="F11" s="113">
        <f>'[1]Podklady QZ'!F72</f>
        <v>2.5350000000000001</v>
      </c>
      <c r="G11" s="113">
        <f>'[1]Podklady QZ'!G72</f>
        <v>156.24735000000001</v>
      </c>
      <c r="H11" s="113">
        <f>'[1]Podklady QZ'!H72</f>
        <v>11.053055000000001</v>
      </c>
      <c r="I11" s="113">
        <f>'[1]Podklady QZ'!I72</f>
        <v>142.53520700000001</v>
      </c>
      <c r="J11" s="113">
        <f>'[1]Podklady QZ'!J72</f>
        <v>170.01850799999997</v>
      </c>
      <c r="K11" s="113">
        <f>'[1]Podklady QZ'!K72</f>
        <v>494.05871400000012</v>
      </c>
      <c r="L11" s="113">
        <f>'[1]Podklady QZ'!L72</f>
        <v>355.26927699999993</v>
      </c>
      <c r="M11" s="113">
        <f>'[1]Podklady QZ'!M72</f>
        <v>1179.9348189999998</v>
      </c>
      <c r="N11" s="113">
        <f>'[1]Podklady QZ'!N72</f>
        <v>3020.0706220000006</v>
      </c>
      <c r="O11" s="211">
        <f>'[1]Podklady QZ'!O72</f>
        <v>524.54624200000001</v>
      </c>
      <c r="P11" s="39">
        <f t="shared" si="1"/>
        <v>8543.7614880000001</v>
      </c>
    </row>
    <row r="12" spans="1:16" s="13" customFormat="1" ht="12" customHeight="1" x14ac:dyDescent="0.2">
      <c r="A12" s="34" t="s">
        <v>80</v>
      </c>
      <c r="B12" s="113">
        <f>'[1]Podklady QZ'!B73</f>
        <v>0</v>
      </c>
      <c r="C12" s="113">
        <f>'[1]Podklady QZ'!C73</f>
        <v>38.348999999999997</v>
      </c>
      <c r="D12" s="113">
        <f>'[1]Podklady QZ'!D73</f>
        <v>0</v>
      </c>
      <c r="E12" s="113">
        <f>'[1]Podklady QZ'!E73</f>
        <v>0</v>
      </c>
      <c r="F12" s="113">
        <f>'[1]Podklady QZ'!F73</f>
        <v>30.75</v>
      </c>
      <c r="G12" s="113">
        <f>'[1]Podklady QZ'!G73</f>
        <v>0</v>
      </c>
      <c r="H12" s="113">
        <f>'[1]Podklady QZ'!H73</f>
        <v>0</v>
      </c>
      <c r="I12" s="113">
        <f>'[1]Podklady QZ'!I73</f>
        <v>0</v>
      </c>
      <c r="J12" s="113">
        <f>'[1]Podklady QZ'!J73</f>
        <v>0</v>
      </c>
      <c r="K12" s="113">
        <f>'[1]Podklady QZ'!K73</f>
        <v>0</v>
      </c>
      <c r="L12" s="113">
        <f>'[1]Podklady QZ'!L73</f>
        <v>0</v>
      </c>
      <c r="M12" s="113">
        <f>'[1]Podklady QZ'!M73</f>
        <v>0</v>
      </c>
      <c r="N12" s="113">
        <f>'[1]Podklady QZ'!N73</f>
        <v>0</v>
      </c>
      <c r="O12" s="211">
        <f>'[1]Podklady QZ'!O73</f>
        <v>0</v>
      </c>
      <c r="P12" s="39">
        <f t="shared" si="1"/>
        <v>69.09899999999999</v>
      </c>
    </row>
    <row r="13" spans="1:16" s="13" customFormat="1" ht="12" customHeight="1" x14ac:dyDescent="0.2">
      <c r="A13" s="34" t="s">
        <v>40</v>
      </c>
      <c r="B13" s="113">
        <f>'[1]Podklady QZ'!B74</f>
        <v>0</v>
      </c>
      <c r="C13" s="113">
        <f>'[1]Podklady QZ'!C74</f>
        <v>0</v>
      </c>
      <c r="D13" s="113">
        <f>'[1]Podklady QZ'!D74</f>
        <v>0</v>
      </c>
      <c r="E13" s="113">
        <f>'[1]Podklady QZ'!E74</f>
        <v>0</v>
      </c>
      <c r="F13" s="113">
        <f>'[1]Podklady QZ'!F74</f>
        <v>0</v>
      </c>
      <c r="G13" s="113">
        <f>'[1]Podklady QZ'!G74</f>
        <v>0</v>
      </c>
      <c r="H13" s="113">
        <f>'[1]Podklady QZ'!H74</f>
        <v>0</v>
      </c>
      <c r="I13" s="113">
        <f>'[1]Podklady QZ'!I74</f>
        <v>2.2200000000000002E-3</v>
      </c>
      <c r="J13" s="113">
        <f>'[1]Podklady QZ'!J74</f>
        <v>0</v>
      </c>
      <c r="K13" s="113">
        <f>'[1]Podklady QZ'!K74</f>
        <v>0</v>
      </c>
      <c r="L13" s="113">
        <f>'[1]Podklady QZ'!L74</f>
        <v>0</v>
      </c>
      <c r="M13" s="113">
        <f>'[1]Podklady QZ'!M74</f>
        <v>0</v>
      </c>
      <c r="N13" s="113">
        <f>'[1]Podklady QZ'!N74</f>
        <v>0</v>
      </c>
      <c r="O13" s="211">
        <f>'[1]Podklady QZ'!O74</f>
        <v>0</v>
      </c>
      <c r="P13" s="39">
        <f t="shared" si="1"/>
        <v>2.2200000000000002E-3</v>
      </c>
    </row>
    <row r="14" spans="1:16" s="13" customFormat="1" ht="12" customHeight="1" x14ac:dyDescent="0.2">
      <c r="A14" s="34" t="s">
        <v>39</v>
      </c>
      <c r="B14" s="113">
        <f>'[1]Podklady QZ'!B75</f>
        <v>0</v>
      </c>
      <c r="C14" s="113">
        <f>'[1]Podklady QZ'!C75</f>
        <v>0</v>
      </c>
      <c r="D14" s="113">
        <f>'[1]Podklady QZ'!D75</f>
        <v>8.7336399999999994</v>
      </c>
      <c r="E14" s="113">
        <f>'[1]Podklady QZ'!E75</f>
        <v>1.6275999999999999</v>
      </c>
      <c r="F14" s="113">
        <f>'[1]Podklady QZ'!F75</f>
        <v>8.3089999999999993</v>
      </c>
      <c r="G14" s="113">
        <f>'[1]Podklady QZ'!G75</f>
        <v>0.43785000000000002</v>
      </c>
      <c r="H14" s="113">
        <f>'[1]Podklady QZ'!H75</f>
        <v>0.37169999999999997</v>
      </c>
      <c r="I14" s="113">
        <f>'[1]Podklady QZ'!I75</f>
        <v>288.00806</v>
      </c>
      <c r="J14" s="113">
        <f>'[1]Podklady QZ'!J75</f>
        <v>139.22640999999999</v>
      </c>
      <c r="K14" s="113">
        <f>'[1]Podklady QZ'!K75</f>
        <v>40.868000000000002</v>
      </c>
      <c r="L14" s="113">
        <f>'[1]Podklady QZ'!L75</f>
        <v>0</v>
      </c>
      <c r="M14" s="113">
        <f>'[1]Podklady QZ'!M75</f>
        <v>1056.0340000000001</v>
      </c>
      <c r="N14" s="113">
        <f>'[1]Podklady QZ'!N75</f>
        <v>297.29899999999998</v>
      </c>
      <c r="O14" s="211">
        <f>'[1]Podklady QZ'!O75</f>
        <v>54.726999999999997</v>
      </c>
      <c r="P14" s="39">
        <f t="shared" si="1"/>
        <v>1895.6422600000001</v>
      </c>
    </row>
    <row r="15" spans="1:16" s="13" customFormat="1" ht="12" customHeight="1" x14ac:dyDescent="0.2">
      <c r="A15" s="34" t="s">
        <v>38</v>
      </c>
      <c r="B15" s="113">
        <f>'[1]Podklady QZ'!B76</f>
        <v>0</v>
      </c>
      <c r="C15" s="113">
        <f>'[1]Podklady QZ'!C76</f>
        <v>0</v>
      </c>
      <c r="D15" s="113">
        <f>'[1]Podklady QZ'!D76</f>
        <v>0</v>
      </c>
      <c r="E15" s="113">
        <f>'[1]Podklady QZ'!E76</f>
        <v>0</v>
      </c>
      <c r="F15" s="113">
        <f>'[1]Podklady QZ'!F76</f>
        <v>0</v>
      </c>
      <c r="G15" s="113">
        <f>'[1]Podklady QZ'!G76</f>
        <v>0</v>
      </c>
      <c r="H15" s="113">
        <f>'[1]Podklady QZ'!H76</f>
        <v>0</v>
      </c>
      <c r="I15" s="113">
        <f>'[1]Podklady QZ'!I76</f>
        <v>0</v>
      </c>
      <c r="J15" s="113">
        <f>'[1]Podklady QZ'!J76</f>
        <v>0</v>
      </c>
      <c r="K15" s="113">
        <f>'[1]Podklady QZ'!K76</f>
        <v>0</v>
      </c>
      <c r="L15" s="113">
        <f>'[1]Podklady QZ'!L76</f>
        <v>0</v>
      </c>
      <c r="M15" s="113">
        <f>'[1]Podklady QZ'!M76</f>
        <v>6.0957280000000003</v>
      </c>
      <c r="N15" s="113">
        <f>'[1]Podklady QZ'!N76</f>
        <v>0</v>
      </c>
      <c r="O15" s="211">
        <f>'[1]Podklady QZ'!O76</f>
        <v>0.53600000000000003</v>
      </c>
      <c r="P15" s="39">
        <f t="shared" si="1"/>
        <v>6.6317280000000007</v>
      </c>
    </row>
    <row r="16" spans="1:16" s="13" customFormat="1" ht="12" customHeight="1" x14ac:dyDescent="0.2">
      <c r="A16" s="34" t="s">
        <v>37</v>
      </c>
      <c r="B16" s="113">
        <f>'[1]Podklady QZ'!B77</f>
        <v>260.20013</v>
      </c>
      <c r="C16" s="113">
        <f>'[1]Podklady QZ'!C77</f>
        <v>1.7450000000000001</v>
      </c>
      <c r="D16" s="113">
        <f>'[1]Podklady QZ'!D77</f>
        <v>463.24200000000002</v>
      </c>
      <c r="E16" s="113">
        <f>'[1]Podklady QZ'!E77</f>
        <v>0</v>
      </c>
      <c r="F16" s="113">
        <f>'[1]Podklady QZ'!F77</f>
        <v>0.33600000000000002</v>
      </c>
      <c r="G16" s="113">
        <f>'[1]Podklady QZ'!G77</f>
        <v>0</v>
      </c>
      <c r="H16" s="113">
        <f>'[1]Podklady QZ'!H77</f>
        <v>193.62799999999999</v>
      </c>
      <c r="I16" s="113">
        <f>'[1]Podklady QZ'!I77</f>
        <v>12.391099000000002</v>
      </c>
      <c r="J16" s="113">
        <f>'[1]Podklady QZ'!J77</f>
        <v>0</v>
      </c>
      <c r="K16" s="113">
        <f>'[1]Podklady QZ'!K77</f>
        <v>0</v>
      </c>
      <c r="L16" s="113">
        <f>'[1]Podklady QZ'!L77</f>
        <v>6.0350869999999999</v>
      </c>
      <c r="M16" s="113">
        <f>'[1]Podklady QZ'!M77</f>
        <v>30.517602728615245</v>
      </c>
      <c r="N16" s="113">
        <f>'[1]Podklady QZ'!N77</f>
        <v>10.26361</v>
      </c>
      <c r="O16" s="211">
        <f>'[1]Podklady QZ'!O77</f>
        <v>18.212</v>
      </c>
      <c r="P16" s="39">
        <f t="shared" si="1"/>
        <v>996.57052872861516</v>
      </c>
    </row>
    <row r="17" spans="1:19" s="13" customFormat="1" ht="12" customHeight="1" x14ac:dyDescent="0.2">
      <c r="A17" s="34" t="s">
        <v>36</v>
      </c>
      <c r="B17" s="113">
        <f>'[1]Podklady QZ'!B78</f>
        <v>0</v>
      </c>
      <c r="C17" s="113">
        <f>'[1]Podklady QZ'!C78</f>
        <v>0.17454000000000003</v>
      </c>
      <c r="D17" s="113">
        <f>'[1]Podklady QZ'!D78</f>
        <v>0</v>
      </c>
      <c r="E17" s="113">
        <f>'[1]Podklady QZ'!E78</f>
        <v>223.09115</v>
      </c>
      <c r="F17" s="113">
        <f>'[1]Podklady QZ'!F78</f>
        <v>0</v>
      </c>
      <c r="G17" s="113">
        <f>'[1]Podklady QZ'!G78</f>
        <v>0</v>
      </c>
      <c r="H17" s="113">
        <f>'[1]Podklady QZ'!H78</f>
        <v>0</v>
      </c>
      <c r="I17" s="113">
        <f>'[1]Podklady QZ'!I78</f>
        <v>1398.9903690000001</v>
      </c>
      <c r="J17" s="113">
        <f>'[1]Podklady QZ'!J78</f>
        <v>0</v>
      </c>
      <c r="K17" s="113">
        <f>'[1]Podklady QZ'!K78</f>
        <v>0</v>
      </c>
      <c r="L17" s="113">
        <f>'[1]Podklady QZ'!L78</f>
        <v>7.4999999999999997E-2</v>
      </c>
      <c r="M17" s="113">
        <f>'[1]Podklady QZ'!M78</f>
        <v>365.76203999999996</v>
      </c>
      <c r="N17" s="113">
        <f>'[1]Podklady QZ'!N78</f>
        <v>251.80600000000001</v>
      </c>
      <c r="O17" s="211">
        <f>'[1]Podklady QZ'!O78</f>
        <v>208.375</v>
      </c>
      <c r="P17" s="39">
        <f t="shared" si="1"/>
        <v>2448.2740990000002</v>
      </c>
    </row>
    <row r="18" spans="1:19" s="13" customFormat="1" ht="12" customHeight="1" x14ac:dyDescent="0.2">
      <c r="A18" s="34" t="s">
        <v>3</v>
      </c>
      <c r="B18" s="113">
        <f>'[1]Podklady QZ'!B79</f>
        <v>0</v>
      </c>
      <c r="C18" s="113">
        <f>'[1]Podklady QZ'!C79</f>
        <v>0</v>
      </c>
      <c r="D18" s="113">
        <f>'[1]Podklady QZ'!D79</f>
        <v>0</v>
      </c>
      <c r="E18" s="113">
        <f>'[1]Podklady QZ'!E79</f>
        <v>0</v>
      </c>
      <c r="F18" s="113">
        <f>'[1]Podklady QZ'!F79</f>
        <v>0</v>
      </c>
      <c r="G18" s="113">
        <f>'[1]Podklady QZ'!G79</f>
        <v>0</v>
      </c>
      <c r="H18" s="113">
        <f>'[1]Podklady QZ'!H79</f>
        <v>0</v>
      </c>
      <c r="I18" s="113">
        <f>'[1]Podklady QZ'!I79</f>
        <v>0</v>
      </c>
      <c r="J18" s="113">
        <f>'[1]Podklady QZ'!J79</f>
        <v>0</v>
      </c>
      <c r="K18" s="113">
        <f>'[1]Podklady QZ'!K79</f>
        <v>0</v>
      </c>
      <c r="L18" s="113">
        <f>'[1]Podklady QZ'!L79</f>
        <v>0</v>
      </c>
      <c r="M18" s="113">
        <f>'[1]Podklady QZ'!M79</f>
        <v>0</v>
      </c>
      <c r="N18" s="113">
        <f>'[1]Podklady QZ'!N79</f>
        <v>0</v>
      </c>
      <c r="O18" s="211">
        <f>'[1]Podklady QZ'!O79</f>
        <v>0</v>
      </c>
      <c r="P18" s="39">
        <f t="shared" si="1"/>
        <v>0</v>
      </c>
    </row>
    <row r="19" spans="1:19" s="13" customFormat="1" ht="12" customHeight="1" x14ac:dyDescent="0.2">
      <c r="A19" s="34" t="s">
        <v>35</v>
      </c>
      <c r="B19" s="113">
        <f>'[1]Podklady QZ'!B80</f>
        <v>0.15132400000000001</v>
      </c>
      <c r="C19" s="113">
        <f>'[1]Podklady QZ'!C80</f>
        <v>7.8434290000000004</v>
      </c>
      <c r="D19" s="113">
        <f>'[1]Podklady QZ'!D80</f>
        <v>0</v>
      </c>
      <c r="E19" s="113">
        <f>'[1]Podklady QZ'!E80</f>
        <v>0.11515399999999999</v>
      </c>
      <c r="F19" s="113">
        <f>'[1]Podklady QZ'!F80</f>
        <v>0.63735699999999995</v>
      </c>
      <c r="G19" s="113">
        <f>'[1]Podklady QZ'!G80</f>
        <v>0.13055200000000003</v>
      </c>
      <c r="H19" s="113">
        <f>'[1]Podklady QZ'!H80</f>
        <v>0</v>
      </c>
      <c r="I19" s="113">
        <f>'[1]Podklady QZ'!I80</f>
        <v>0.50257800000000008</v>
      </c>
      <c r="J19" s="113">
        <f>'[1]Podklady QZ'!J80</f>
        <v>18.363015000000001</v>
      </c>
      <c r="K19" s="113">
        <f>'[1]Podklady QZ'!K80</f>
        <v>0.41918900000000009</v>
      </c>
      <c r="L19" s="113">
        <f>'[1]Podklady QZ'!L80</f>
        <v>0</v>
      </c>
      <c r="M19" s="113">
        <f>'[1]Podklady QZ'!M80</f>
        <v>2.3803689999999995</v>
      </c>
      <c r="N19" s="113">
        <f>'[1]Podklady QZ'!N80</f>
        <v>8.2589269999999999</v>
      </c>
      <c r="O19" s="211">
        <f>'[1]Podklady QZ'!O80</f>
        <v>0.61990800000000001</v>
      </c>
      <c r="P19" s="39">
        <f t="shared" si="1"/>
        <v>39.421802</v>
      </c>
    </row>
    <row r="20" spans="1:19" s="13" customFormat="1" ht="12" customHeight="1" thickBot="1" x14ac:dyDescent="0.25">
      <c r="A20" s="37" t="s">
        <v>34</v>
      </c>
      <c r="B20" s="114">
        <f>'[1]Podklady QZ'!B81</f>
        <v>425.71116099999995</v>
      </c>
      <c r="C20" s="114">
        <f>'[1]Podklady QZ'!C81</f>
        <v>107.17444800000001</v>
      </c>
      <c r="D20" s="114">
        <f>'[1]Podklady QZ'!D81</f>
        <v>297.7829680000001</v>
      </c>
      <c r="E20" s="114">
        <f>'[1]Podklady QZ'!E81</f>
        <v>101.00888</v>
      </c>
      <c r="F20" s="114">
        <f>'[1]Podklady QZ'!F81</f>
        <v>94.994323999999949</v>
      </c>
      <c r="G20" s="114">
        <f>'[1]Podklady QZ'!G81</f>
        <v>251.52502799999999</v>
      </c>
      <c r="H20" s="114">
        <f>'[1]Podklady QZ'!H81</f>
        <v>142.46576999999999</v>
      </c>
      <c r="I20" s="114">
        <f>'[1]Podklady QZ'!I81</f>
        <v>310.46977899999985</v>
      </c>
      <c r="J20" s="114">
        <f>'[1]Podklady QZ'!J81</f>
        <v>333.49869519999976</v>
      </c>
      <c r="K20" s="114">
        <f>'[1]Podklady QZ'!K81</f>
        <v>132.81994499999993</v>
      </c>
      <c r="L20" s="114">
        <f>'[1]Podklady QZ'!L81</f>
        <v>106.22469800000002</v>
      </c>
      <c r="M20" s="114">
        <f>'[1]Podklady QZ'!M81</f>
        <v>1135.9414882713847</v>
      </c>
      <c r="N20" s="114">
        <f>'[1]Podklady QZ'!N81</f>
        <v>215.67261000000005</v>
      </c>
      <c r="O20" s="213">
        <f>'[1]Podklady QZ'!O81</f>
        <v>337.10504799999973</v>
      </c>
      <c r="P20" s="41">
        <f t="shared" si="1"/>
        <v>3992.3948424713844</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Q36" sqref="Q36"/>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12" customFormat="1" ht="18.75" x14ac:dyDescent="0.3">
      <c r="A1" s="21" t="s">
        <v>179</v>
      </c>
      <c r="B1" s="45"/>
      <c r="C1" s="45"/>
      <c r="D1" s="45"/>
      <c r="E1" s="45"/>
      <c r="F1" s="45"/>
      <c r="G1" s="45"/>
      <c r="H1" s="45"/>
      <c r="I1" s="45"/>
      <c r="J1" s="45"/>
      <c r="K1" s="45"/>
      <c r="L1" s="45"/>
      <c r="M1" s="45"/>
      <c r="N1" s="111" t="str">
        <f>Obsah!$A$1</f>
        <v>III. čtvrtletí 2019</v>
      </c>
    </row>
    <row r="2" spans="1:16" s="13" customFormat="1" ht="7.5" customHeight="1" x14ac:dyDescent="0.2"/>
    <row r="3" spans="1:16" s="13" customFormat="1" ht="12" x14ac:dyDescent="0.2">
      <c r="A3" s="528"/>
      <c r="B3" s="512" t="s">
        <v>48</v>
      </c>
      <c r="C3" s="512"/>
      <c r="D3" s="512"/>
      <c r="E3" s="512" t="s">
        <v>49</v>
      </c>
      <c r="F3" s="512"/>
      <c r="G3" s="512"/>
      <c r="H3" s="512" t="s">
        <v>50</v>
      </c>
      <c r="I3" s="512"/>
      <c r="J3" s="512"/>
      <c r="K3" s="512" t="s">
        <v>51</v>
      </c>
      <c r="L3" s="512"/>
      <c r="M3" s="512"/>
      <c r="N3" s="510" t="s">
        <v>7</v>
      </c>
    </row>
    <row r="4" spans="1:16" s="13" customFormat="1" ht="12" customHeight="1" x14ac:dyDescent="0.2">
      <c r="A4" s="529"/>
      <c r="B4" s="109" t="s">
        <v>8</v>
      </c>
      <c r="C4" s="109" t="s">
        <v>9</v>
      </c>
      <c r="D4" s="109" t="s">
        <v>10</v>
      </c>
      <c r="E4" s="109" t="s">
        <v>11</v>
      </c>
      <c r="F4" s="109" t="s">
        <v>12</v>
      </c>
      <c r="G4" s="109" t="s">
        <v>13</v>
      </c>
      <c r="H4" s="109" t="s">
        <v>14</v>
      </c>
      <c r="I4" s="109" t="s">
        <v>15</v>
      </c>
      <c r="J4" s="109" t="s">
        <v>16</v>
      </c>
      <c r="K4" s="109" t="s">
        <v>17</v>
      </c>
      <c r="L4" s="109" t="s">
        <v>18</v>
      </c>
      <c r="M4" s="109" t="s">
        <v>19</v>
      </c>
      <c r="N4" s="511"/>
      <c r="P4" s="279"/>
    </row>
    <row r="5" spans="1:16" s="13" customFormat="1" ht="12" customHeight="1" x14ac:dyDescent="0.2">
      <c r="A5" s="530" t="s">
        <v>182</v>
      </c>
      <c r="B5" s="520">
        <f>SUM(B6:D6)</f>
        <v>34118.1328905958</v>
      </c>
      <c r="C5" s="521"/>
      <c r="D5" s="522"/>
      <c r="E5" s="521">
        <f>SUM(E6:G6)</f>
        <v>15574.349275275043</v>
      </c>
      <c r="F5" s="521"/>
      <c r="G5" s="521"/>
      <c r="H5" s="520">
        <f>SUM(H6:J6)</f>
        <v>9820.7292670351162</v>
      </c>
      <c r="I5" s="521"/>
      <c r="J5" s="522"/>
      <c r="K5" s="523">
        <f>SUM(K6:M6)</f>
        <v>0</v>
      </c>
      <c r="L5" s="524"/>
      <c r="M5" s="525"/>
      <c r="N5" s="517">
        <f>SUM(B6:M6)</f>
        <v>59513.21143290597</v>
      </c>
      <c r="P5" s="279"/>
    </row>
    <row r="6" spans="1:16" s="110" customFormat="1" ht="12" customHeight="1" x14ac:dyDescent="0.2">
      <c r="A6" s="519"/>
      <c r="B6" s="197">
        <f>SUM(B7:B22)</f>
        <v>13962.52116753317</v>
      </c>
      <c r="C6" s="65">
        <f t="shared" ref="C6:M6" si="0">SUM(C7:C22)</f>
        <v>10846.664982433036</v>
      </c>
      <c r="D6" s="198">
        <f t="shared" si="0"/>
        <v>9308.9467406295971</v>
      </c>
      <c r="E6" s="65">
        <f t="shared" si="0"/>
        <v>6585.9539350827863</v>
      </c>
      <c r="F6" s="65">
        <f t="shared" si="0"/>
        <v>5953.3057620946329</v>
      </c>
      <c r="G6" s="65">
        <f t="shared" si="0"/>
        <v>3035.0895780976252</v>
      </c>
      <c r="H6" s="197">
        <f t="shared" si="0"/>
        <v>2926.42660745597</v>
      </c>
      <c r="I6" s="65">
        <f t="shared" si="0"/>
        <v>2928.446792727414</v>
      </c>
      <c r="J6" s="198">
        <f t="shared" si="0"/>
        <v>3965.8558668517335</v>
      </c>
      <c r="K6" s="434">
        <f t="shared" si="0"/>
        <v>0</v>
      </c>
      <c r="L6" s="433">
        <f t="shared" si="0"/>
        <v>0</v>
      </c>
      <c r="M6" s="435">
        <f t="shared" si="0"/>
        <v>0</v>
      </c>
      <c r="N6" s="502"/>
      <c r="P6" s="186"/>
    </row>
    <row r="7" spans="1:16" s="13" customFormat="1" ht="12" customHeight="1" x14ac:dyDescent="0.2">
      <c r="A7" s="36" t="s">
        <v>44</v>
      </c>
      <c r="B7" s="199">
        <f>'[1]Podklady QZ'!B89</f>
        <v>819.814258</v>
      </c>
      <c r="C7" s="19">
        <f>'[1]Podklady QZ'!C89</f>
        <v>650.7919459999996</v>
      </c>
      <c r="D7" s="200">
        <f>'[1]Podklady QZ'!D89</f>
        <v>668.82089699999983</v>
      </c>
      <c r="E7" s="19">
        <f>'[1]Podklady QZ'!E89</f>
        <v>529.11232099999995</v>
      </c>
      <c r="F7" s="19">
        <f>'[1]Podklady QZ'!F89</f>
        <v>502.58146499999992</v>
      </c>
      <c r="G7" s="120">
        <f>'[1]Podklady QZ'!G89</f>
        <v>268.318038</v>
      </c>
      <c r="H7" s="199">
        <f>'[1]Podklady QZ'!H89</f>
        <v>261.63980899999996</v>
      </c>
      <c r="I7" s="19">
        <f>'[1]Podklady QZ'!I89</f>
        <v>290.97088500000001</v>
      </c>
      <c r="J7" s="200">
        <f>'[1]Podklady QZ'!J89</f>
        <v>360.757385</v>
      </c>
      <c r="K7" s="455">
        <f>'[1]Podklady QZ'!K89</f>
        <v>0</v>
      </c>
      <c r="L7" s="454">
        <f>'[1]Podklady QZ'!L89</f>
        <v>0</v>
      </c>
      <c r="M7" s="428">
        <f>'[1]Podklady QZ'!M89</f>
        <v>0</v>
      </c>
      <c r="N7" s="49">
        <f>SUM(B7:M7)</f>
        <v>4352.8070039999993</v>
      </c>
      <c r="P7" s="72"/>
    </row>
    <row r="8" spans="1:16" s="13" customFormat="1" ht="12" customHeight="1" x14ac:dyDescent="0.2">
      <c r="A8" s="47" t="s">
        <v>43</v>
      </c>
      <c r="B8" s="201">
        <f>'[1]Podklady QZ'!B90</f>
        <v>66.885102999999987</v>
      </c>
      <c r="C8" s="16">
        <f>'[1]Podklady QZ'!C90</f>
        <v>57.573044000000003</v>
      </c>
      <c r="D8" s="202">
        <f>'[1]Podklady QZ'!D90</f>
        <v>56.767586999999985</v>
      </c>
      <c r="E8" s="484">
        <f>'[1]Podklady QZ'!E90</f>
        <v>46.317766000000006</v>
      </c>
      <c r="F8" s="16">
        <f>'[1]Podklady QZ'!F90</f>
        <v>41.603532000000001</v>
      </c>
      <c r="G8" s="481">
        <f>'[1]Podklady QZ'!G90</f>
        <v>26.361570000000007</v>
      </c>
      <c r="H8" s="201">
        <f>'[1]Podklady QZ'!H90</f>
        <v>26.122696999999992</v>
      </c>
      <c r="I8" s="16">
        <f>'[1]Podklady QZ'!I90</f>
        <v>25.744942999999999</v>
      </c>
      <c r="J8" s="202">
        <f>'[1]Podklady QZ'!J90</f>
        <v>31.837548999999999</v>
      </c>
      <c r="K8" s="449">
        <f>'[1]Podklady QZ'!K90</f>
        <v>0</v>
      </c>
      <c r="L8" s="447">
        <f>'[1]Podklady QZ'!L90</f>
        <v>0</v>
      </c>
      <c r="M8" s="431">
        <f>'[1]Podklady QZ'!M90</f>
        <v>0</v>
      </c>
      <c r="N8" s="50">
        <f>SUM(B8:M8)</f>
        <v>379.21379100000001</v>
      </c>
      <c r="P8" s="72"/>
    </row>
    <row r="9" spans="1:16" s="13" customFormat="1" ht="12" customHeight="1" x14ac:dyDescent="0.2">
      <c r="A9" s="47" t="s">
        <v>42</v>
      </c>
      <c r="B9" s="201">
        <f>'[1]Podklady QZ'!B91</f>
        <v>2006.9866100000002</v>
      </c>
      <c r="C9" s="16">
        <f>'[1]Podklady QZ'!C91</f>
        <v>1375.7340489999999</v>
      </c>
      <c r="D9" s="202">
        <f>'[1]Podklady QZ'!D91</f>
        <v>1118.9345230000001</v>
      </c>
      <c r="E9" s="484">
        <f>'[1]Podklady QZ'!E91</f>
        <v>677.61285199999998</v>
      </c>
      <c r="F9" s="16">
        <f>'[1]Podklady QZ'!F91</f>
        <v>523.7819669999999</v>
      </c>
      <c r="G9" s="481">
        <f>'[1]Podklady QZ'!G91</f>
        <v>265.768236</v>
      </c>
      <c r="H9" s="201">
        <f>'[1]Podklady QZ'!H91</f>
        <v>246.51630900000001</v>
      </c>
      <c r="I9" s="16">
        <f>'[1]Podklady QZ'!I91</f>
        <v>244.41480799999997</v>
      </c>
      <c r="J9" s="202">
        <f>'[1]Podklady QZ'!J91</f>
        <v>323.93334500000003</v>
      </c>
      <c r="K9" s="449">
        <f>'[1]Podklady QZ'!K91</f>
        <v>0</v>
      </c>
      <c r="L9" s="447">
        <f>'[1]Podklady QZ'!L91</f>
        <v>0</v>
      </c>
      <c r="M9" s="431">
        <f>'[1]Podklady QZ'!M91</f>
        <v>0</v>
      </c>
      <c r="N9" s="50">
        <f>SUM(B9:M9)</f>
        <v>6783.682699</v>
      </c>
      <c r="P9" s="72"/>
    </row>
    <row r="10" spans="1:16" s="13" customFormat="1" ht="12" customHeight="1" x14ac:dyDescent="0.2">
      <c r="A10" s="47" t="s">
        <v>67</v>
      </c>
      <c r="B10" s="203">
        <f>'[1]Podklady QZ'!B92</f>
        <v>0.76602400000000004</v>
      </c>
      <c r="C10" s="113">
        <f>'[1]Podklady QZ'!C92</f>
        <v>0.72767599999999999</v>
      </c>
      <c r="D10" s="202">
        <f>'[1]Podklady QZ'!D92</f>
        <v>1.218818</v>
      </c>
      <c r="E10" s="480">
        <f>'[1]Podklady QZ'!E92</f>
        <v>1.1775899999999999</v>
      </c>
      <c r="F10" s="113">
        <f>'[1]Podklady QZ'!F92</f>
        <v>0.95315899999999998</v>
      </c>
      <c r="G10" s="481">
        <f>'[1]Podklady QZ'!G92</f>
        <v>1.1530560000000001</v>
      </c>
      <c r="H10" s="204">
        <f>'[1]Podklady QZ'!H92</f>
        <v>0.81083400000000005</v>
      </c>
      <c r="I10" s="113">
        <f>'[1]Podklady QZ'!I92</f>
        <v>1.893424</v>
      </c>
      <c r="J10" s="202">
        <f>'[1]Podklady QZ'!J92</f>
        <v>0.94592900000000002</v>
      </c>
      <c r="K10" s="430">
        <f>'[1]Podklady QZ'!K92</f>
        <v>0</v>
      </c>
      <c r="L10" s="429">
        <f>'[1]Podklady QZ'!L92</f>
        <v>0</v>
      </c>
      <c r="M10" s="431">
        <f>'[1]Podklady QZ'!M92</f>
        <v>0</v>
      </c>
      <c r="N10" s="40">
        <f t="shared" ref="N10:N20" si="1">SUM(B10:M10)</f>
        <v>9.6465099999999993</v>
      </c>
      <c r="P10" s="72"/>
    </row>
    <row r="11" spans="1:16" s="13" customFormat="1" ht="12" customHeight="1" x14ac:dyDescent="0.2">
      <c r="A11" s="47" t="s">
        <v>68</v>
      </c>
      <c r="B11" s="203">
        <f>'[1]Podklady QZ'!B93</f>
        <v>1.515936</v>
      </c>
      <c r="C11" s="113">
        <f>'[1]Podklady QZ'!C93</f>
        <v>1.120344</v>
      </c>
      <c r="D11" s="202">
        <f>'[1]Podklady QZ'!D93</f>
        <v>1.152612</v>
      </c>
      <c r="E11" s="480">
        <f>'[1]Podklady QZ'!E93</f>
        <v>0.74166500000000013</v>
      </c>
      <c r="F11" s="113">
        <f>'[1]Podklady QZ'!F93</f>
        <v>0.76666499999999993</v>
      </c>
      <c r="G11" s="481">
        <f>'[1]Podklady QZ'!G93</f>
        <v>0.89588000000000001</v>
      </c>
      <c r="H11" s="204">
        <f>'[1]Podklady QZ'!H93</f>
        <v>1.15673</v>
      </c>
      <c r="I11" s="113">
        <f>'[1]Podklady QZ'!I93</f>
        <v>0.68067</v>
      </c>
      <c r="J11" s="202">
        <f>'[1]Podklady QZ'!J93</f>
        <v>1.1045099999999999</v>
      </c>
      <c r="K11" s="430">
        <f>'[1]Podklady QZ'!K93</f>
        <v>0</v>
      </c>
      <c r="L11" s="429">
        <f>'[1]Podklady QZ'!L93</f>
        <v>0</v>
      </c>
      <c r="M11" s="431">
        <f>'[1]Podklady QZ'!M93</f>
        <v>0</v>
      </c>
      <c r="N11" s="40">
        <f t="shared" si="1"/>
        <v>9.1350119999999979</v>
      </c>
      <c r="P11" s="72"/>
    </row>
    <row r="12" spans="1:16" s="13" customFormat="1" ht="12" customHeight="1" x14ac:dyDescent="0.2">
      <c r="A12" s="47" t="s">
        <v>69</v>
      </c>
      <c r="B12" s="203">
        <f>'[1]Podklady QZ'!B94</f>
        <v>5.1999999999999998E-3</v>
      </c>
      <c r="C12" s="113">
        <f>'[1]Podklady QZ'!C94</f>
        <v>1.6300000000000002E-2</v>
      </c>
      <c r="D12" s="202">
        <f>'[1]Podklady QZ'!D94</f>
        <v>2.8079999999999997E-2</v>
      </c>
      <c r="E12" s="480">
        <f>'[1]Podklady QZ'!E94</f>
        <v>5.7146000000000002E-2</v>
      </c>
      <c r="F12" s="113">
        <f>'[1]Podklady QZ'!F94</f>
        <v>4.4698999999999996E-2</v>
      </c>
      <c r="G12" s="481">
        <f>'[1]Podklady QZ'!G94</f>
        <v>8.0467999999999998E-2</v>
      </c>
      <c r="H12" s="204">
        <f>'[1]Podklady QZ'!H94</f>
        <v>6.8652000000000005E-2</v>
      </c>
      <c r="I12" s="113">
        <f>'[1]Podklady QZ'!I94</f>
        <v>6.1426000000000001E-2</v>
      </c>
      <c r="J12" s="202">
        <f>'[1]Podklady QZ'!J94</f>
        <v>4.9225999999999999E-2</v>
      </c>
      <c r="K12" s="430">
        <f>'[1]Podklady QZ'!K94</f>
        <v>0</v>
      </c>
      <c r="L12" s="429">
        <f>'[1]Podklady QZ'!L94</f>
        <v>0</v>
      </c>
      <c r="M12" s="431">
        <f>'[1]Podklady QZ'!M94</f>
        <v>0</v>
      </c>
      <c r="N12" s="40">
        <f t="shared" si="1"/>
        <v>0.41119699999999998</v>
      </c>
      <c r="P12" s="72"/>
    </row>
    <row r="13" spans="1:16" s="13" customFormat="1" ht="12" customHeight="1" x14ac:dyDescent="0.2">
      <c r="A13" s="47" t="s">
        <v>41</v>
      </c>
      <c r="B13" s="203">
        <f>'[1]Podklady QZ'!B95</f>
        <v>6707.2352700000019</v>
      </c>
      <c r="C13" s="113">
        <f>'[1]Podklady QZ'!C95</f>
        <v>5324.0563550000006</v>
      </c>
      <c r="D13" s="202">
        <f>'[1]Podklady QZ'!D95</f>
        <v>4408.4952400000002</v>
      </c>
      <c r="E13" s="480">
        <f>'[1]Podklady QZ'!E95</f>
        <v>3120.4066200000002</v>
      </c>
      <c r="F13" s="113">
        <f>'[1]Podklady QZ'!F95</f>
        <v>2746.6942900000004</v>
      </c>
      <c r="G13" s="481">
        <f>'[1]Podklady QZ'!G95</f>
        <v>1142.2297439999998</v>
      </c>
      <c r="H13" s="204">
        <f>'[1]Podklady QZ'!H95</f>
        <v>1016.2566399999999</v>
      </c>
      <c r="I13" s="113">
        <f>'[1]Podklady QZ'!I95</f>
        <v>1116.088831</v>
      </c>
      <c r="J13" s="202">
        <f>'[1]Podklady QZ'!J95</f>
        <v>1733.7546139999999</v>
      </c>
      <c r="K13" s="430">
        <f>'[1]Podklady QZ'!K95</f>
        <v>0</v>
      </c>
      <c r="L13" s="429">
        <f>'[1]Podklady QZ'!L95</f>
        <v>0</v>
      </c>
      <c r="M13" s="431">
        <f>'[1]Podklady QZ'!M95</f>
        <v>0</v>
      </c>
      <c r="N13" s="40">
        <f t="shared" si="1"/>
        <v>27315.217604000005</v>
      </c>
      <c r="P13" s="72"/>
    </row>
    <row r="14" spans="1:16" s="13" customFormat="1" ht="12" customHeight="1" x14ac:dyDescent="0.2">
      <c r="A14" s="47" t="s">
        <v>80</v>
      </c>
      <c r="B14" s="203">
        <f>'[1]Podklady QZ'!B96</f>
        <v>37.952019999999997</v>
      </c>
      <c r="C14" s="113">
        <f>'[1]Podklady QZ'!C96</f>
        <v>30.353149999999999</v>
      </c>
      <c r="D14" s="202">
        <f>'[1]Podklady QZ'!D96</f>
        <v>26.839400000000001</v>
      </c>
      <c r="E14" s="480">
        <f>'[1]Podklady QZ'!E96</f>
        <v>18.68778</v>
      </c>
      <c r="F14" s="113">
        <f>'[1]Podklady QZ'!F96</f>
        <v>14.33745</v>
      </c>
      <c r="G14" s="481">
        <f>'[1]Podklady QZ'!G96</f>
        <v>6.4776900000000008</v>
      </c>
      <c r="H14" s="204">
        <f>'[1]Podklady QZ'!H96</f>
        <v>6.1265999999999998</v>
      </c>
      <c r="I14" s="113">
        <f>'[1]Podklady QZ'!I96</f>
        <v>6.6922899999999998</v>
      </c>
      <c r="J14" s="202">
        <f>'[1]Podklady QZ'!J96</f>
        <v>9.7302499999999998</v>
      </c>
      <c r="K14" s="430">
        <f>'[1]Podklady QZ'!K96</f>
        <v>0</v>
      </c>
      <c r="L14" s="429">
        <f>'[1]Podklady QZ'!L96</f>
        <v>0</v>
      </c>
      <c r="M14" s="431">
        <f>'[1]Podklady QZ'!M96</f>
        <v>0</v>
      </c>
      <c r="N14" s="40">
        <f t="shared" si="1"/>
        <v>157.19663000000003</v>
      </c>
      <c r="P14" s="72"/>
    </row>
    <row r="15" spans="1:16" s="13" customFormat="1" ht="12" customHeight="1" x14ac:dyDescent="0.2">
      <c r="A15" s="47" t="s">
        <v>40</v>
      </c>
      <c r="B15" s="203">
        <f>'[1]Podklady QZ'!B97</f>
        <v>6.6599999999999993E-2</v>
      </c>
      <c r="C15" s="113">
        <f>'[1]Podklady QZ'!C97</f>
        <v>3.7350000000000001E-2</v>
      </c>
      <c r="D15" s="202">
        <f>'[1]Podklady QZ'!D97</f>
        <v>2.8559999999999999E-2</v>
      </c>
      <c r="E15" s="480">
        <f>'[1]Podklady QZ'!E97</f>
        <v>2.4164999999999999E-2</v>
      </c>
      <c r="F15" s="113">
        <f>'[1]Podklady QZ'!F97</f>
        <v>1.7574000000000003E-2</v>
      </c>
      <c r="G15" s="481">
        <f>'[1]Podklady QZ'!G97</f>
        <v>0</v>
      </c>
      <c r="H15" s="204">
        <f>'[1]Podklady QZ'!H97</f>
        <v>0</v>
      </c>
      <c r="I15" s="113">
        <f>'[1]Podklady QZ'!I97</f>
        <v>0</v>
      </c>
      <c r="J15" s="202">
        <f>'[1]Podklady QZ'!J97</f>
        <v>2.2200000000000002E-3</v>
      </c>
      <c r="K15" s="430">
        <f>'[1]Podklady QZ'!K97</f>
        <v>0</v>
      </c>
      <c r="L15" s="429">
        <f>'[1]Podklady QZ'!L97</f>
        <v>0</v>
      </c>
      <c r="M15" s="431">
        <f>'[1]Podklady QZ'!M97</f>
        <v>0</v>
      </c>
      <c r="N15" s="40">
        <f t="shared" si="1"/>
        <v>0.17646899999999999</v>
      </c>
      <c r="P15" s="72"/>
    </row>
    <row r="16" spans="1:16" s="13" customFormat="1" ht="12" customHeight="1" x14ac:dyDescent="0.2">
      <c r="A16" s="47" t="s">
        <v>39</v>
      </c>
      <c r="B16" s="204">
        <f>'[1]Podklady QZ'!B98</f>
        <v>51.898458000000005</v>
      </c>
      <c r="C16" s="113">
        <f>'[1]Podklady QZ'!C98</f>
        <v>45.619341999999996</v>
      </c>
      <c r="D16" s="202">
        <f>'[1]Podklady QZ'!D98</f>
        <v>43.047150999999999</v>
      </c>
      <c r="E16" s="480">
        <f>'[1]Podklady QZ'!E98</f>
        <v>57.251500999999998</v>
      </c>
      <c r="F16" s="113">
        <f>'[1]Podklady QZ'!F98</f>
        <v>50.428268000000003</v>
      </c>
      <c r="G16" s="481">
        <f>'[1]Podklady QZ'!G98</f>
        <v>26.899425000000001</v>
      </c>
      <c r="H16" s="204">
        <f>'[1]Podklady QZ'!H98</f>
        <v>24.817616000000001</v>
      </c>
      <c r="I16" s="113">
        <f>'[1]Podklady QZ'!I98</f>
        <v>25.908954999999999</v>
      </c>
      <c r="J16" s="202">
        <f>'[1]Podklady QZ'!J98</f>
        <v>39.745685999999999</v>
      </c>
      <c r="K16" s="430">
        <f>'[1]Podklady QZ'!K98</f>
        <v>0</v>
      </c>
      <c r="L16" s="429">
        <f>'[1]Podklady QZ'!L98</f>
        <v>0</v>
      </c>
      <c r="M16" s="431">
        <f>'[1]Podklady QZ'!M98</f>
        <v>0</v>
      </c>
      <c r="N16" s="40">
        <f t="shared" si="1"/>
        <v>365.61640199999994</v>
      </c>
      <c r="P16" s="72"/>
    </row>
    <row r="17" spans="1:17" s="13" customFormat="1" ht="12" customHeight="1" x14ac:dyDescent="0.2">
      <c r="A17" s="47" t="s">
        <v>38</v>
      </c>
      <c r="B17" s="204">
        <f>'[1]Podklady QZ'!B99</f>
        <v>14.732609999999999</v>
      </c>
      <c r="C17" s="113">
        <f>'[1]Podklady QZ'!C99</f>
        <v>12.266512000000001</v>
      </c>
      <c r="D17" s="202">
        <f>'[1]Podklady QZ'!D99</f>
        <v>12.883028999999999</v>
      </c>
      <c r="E17" s="480">
        <f>'[1]Podklady QZ'!E99</f>
        <v>7.1941369999999996</v>
      </c>
      <c r="F17" s="113">
        <f>'[1]Podklady QZ'!F99</f>
        <v>5.7064560000000002</v>
      </c>
      <c r="G17" s="481">
        <f>'[1]Podklady QZ'!G99</f>
        <v>8.8580000000000005</v>
      </c>
      <c r="H17" s="204">
        <f>'[1]Podklady QZ'!H99</f>
        <v>0.66</v>
      </c>
      <c r="I17" s="113">
        <f>'[1]Podklady QZ'!I99</f>
        <v>0.66400000000000003</v>
      </c>
      <c r="J17" s="202">
        <f>'[1]Podklady QZ'!J99</f>
        <v>1.1360969999999999</v>
      </c>
      <c r="K17" s="430">
        <f>'[1]Podklady QZ'!K99</f>
        <v>0</v>
      </c>
      <c r="L17" s="429">
        <f>'[1]Podklady QZ'!L99</f>
        <v>0</v>
      </c>
      <c r="M17" s="431">
        <f>'[1]Podklady QZ'!M99</f>
        <v>0</v>
      </c>
      <c r="N17" s="40">
        <f t="shared" si="1"/>
        <v>64.100841000000003</v>
      </c>
      <c r="P17" s="72"/>
    </row>
    <row r="18" spans="1:17" s="13" customFormat="1" ht="12" customHeight="1" x14ac:dyDescent="0.2">
      <c r="A18" s="47" t="s">
        <v>37</v>
      </c>
      <c r="B18" s="204">
        <f>'[1]Podklady QZ'!B100</f>
        <v>288.13502370939852</v>
      </c>
      <c r="C18" s="113">
        <f>'[1]Podklady QZ'!C100</f>
        <v>241.71855208014904</v>
      </c>
      <c r="D18" s="202">
        <f>'[1]Podklady QZ'!D100</f>
        <v>260.07788596146895</v>
      </c>
      <c r="E18" s="480">
        <f>'[1]Podklady QZ'!E100</f>
        <v>268.098941023799</v>
      </c>
      <c r="F18" s="113">
        <f>'[1]Podklady QZ'!F100</f>
        <v>235.21546033824069</v>
      </c>
      <c r="G18" s="481">
        <f>'[1]Podklady QZ'!G100</f>
        <v>190.87439915633391</v>
      </c>
      <c r="H18" s="204">
        <f>'[1]Podklady QZ'!H100</f>
        <v>204.29744308155466</v>
      </c>
      <c r="I18" s="113">
        <f>'[1]Podklady QZ'!I100</f>
        <v>202.86678599999999</v>
      </c>
      <c r="J18" s="202">
        <f>'[1]Podklady QZ'!J100</f>
        <v>188.177763</v>
      </c>
      <c r="K18" s="430">
        <f>'[1]Podklady QZ'!K100</f>
        <v>0</v>
      </c>
      <c r="L18" s="429">
        <f>'[1]Podklady QZ'!L100</f>
        <v>0</v>
      </c>
      <c r="M18" s="431">
        <f>'[1]Podklady QZ'!M100</f>
        <v>0</v>
      </c>
      <c r="N18" s="40">
        <f t="shared" si="1"/>
        <v>2079.4622543509449</v>
      </c>
      <c r="P18" s="72"/>
    </row>
    <row r="19" spans="1:17" s="13" customFormat="1" ht="12" customHeight="1" x14ac:dyDescent="0.2">
      <c r="A19" s="47" t="s">
        <v>36</v>
      </c>
      <c r="B19" s="204">
        <f>'[1]Podklady QZ'!B101</f>
        <v>458.25521299999997</v>
      </c>
      <c r="C19" s="113">
        <f>'[1]Podklady QZ'!C101</f>
        <v>369.03512600000005</v>
      </c>
      <c r="D19" s="202">
        <f>'[1]Podklady QZ'!D101</f>
        <v>386.42858399999989</v>
      </c>
      <c r="E19" s="480">
        <f>'[1]Podklady QZ'!E101</f>
        <v>342.25201700000002</v>
      </c>
      <c r="F19" s="113">
        <f>'[1]Podklady QZ'!F101</f>
        <v>323.29195400000003</v>
      </c>
      <c r="G19" s="481">
        <f>'[1]Podklady QZ'!G101</f>
        <v>226.888462</v>
      </c>
      <c r="H19" s="204">
        <f>'[1]Podklady QZ'!H101</f>
        <v>263.17893299999997</v>
      </c>
      <c r="I19" s="113">
        <f>'[1]Podklady QZ'!I101</f>
        <v>264.32206400000001</v>
      </c>
      <c r="J19" s="202">
        <f>'[1]Podklady QZ'!J101</f>
        <v>258.51712800000001</v>
      </c>
      <c r="K19" s="430">
        <f>'[1]Podklady QZ'!K101</f>
        <v>0</v>
      </c>
      <c r="L19" s="429">
        <f>'[1]Podklady QZ'!L101</f>
        <v>0</v>
      </c>
      <c r="M19" s="431">
        <f>'[1]Podklady QZ'!M101</f>
        <v>0</v>
      </c>
      <c r="N19" s="40">
        <f t="shared" si="1"/>
        <v>2892.1694809999999</v>
      </c>
      <c r="P19" s="72"/>
    </row>
    <row r="20" spans="1:17" s="13" customFormat="1" ht="12" customHeight="1" x14ac:dyDescent="0.2">
      <c r="A20" s="47" t="s">
        <v>3</v>
      </c>
      <c r="B20" s="204">
        <f>'[1]Podklady QZ'!B102</f>
        <v>0</v>
      </c>
      <c r="C20" s="113">
        <f>'[1]Podklady QZ'!C102</f>
        <v>0</v>
      </c>
      <c r="D20" s="202">
        <f>'[1]Podklady QZ'!D102</f>
        <v>0</v>
      </c>
      <c r="E20" s="480">
        <f>'[1]Podklady QZ'!E102</f>
        <v>0</v>
      </c>
      <c r="F20" s="113">
        <f>'[1]Podklady QZ'!F102</f>
        <v>0</v>
      </c>
      <c r="G20" s="481">
        <f>'[1]Podklady QZ'!G102</f>
        <v>0</v>
      </c>
      <c r="H20" s="204">
        <f>'[1]Podklady QZ'!H102</f>
        <v>0</v>
      </c>
      <c r="I20" s="113">
        <f>'[1]Podklady QZ'!I102</f>
        <v>0</v>
      </c>
      <c r="J20" s="202">
        <f>'[1]Podklady QZ'!J102</f>
        <v>0</v>
      </c>
      <c r="K20" s="430">
        <f>'[1]Podklady QZ'!K102</f>
        <v>0</v>
      </c>
      <c r="L20" s="429">
        <f>'[1]Podklady QZ'!L102</f>
        <v>0</v>
      </c>
      <c r="M20" s="431">
        <f>'[1]Podklady QZ'!M102</f>
        <v>0</v>
      </c>
      <c r="N20" s="40">
        <f t="shared" si="1"/>
        <v>0</v>
      </c>
      <c r="P20" s="72"/>
    </row>
    <row r="21" spans="1:17" s="13" customFormat="1" ht="12" customHeight="1" x14ac:dyDescent="0.2">
      <c r="A21" s="47" t="s">
        <v>35</v>
      </c>
      <c r="B21" s="204">
        <f>'[1]Podklady QZ'!B103</f>
        <v>6.3592850000000025</v>
      </c>
      <c r="C21" s="113">
        <f>'[1]Podklady QZ'!C103</f>
        <v>5.0382990000000003</v>
      </c>
      <c r="D21" s="202">
        <f>'[1]Podklady QZ'!D103</f>
        <v>4.7823649999999978</v>
      </c>
      <c r="E21" s="480">
        <f>'[1]Podklady QZ'!E103</f>
        <v>2.7260300000000002</v>
      </c>
      <c r="F21" s="113">
        <f>'[1]Podklady QZ'!F103</f>
        <v>4.8564379999999989</v>
      </c>
      <c r="G21" s="481">
        <f>'[1]Podklady QZ'!G103</f>
        <v>26.355740000000004</v>
      </c>
      <c r="H21" s="204">
        <f>'[1]Podklady QZ'!H103</f>
        <v>5.4130380000000002</v>
      </c>
      <c r="I21" s="113">
        <f>'[1]Podklady QZ'!I103</f>
        <v>6.5513950000000003</v>
      </c>
      <c r="J21" s="202">
        <f>'[1]Podklady QZ'!J103</f>
        <v>10.469786000000001</v>
      </c>
      <c r="K21" s="430">
        <f>'[1]Podklady QZ'!K103</f>
        <v>0</v>
      </c>
      <c r="L21" s="429">
        <f>'[1]Podklady QZ'!L103</f>
        <v>0</v>
      </c>
      <c r="M21" s="431">
        <f>'[1]Podklady QZ'!M103</f>
        <v>0</v>
      </c>
      <c r="N21" s="40">
        <f>SUM(B21:M21)</f>
        <v>72.55237600000001</v>
      </c>
      <c r="P21" s="72"/>
    </row>
    <row r="22" spans="1:17" s="13" customFormat="1" ht="12" customHeight="1" thickBot="1" x14ac:dyDescent="0.25">
      <c r="A22" s="37" t="s">
        <v>34</v>
      </c>
      <c r="B22" s="205">
        <f>'[1]Podklady QZ'!B104</f>
        <v>3501.9135568237684</v>
      </c>
      <c r="C22" s="114">
        <f>'[1]Podklady QZ'!C104</f>
        <v>2732.5769373528879</v>
      </c>
      <c r="D22" s="206">
        <f>'[1]Podklady QZ'!D104</f>
        <v>2319.442008668128</v>
      </c>
      <c r="E22" s="114">
        <f>'[1]Podklady QZ'!E104</f>
        <v>1514.2934040589869</v>
      </c>
      <c r="F22" s="114">
        <f>'[1]Podklady QZ'!F104</f>
        <v>1503.0263847563915</v>
      </c>
      <c r="G22" s="114">
        <f>'[1]Podklady QZ'!G104</f>
        <v>843.92886994129117</v>
      </c>
      <c r="H22" s="205">
        <f>'[1]Podklady QZ'!H104</f>
        <v>869.36130637441454</v>
      </c>
      <c r="I22" s="114">
        <f>'[1]Podklady QZ'!I104</f>
        <v>741.58631572741376</v>
      </c>
      <c r="J22" s="206">
        <f>'[1]Podklady QZ'!J104</f>
        <v>1005.6943788517326</v>
      </c>
      <c r="K22" s="424">
        <f>'[1]Podklady QZ'!K104</f>
        <v>0</v>
      </c>
      <c r="L22" s="423">
        <f>'[1]Podklady QZ'!L104</f>
        <v>0</v>
      </c>
      <c r="M22" s="425">
        <f>'[1]Podklady QZ'!M104</f>
        <v>0</v>
      </c>
      <c r="N22" s="41">
        <f>SUM(B22:M22)</f>
        <v>15031.823162555014</v>
      </c>
      <c r="P22" s="72"/>
    </row>
    <row r="23" spans="1:17" s="5" customFormat="1" ht="11.25" x14ac:dyDescent="0.2">
      <c r="A23" s="53"/>
      <c r="N23" s="4" t="s">
        <v>82</v>
      </c>
    </row>
    <row r="24" spans="1:17" s="13" customFormat="1" x14ac:dyDescent="0.2">
      <c r="A24" s="3"/>
      <c r="B24" s="485"/>
      <c r="C24" s="485"/>
      <c r="D24" s="116"/>
      <c r="E24" s="116"/>
      <c r="F24" s="116"/>
      <c r="G24" s="116"/>
      <c r="H24" s="116"/>
      <c r="I24" s="116"/>
      <c r="J24" s="116"/>
      <c r="K24" s="116"/>
      <c r="L24" s="116"/>
      <c r="M24" s="116"/>
      <c r="N24" s="115"/>
    </row>
    <row r="25" spans="1:17" s="13" customFormat="1" x14ac:dyDescent="0.2">
      <c r="A25" s="225" t="s">
        <v>44</v>
      </c>
      <c r="B25" s="52">
        <f>SUM(INDEX(B7:M7,,MONTH('[1]Podklady QZ'!$O$1)):INDEX(B7:M7,,MONTH('[1]Podklady RZ'!$Q$1)))</f>
        <v>913.36807899999997</v>
      </c>
      <c r="C25" s="485"/>
      <c r="D25" s="116"/>
      <c r="E25" s="116"/>
      <c r="F25" s="116"/>
      <c r="G25" s="116"/>
      <c r="H25" s="116"/>
      <c r="I25" s="116"/>
      <c r="J25" s="116"/>
      <c r="K25" s="116"/>
      <c r="L25" s="116"/>
      <c r="M25" s="116"/>
      <c r="N25" s="116"/>
    </row>
    <row r="26" spans="1:17" s="13" customFormat="1" x14ac:dyDescent="0.2">
      <c r="A26" s="225" t="s">
        <v>43</v>
      </c>
      <c r="B26" s="52">
        <f>SUM(INDEX(B8:M8,,MONTH('[1]Podklady QZ'!$O$1)):INDEX(B8:M8,,MONTH('[1]Podklady RZ'!$Q$1)))</f>
        <v>83.70518899999999</v>
      </c>
      <c r="C26" s="485"/>
      <c r="D26" s="116"/>
      <c r="E26" s="116"/>
      <c r="F26" s="116"/>
      <c r="G26" s="116"/>
      <c r="H26" s="116"/>
      <c r="I26" s="116"/>
      <c r="J26" s="116"/>
      <c r="K26" s="116"/>
      <c r="L26" s="116"/>
      <c r="M26" s="116"/>
      <c r="N26" s="116"/>
      <c r="O26" s="117"/>
    </row>
    <row r="27" spans="1:17" s="13" customFormat="1" x14ac:dyDescent="0.2">
      <c r="A27" s="225" t="s">
        <v>42</v>
      </c>
      <c r="B27" s="52">
        <f>SUM(INDEX(B9:M9,,MONTH('[1]Podklady QZ'!$O$1)):INDEX(B9:M9,,MONTH('[1]Podklady RZ'!$Q$1)))</f>
        <v>814.864462</v>
      </c>
      <c r="C27" s="485"/>
      <c r="D27" s="116"/>
      <c r="E27" s="116"/>
      <c r="F27" s="116"/>
      <c r="G27" s="116"/>
      <c r="H27" s="116"/>
      <c r="I27" s="116"/>
      <c r="J27" s="116"/>
      <c r="K27" s="116"/>
      <c r="L27" s="116"/>
      <c r="M27" s="116"/>
      <c r="N27" s="116"/>
      <c r="O27" s="117"/>
    </row>
    <row r="28" spans="1:17" s="13" customFormat="1" x14ac:dyDescent="0.2">
      <c r="A28" s="225" t="s">
        <v>67</v>
      </c>
      <c r="B28" s="52">
        <f>SUM(INDEX(B10:M10,,MONTH('[1]Podklady QZ'!$O$1)):INDEX(B10:M10,,MONTH('[1]Podklady RZ'!$Q$1)))</f>
        <v>3.6501870000000003</v>
      </c>
      <c r="C28" s="485"/>
      <c r="D28" s="116"/>
      <c r="E28" s="116"/>
      <c r="F28" s="116"/>
      <c r="G28" s="116"/>
      <c r="H28" s="116"/>
      <c r="I28" s="116"/>
      <c r="J28" s="116"/>
      <c r="K28" s="116"/>
      <c r="L28" s="116"/>
      <c r="M28" s="116"/>
      <c r="N28" s="116"/>
      <c r="Q28" s="14"/>
    </row>
    <row r="29" spans="1:17" s="13" customFormat="1" x14ac:dyDescent="0.2">
      <c r="A29" s="225" t="s">
        <v>68</v>
      </c>
      <c r="B29" s="52">
        <f>SUM(INDEX(B11:M11,,MONTH('[1]Podklady QZ'!$O$1)):INDEX(B11:M11,,MONTH('[1]Podklady RZ'!$Q$1)))</f>
        <v>2.94191</v>
      </c>
      <c r="C29" s="485"/>
      <c r="D29" s="116"/>
      <c r="E29" s="116"/>
      <c r="F29" s="116"/>
      <c r="G29" s="116"/>
      <c r="H29" s="116"/>
      <c r="I29" s="116"/>
      <c r="J29" s="116"/>
      <c r="K29" s="116"/>
      <c r="L29" s="116"/>
      <c r="M29" s="116"/>
      <c r="N29" s="116"/>
    </row>
    <row r="30" spans="1:17" s="13" customFormat="1" x14ac:dyDescent="0.2">
      <c r="A30" s="225" t="s">
        <v>69</v>
      </c>
      <c r="B30" s="52">
        <f>SUM(INDEX(B12:M12,,MONTH('[1]Podklady QZ'!$O$1)):INDEX(B12:M12,,MONTH('[1]Podklady RZ'!$Q$1)))</f>
        <v>0.17930399999999999</v>
      </c>
      <c r="C30" s="485"/>
      <c r="D30" s="116"/>
      <c r="E30" s="116"/>
      <c r="F30" s="116"/>
      <c r="G30" s="116"/>
      <c r="H30" s="116"/>
      <c r="I30" s="116"/>
      <c r="J30" s="116"/>
      <c r="K30" s="116"/>
      <c r="L30" s="116"/>
      <c r="M30" s="116"/>
      <c r="N30" s="116"/>
    </row>
    <row r="31" spans="1:17" s="13" customFormat="1" x14ac:dyDescent="0.2">
      <c r="A31" s="225" t="s">
        <v>41</v>
      </c>
      <c r="B31" s="52">
        <f>SUM(INDEX(B13:M13,,MONTH('[1]Podklady QZ'!$O$1)):INDEX(B13:M13,,MONTH('[1]Podklady RZ'!$Q$1)))</f>
        <v>3866.100085</v>
      </c>
      <c r="C31" s="485"/>
      <c r="D31" s="116"/>
      <c r="E31" s="116"/>
      <c r="F31" s="116"/>
      <c r="G31" s="116"/>
      <c r="H31" s="116"/>
      <c r="I31" s="116"/>
      <c r="J31" s="116"/>
      <c r="K31" s="116"/>
      <c r="L31" s="116"/>
      <c r="M31" s="116"/>
      <c r="N31" s="116"/>
    </row>
    <row r="32" spans="1:17" s="13" customFormat="1" x14ac:dyDescent="0.2">
      <c r="A32" s="225" t="s">
        <v>80</v>
      </c>
      <c r="B32" s="52">
        <f>SUM(INDEX(B14:M14,,MONTH('[1]Podklady QZ'!$O$1)):INDEX(B14:M14,,MONTH('[1]Podklady RZ'!$Q$1)))</f>
        <v>22.549140000000001</v>
      </c>
      <c r="C32" s="485"/>
      <c r="D32" s="116"/>
      <c r="E32" s="116"/>
      <c r="F32" s="116"/>
      <c r="G32" s="116"/>
      <c r="H32" s="116"/>
      <c r="I32" s="116"/>
      <c r="J32" s="116"/>
      <c r="K32" s="116"/>
      <c r="L32" s="116"/>
      <c r="M32" s="116"/>
      <c r="N32" s="116"/>
    </row>
    <row r="33" spans="1:14" s="13" customFormat="1" x14ac:dyDescent="0.2">
      <c r="A33" s="225" t="s">
        <v>40</v>
      </c>
      <c r="B33" s="52">
        <f>SUM(INDEX(B15:M15,,MONTH('[1]Podklady QZ'!$O$1)):INDEX(B15:M15,,MONTH('[1]Podklady RZ'!$Q$1)))</f>
        <v>2.2200000000000002E-3</v>
      </c>
      <c r="C33" s="485"/>
      <c r="D33" s="116"/>
      <c r="E33" s="116"/>
      <c r="F33" s="116"/>
      <c r="G33" s="116"/>
      <c r="H33" s="116"/>
      <c r="I33" s="116"/>
      <c r="J33" s="116"/>
      <c r="K33" s="116"/>
      <c r="L33" s="116"/>
      <c r="M33" s="116"/>
      <c r="N33" s="116"/>
    </row>
    <row r="34" spans="1:14" s="13" customFormat="1" x14ac:dyDescent="0.2">
      <c r="A34" s="225" t="s">
        <v>39</v>
      </c>
      <c r="B34" s="52">
        <f>SUM(INDEX(B16:M16,,MONTH('[1]Podklady QZ'!$O$1)):INDEX(B16:M16,,MONTH('[1]Podklady RZ'!$Q$1)))</f>
        <v>90.472256999999999</v>
      </c>
      <c r="C34" s="485"/>
      <c r="D34" s="116"/>
      <c r="E34" s="116"/>
      <c r="F34" s="116"/>
      <c r="G34" s="116"/>
      <c r="H34" s="116"/>
      <c r="I34" s="116"/>
      <c r="J34" s="116"/>
      <c r="K34" s="116"/>
      <c r="L34" s="116"/>
      <c r="M34" s="116"/>
      <c r="N34" s="116"/>
    </row>
    <row r="35" spans="1:14" s="13" customFormat="1" x14ac:dyDescent="0.2">
      <c r="A35" s="225" t="s">
        <v>38</v>
      </c>
      <c r="B35" s="52">
        <f>SUM(INDEX(B17:M17,,MONTH('[1]Podklady QZ'!$O$1)):INDEX(B17:M17,,MONTH('[1]Podklady RZ'!$Q$1)))</f>
        <v>2.4600970000000002</v>
      </c>
      <c r="C35" s="485"/>
      <c r="D35" s="116"/>
      <c r="E35" s="116"/>
      <c r="F35" s="116"/>
      <c r="G35" s="116"/>
      <c r="H35" s="116"/>
      <c r="I35" s="116"/>
      <c r="J35" s="116"/>
      <c r="K35" s="116"/>
      <c r="L35" s="116"/>
      <c r="M35" s="116"/>
      <c r="N35" s="116"/>
    </row>
    <row r="36" spans="1:14" s="13" customFormat="1" x14ac:dyDescent="0.2">
      <c r="A36" s="225" t="s">
        <v>37</v>
      </c>
      <c r="B36" s="52">
        <f>SUM(INDEX(B18:M18,,MONTH('[1]Podklady QZ'!$O$1)):INDEX(B18:M18,,MONTH('[1]Podklady RZ'!$Q$1)))</f>
        <v>595.34199208155462</v>
      </c>
      <c r="C36" s="485"/>
      <c r="D36" s="116"/>
      <c r="E36" s="116"/>
      <c r="F36" s="116"/>
      <c r="G36" s="116"/>
      <c r="H36" s="116"/>
      <c r="I36" s="116"/>
      <c r="J36" s="116"/>
      <c r="K36" s="116"/>
      <c r="L36" s="116"/>
      <c r="M36" s="116"/>
      <c r="N36" s="116"/>
    </row>
    <row r="37" spans="1:14" s="13" customFormat="1" x14ac:dyDescent="0.2">
      <c r="A37" s="225" t="s">
        <v>36</v>
      </c>
      <c r="B37" s="52">
        <f>SUM(INDEX(B19:M19,,MONTH('[1]Podklady QZ'!$O$1)):INDEX(B19:M19,,MONTH('[1]Podklady RZ'!$Q$1)))</f>
        <v>786.01812500000005</v>
      </c>
      <c r="C37" s="485"/>
      <c r="D37" s="116"/>
      <c r="E37" s="116"/>
      <c r="F37" s="116"/>
      <c r="G37" s="116"/>
      <c r="H37" s="116"/>
      <c r="I37" s="116"/>
      <c r="J37" s="116"/>
      <c r="K37" s="116"/>
      <c r="L37" s="116"/>
      <c r="M37" s="116"/>
      <c r="N37" s="116"/>
    </row>
    <row r="38" spans="1:14" s="13" customFormat="1" x14ac:dyDescent="0.2">
      <c r="A38" s="225" t="s">
        <v>3</v>
      </c>
      <c r="B38" s="52">
        <f>SUM(INDEX(B20:M20,,MONTH('[1]Podklady QZ'!$O$1)):INDEX(B20:M20,,MONTH('[1]Podklady RZ'!$Q$1)))</f>
        <v>0</v>
      </c>
      <c r="C38" s="485"/>
      <c r="D38" s="116"/>
      <c r="E38" s="116"/>
      <c r="F38" s="116"/>
      <c r="G38" s="116"/>
      <c r="H38" s="116"/>
      <c r="I38" s="116"/>
      <c r="J38" s="116"/>
      <c r="K38" s="116"/>
      <c r="L38" s="116"/>
      <c r="M38" s="116"/>
      <c r="N38" s="116"/>
    </row>
    <row r="39" spans="1:14" s="13" customFormat="1" x14ac:dyDescent="0.2">
      <c r="A39" s="225" t="s">
        <v>35</v>
      </c>
      <c r="B39" s="52">
        <f>SUM(INDEX(B21:M21,,MONTH('[1]Podklady QZ'!$O$1)):INDEX(B21:M21,,MONTH('[1]Podklady RZ'!$Q$1)))</f>
        <v>22.434218999999999</v>
      </c>
      <c r="C39" s="485"/>
      <c r="D39" s="116"/>
      <c r="E39" s="116"/>
      <c r="F39" s="116"/>
      <c r="G39" s="116"/>
      <c r="H39" s="116"/>
      <c r="I39" s="116"/>
      <c r="J39" s="116"/>
      <c r="K39" s="116"/>
      <c r="L39" s="116"/>
      <c r="M39" s="116"/>
      <c r="N39" s="116"/>
    </row>
    <row r="40" spans="1:14" s="13" customFormat="1" x14ac:dyDescent="0.2">
      <c r="A40" s="225" t="s">
        <v>34</v>
      </c>
      <c r="B40" s="52">
        <f>SUM(INDEX(B22:M22,,MONTH('[1]Podklady QZ'!$O$1)):INDEX(B22:M22,,MONTH('[1]Podklady RZ'!$Q$1)))</f>
        <v>2616.6420009535609</v>
      </c>
      <c r="C40" s="485"/>
      <c r="D40" s="116"/>
      <c r="E40" s="116"/>
      <c r="F40" s="116"/>
      <c r="G40" s="116"/>
      <c r="H40" s="116"/>
      <c r="I40" s="116"/>
      <c r="J40" s="116"/>
      <c r="K40" s="116"/>
      <c r="L40" s="116"/>
      <c r="M40" s="116"/>
      <c r="N40" s="116"/>
    </row>
    <row r="41" spans="1:14" s="13" customFormat="1" x14ac:dyDescent="0.2">
      <c r="A41" s="3"/>
      <c r="B41" s="485"/>
      <c r="C41" s="485"/>
      <c r="D41" s="116"/>
      <c r="E41" s="116"/>
      <c r="F41" s="116"/>
      <c r="G41" s="116"/>
      <c r="H41" s="116"/>
      <c r="I41" s="116"/>
      <c r="J41" s="116"/>
      <c r="K41" s="116"/>
      <c r="L41" s="116"/>
      <c r="M41" s="116"/>
      <c r="N41" s="116"/>
    </row>
    <row r="42" spans="1:14" s="13" customFormat="1" x14ac:dyDescent="0.2">
      <c r="A42" s="3"/>
      <c r="B42" s="485"/>
      <c r="C42" s="485"/>
      <c r="D42" s="116"/>
      <c r="E42" s="116"/>
      <c r="F42" s="116"/>
      <c r="G42" s="116"/>
      <c r="H42" s="116"/>
      <c r="I42" s="116"/>
      <c r="J42" s="116"/>
      <c r="K42" s="116"/>
      <c r="L42" s="116"/>
      <c r="M42" s="116"/>
      <c r="N42" s="116"/>
    </row>
    <row r="43" spans="1:14" s="13" customFormat="1" x14ac:dyDescent="0.2">
      <c r="A43" s="115"/>
      <c r="B43" s="116"/>
      <c r="C43" s="116"/>
      <c r="D43" s="116"/>
      <c r="E43" s="116"/>
      <c r="F43" s="116"/>
      <c r="G43" s="116"/>
      <c r="H43" s="116"/>
      <c r="I43" s="116"/>
      <c r="J43" s="116"/>
      <c r="K43" s="116"/>
      <c r="L43" s="116"/>
      <c r="M43" s="116"/>
      <c r="N43" s="116"/>
    </row>
    <row r="44" spans="1:14" s="13" customFormat="1" x14ac:dyDescent="0.2">
      <c r="A44" s="3"/>
      <c r="B44" s="3"/>
      <c r="C44" s="3"/>
      <c r="D44" s="3"/>
      <c r="E44" s="3"/>
      <c r="F44" s="3"/>
      <c r="G44" s="3"/>
      <c r="H44" s="3"/>
      <c r="I44" s="3"/>
      <c r="J44" s="3"/>
      <c r="K44" s="3"/>
      <c r="L44" s="3"/>
      <c r="M44" s="3"/>
      <c r="N44" s="3"/>
    </row>
    <row r="46" spans="1:14" x14ac:dyDescent="0.2">
      <c r="B46" s="118"/>
    </row>
    <row r="47" spans="1:14" x14ac:dyDescent="0.2">
      <c r="B47" s="118"/>
    </row>
    <row r="48" spans="1:14" x14ac:dyDescent="0.2">
      <c r="B48" s="118"/>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980589-18C1-49BD-BAED-96CA8919806D}"/>
</file>

<file path=customXml/itemProps2.xml><?xml version="1.0" encoding="utf-8"?>
<ds:datastoreItem xmlns:ds="http://schemas.openxmlformats.org/officeDocument/2006/customXml" ds:itemID="{95FAF88F-62F1-4441-A393-EB75C097A064}"/>
</file>

<file path=customXml/itemProps3.xml><?xml version="1.0" encoding="utf-8"?>
<ds:datastoreItem xmlns:ds="http://schemas.openxmlformats.org/officeDocument/2006/customXml" ds:itemID="{89C759F8-0D0A-485E-B0FB-93FA96434A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47</vt:i4>
      </vt:variant>
      <vt:variant>
        <vt:lpstr>Pojmenované oblasti</vt:lpstr>
      </vt:variant>
      <vt:variant>
        <vt:i4>18</vt:i4>
      </vt:variant>
    </vt:vector>
  </HeadingPairs>
  <TitlesOfParts>
    <vt:vector size="65"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11</vt:lpstr>
      <vt:lpstr>12</vt:lpstr>
      <vt:lpstr>'2'!Oblast_tisku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2019-12-06T12:15:13Z</cp:lastPrinted>
  <dcterms:created xsi:type="dcterms:W3CDTF">2006-03-02T11:20:40Z</dcterms:created>
  <dcterms:modified xsi:type="dcterms:W3CDTF">2019-12-06T12:15:46Z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