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6.xml" ContentType="application/vnd.openxmlformats-officedocument.drawingml.chart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8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0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0.xml" ContentType="application/vnd.openxmlformats-officedocument.drawing+xml"/>
  <Override PartName="/xl/charts/chart21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2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1.xml" ContentType="application/vnd.openxmlformats-officedocument.drawing+xml"/>
  <Override PartName="/xl/charts/chart23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4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2.xml" ContentType="application/vnd.openxmlformats-officedocument.drawing+xml"/>
  <Override PartName="/xl/charts/chart25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T:\PLYN\Plyn statistika\Plyn - Mesic\2023\"/>
    </mc:Choice>
  </mc:AlternateContent>
  <xr:revisionPtr revIDLastSave="0" documentId="13_ncr:1_{7A9B8BA3-3DF3-4892-98E0-9F2ABB72E119}" xr6:coauthVersionLast="36" xr6:coauthVersionMax="36" xr10:uidLastSave="{00000000-0000-0000-0000-000000000000}"/>
  <bookViews>
    <workbookView xWindow="-15" yWindow="-15" windowWidth="11520" windowHeight="8535" activeTab="5" xr2:uid="{00000000-000D-0000-FFFF-FFFF00000000}"/>
  </bookViews>
  <sheets>
    <sheet name="Titulní" sheetId="30" r:id="rId1"/>
    <sheet name="Obsah" sheetId="19" r:id="rId2"/>
    <sheet name="Úvod" sheetId="26" r:id="rId3"/>
    <sheet name="1" sheetId="20" r:id="rId4"/>
    <sheet name="2" sheetId="13" r:id="rId5"/>
    <sheet name="3.1" sheetId="1" r:id="rId6"/>
    <sheet name="3.2" sheetId="16" r:id="rId7"/>
    <sheet name="3.3" sheetId="8" r:id="rId8"/>
    <sheet name="3.4" sheetId="3" r:id="rId9"/>
    <sheet name="3.5" sheetId="9" r:id="rId10"/>
    <sheet name="3.6" sheetId="15" r:id="rId11"/>
    <sheet name="4" sheetId="10" r:id="rId12"/>
    <sheet name="5" sheetId="14" r:id="rId13"/>
    <sheet name="6" sheetId="21" r:id="rId14"/>
    <sheet name="7" sheetId="23" r:id="rId15"/>
    <sheet name="8" sheetId="22" r:id="rId16"/>
    <sheet name="9" sheetId="5" r:id="rId17"/>
    <sheet name="Obálka" sheetId="31" r:id="rId18"/>
  </sheets>
  <externalReferences>
    <externalReference r:id="rId19"/>
  </externalReferences>
  <definedNames>
    <definedName name="Datum_OTE" localSheetId="17">"4. 8. 2022"</definedName>
    <definedName name="Datum_OTE">"2. 5. 2017"</definedName>
    <definedName name="_xlnm.Print_Area" localSheetId="3">'1'!$A$1:$B$26</definedName>
    <definedName name="_xlnm.Print_Area" localSheetId="4">'2'!$A$1:$I$37</definedName>
    <definedName name="_xlnm.Print_Area" localSheetId="5">'3.1'!$A$1:$E$53</definedName>
    <definedName name="_xlnm.Print_Area" localSheetId="6">'3.2'!$A$1:$J$65</definedName>
    <definedName name="_xlnm.Print_Area" localSheetId="7">'3.3'!$A$1:$N$26</definedName>
    <definedName name="_xlnm.Print_Area" localSheetId="8">'3.4'!$A$1:$H$52</definedName>
    <definedName name="_xlnm.Print_Area" localSheetId="9">'3.5'!$A$1:$G$53</definedName>
    <definedName name="_xlnm.Print_Area" localSheetId="10">'3.6'!$A$1:$L$42</definedName>
    <definedName name="_xlnm.Print_Area" localSheetId="11">'4'!$A$1:$H$65</definedName>
    <definedName name="_xlnm.Print_Area" localSheetId="12">'5'!$A$1:$H$64</definedName>
    <definedName name="_xlnm.Print_Area" localSheetId="13">'6'!$A$1:$S$35</definedName>
    <definedName name="_xlnm.Print_Area" localSheetId="14">'7'!$A$1:$O$39</definedName>
    <definedName name="_xlnm.Print_Area" localSheetId="15">'8'!$A$1:$Q$39</definedName>
    <definedName name="_xlnm.Print_Area" localSheetId="16">'9'!$A$1:$M$42</definedName>
    <definedName name="_xlnm.Print_Area" localSheetId="17">Obálka!$A$1:$H$58</definedName>
    <definedName name="_xlnm.Print_Area" localSheetId="1">Obsah!$A$1:$C$53</definedName>
    <definedName name="_xlnm.Print_Area" localSheetId="0">Titulní!$A$1:$B$2</definedName>
    <definedName name="_xlnm.Print_Area" localSheetId="2">Úvod!$A$1:$I$58</definedName>
  </definedNames>
  <calcPr calcId="191029"/>
</workbook>
</file>

<file path=xl/calcChain.xml><?xml version="1.0" encoding="utf-8"?>
<calcChain xmlns="http://schemas.openxmlformats.org/spreadsheetml/2006/main">
  <c r="M16" i="22" l="1"/>
  <c r="K16" i="22"/>
  <c r="I16" i="22"/>
  <c r="L16" i="22"/>
  <c r="J16" i="22"/>
  <c r="H16" i="22"/>
  <c r="G16" i="22"/>
  <c r="F16" i="22"/>
  <c r="E16" i="22"/>
  <c r="D16" i="22"/>
  <c r="C16" i="22"/>
  <c r="B16" i="22"/>
  <c r="I16" i="13" l="1"/>
  <c r="G15" i="13" l="1"/>
  <c r="C27" i="14" l="1"/>
  <c r="C26" i="14"/>
  <c r="C24" i="14"/>
  <c r="D27" i="14" l="1"/>
  <c r="D26" i="14"/>
  <c r="C21" i="13" l="1"/>
  <c r="I21" i="13" s="1"/>
  <c r="B50" i="31" l="1"/>
  <c r="C24" i="8" l="1"/>
  <c r="D5" i="8" s="1"/>
  <c r="D18" i="21" l="1"/>
  <c r="C31" i="14" l="1"/>
  <c r="D31" i="14" s="1"/>
  <c r="C30" i="14"/>
  <c r="D30" i="14" s="1"/>
  <c r="C29" i="14"/>
  <c r="D29" i="14" s="1"/>
  <c r="C28" i="14"/>
  <c r="D28" i="14" s="1"/>
  <c r="I15" i="13" l="1"/>
  <c r="G17" i="13" l="1"/>
  <c r="M8" i="23"/>
  <c r="O8" i="23"/>
  <c r="M9" i="23"/>
  <c r="O16" i="22" l="1"/>
  <c r="N16" i="22"/>
  <c r="K21" i="23" l="1"/>
  <c r="L21" i="23"/>
  <c r="K22" i="23"/>
  <c r="L22" i="23"/>
  <c r="K23" i="23"/>
  <c r="L23" i="23"/>
  <c r="K24" i="23"/>
  <c r="L24" i="23"/>
  <c r="K25" i="23"/>
  <c r="L25" i="23"/>
  <c r="L20" i="23"/>
  <c r="K20" i="23"/>
  <c r="J21" i="23"/>
  <c r="J22" i="23"/>
  <c r="J23" i="23"/>
  <c r="J24" i="23"/>
  <c r="J25" i="23"/>
  <c r="L19" i="23"/>
  <c r="K19" i="23"/>
  <c r="J20" i="23"/>
  <c r="C54" i="14" l="1"/>
  <c r="D36" i="9" l="1"/>
  <c r="C36" i="9"/>
  <c r="G4" i="9"/>
  <c r="F4" i="9"/>
  <c r="D20" i="9"/>
  <c r="C20" i="9"/>
  <c r="J1" i="13" l="1"/>
  <c r="Q16" i="22" l="1"/>
  <c r="L19" i="8" l="1"/>
  <c r="L18" i="8"/>
  <c r="L17" i="8"/>
  <c r="I31" i="22" l="1"/>
  <c r="O39" i="10" l="1"/>
  <c r="G18" i="13" l="1"/>
  <c r="N23" i="21" l="1"/>
  <c r="N22" i="21"/>
  <c r="N21" i="21"/>
  <c r="N20" i="21"/>
  <c r="N19" i="21"/>
  <c r="D23" i="21"/>
  <c r="D22" i="21"/>
  <c r="D21" i="21"/>
  <c r="D20" i="21"/>
  <c r="D19" i="21"/>
  <c r="F42" i="9" l="1"/>
  <c r="F41" i="9"/>
  <c r="F40" i="9"/>
  <c r="F39" i="9"/>
  <c r="F38" i="9"/>
  <c r="C42" i="9"/>
  <c r="C41" i="9"/>
  <c r="C40" i="9"/>
  <c r="C39" i="9"/>
  <c r="C38" i="9"/>
  <c r="F26" i="9"/>
  <c r="F25" i="9"/>
  <c r="F24" i="9"/>
  <c r="F23" i="9"/>
  <c r="F22" i="9"/>
  <c r="C26" i="9"/>
  <c r="C25" i="9"/>
  <c r="C24" i="9"/>
  <c r="C23" i="9"/>
  <c r="C22" i="9"/>
  <c r="F10" i="9"/>
  <c r="F9" i="9"/>
  <c r="F8" i="9"/>
  <c r="F7" i="9"/>
  <c r="F6" i="9"/>
  <c r="C10" i="9"/>
  <c r="C9" i="9"/>
  <c r="C8" i="9"/>
  <c r="C7" i="9"/>
  <c r="C6" i="9"/>
  <c r="F37" i="9"/>
  <c r="C37" i="9"/>
  <c r="F21" i="9"/>
  <c r="C21" i="9"/>
  <c r="F5" i="9"/>
  <c r="C5" i="9"/>
  <c r="M10" i="23" l="1"/>
  <c r="E16" i="19" l="1"/>
  <c r="E15" i="19"/>
  <c r="E14" i="19"/>
  <c r="J14" i="23"/>
  <c r="H14" i="23"/>
  <c r="E14" i="23"/>
  <c r="N8" i="23" s="1"/>
  <c r="B14" i="23"/>
  <c r="L13" i="23" s="1"/>
  <c r="M13" i="23"/>
  <c r="G13" i="23"/>
  <c r="D13" i="23"/>
  <c r="M12" i="23"/>
  <c r="G12" i="23"/>
  <c r="D12" i="23"/>
  <c r="O11" i="23"/>
  <c r="M11" i="23"/>
  <c r="G11" i="23"/>
  <c r="D11" i="23"/>
  <c r="G10" i="23"/>
  <c r="D10" i="23"/>
  <c r="G9" i="23"/>
  <c r="D9" i="23"/>
  <c r="G8" i="23"/>
  <c r="D8" i="23"/>
  <c r="J5" i="23"/>
  <c r="H5" i="23"/>
  <c r="D31" i="22"/>
  <c r="J30" i="22"/>
  <c r="I30" i="22"/>
  <c r="H30" i="22"/>
  <c r="G30" i="22"/>
  <c r="F30" i="22"/>
  <c r="E30" i="22"/>
  <c r="D30" i="22"/>
  <c r="J29" i="22"/>
  <c r="I29" i="22"/>
  <c r="H29" i="22"/>
  <c r="G29" i="22"/>
  <c r="F29" i="22"/>
  <c r="E29" i="22"/>
  <c r="D29" i="22"/>
  <c r="J28" i="22"/>
  <c r="I28" i="22"/>
  <c r="H28" i="22"/>
  <c r="G28" i="22"/>
  <c r="F28" i="22"/>
  <c r="E28" i="22"/>
  <c r="D28" i="22"/>
  <c r="J27" i="22"/>
  <c r="I27" i="22"/>
  <c r="H27" i="22"/>
  <c r="G27" i="22"/>
  <c r="F27" i="22"/>
  <c r="E27" i="22"/>
  <c r="D27" i="22"/>
  <c r="J26" i="22"/>
  <c r="I26" i="22"/>
  <c r="H26" i="22"/>
  <c r="G26" i="22"/>
  <c r="F26" i="22"/>
  <c r="E26" i="22"/>
  <c r="D26" i="22"/>
  <c r="J25" i="22"/>
  <c r="I25" i="22"/>
  <c r="H25" i="22"/>
  <c r="G25" i="22"/>
  <c r="F25" i="22"/>
  <c r="E25" i="22"/>
  <c r="D25" i="22"/>
  <c r="J24" i="22"/>
  <c r="I24" i="22"/>
  <c r="H24" i="22"/>
  <c r="G24" i="22"/>
  <c r="F24" i="22"/>
  <c r="E24" i="22"/>
  <c r="D24" i="22"/>
  <c r="J23" i="22"/>
  <c r="I23" i="22"/>
  <c r="H23" i="22"/>
  <c r="G23" i="22"/>
  <c r="F23" i="22"/>
  <c r="E23" i="22"/>
  <c r="D23" i="22"/>
  <c r="J22" i="22"/>
  <c r="I22" i="22"/>
  <c r="H22" i="22"/>
  <c r="G22" i="22"/>
  <c r="F22" i="22"/>
  <c r="E22" i="22"/>
  <c r="D22" i="22"/>
  <c r="J31" i="22"/>
  <c r="H31" i="22"/>
  <c r="G31" i="22"/>
  <c r="F31" i="22"/>
  <c r="P16" i="22"/>
  <c r="J21" i="22"/>
  <c r="I21" i="22"/>
  <c r="H21" i="22"/>
  <c r="G21" i="22"/>
  <c r="F21" i="22"/>
  <c r="E21" i="22"/>
  <c r="P23" i="21"/>
  <c r="O23" i="21"/>
  <c r="F23" i="21"/>
  <c r="E23" i="21"/>
  <c r="P22" i="21"/>
  <c r="O22" i="21"/>
  <c r="F22" i="21"/>
  <c r="E22" i="21"/>
  <c r="P21" i="21"/>
  <c r="O21" i="21"/>
  <c r="F21" i="21"/>
  <c r="E21" i="21"/>
  <c r="P20" i="21"/>
  <c r="O20" i="21"/>
  <c r="F20" i="21"/>
  <c r="E20" i="21"/>
  <c r="P19" i="21"/>
  <c r="O19" i="21"/>
  <c r="F19" i="21"/>
  <c r="E19" i="21"/>
  <c r="P18" i="21"/>
  <c r="O18" i="21"/>
  <c r="N18" i="21"/>
  <c r="F18" i="21"/>
  <c r="E18" i="21"/>
  <c r="P17" i="21"/>
  <c r="O17" i="21"/>
  <c r="N17" i="21"/>
  <c r="F17" i="21"/>
  <c r="E17" i="21"/>
  <c r="D17" i="21"/>
  <c r="S13" i="21"/>
  <c r="R13" i="21"/>
  <c r="Q13" i="21"/>
  <c r="O13" i="21"/>
  <c r="N13" i="21"/>
  <c r="L13" i="21"/>
  <c r="K13" i="21"/>
  <c r="J13" i="21"/>
  <c r="I13" i="21"/>
  <c r="H13" i="21"/>
  <c r="F13" i="21"/>
  <c r="E13" i="21"/>
  <c r="C13" i="21"/>
  <c r="B13" i="21"/>
  <c r="M23" i="21"/>
  <c r="M22" i="21"/>
  <c r="M21" i="21"/>
  <c r="M20" i="21"/>
  <c r="M19" i="21"/>
  <c r="M18" i="21"/>
  <c r="B16" i="19" l="1"/>
  <c r="A16" i="19"/>
  <c r="A15" i="19"/>
  <c r="B15" i="19"/>
  <c r="B14" i="19"/>
  <c r="A14" i="19"/>
  <c r="N10" i="23"/>
  <c r="O13" i="23"/>
  <c r="O10" i="23"/>
  <c r="M14" i="23"/>
  <c r="P13" i="21"/>
  <c r="G14" i="23"/>
  <c r="K22" i="22"/>
  <c r="K26" i="22"/>
  <c r="K30" i="22"/>
  <c r="N9" i="23"/>
  <c r="N14" i="23" s="1"/>
  <c r="N12" i="23"/>
  <c r="N11" i="23"/>
  <c r="N13" i="23"/>
  <c r="L12" i="23"/>
  <c r="L8" i="23"/>
  <c r="K24" i="22"/>
  <c r="K28" i="22"/>
  <c r="K23" i="22"/>
  <c r="K27" i="22"/>
  <c r="K25" i="22"/>
  <c r="K29" i="22"/>
  <c r="L9" i="23"/>
  <c r="O12" i="23"/>
  <c r="G13" i="21"/>
  <c r="M13" i="21"/>
  <c r="D13" i="21"/>
  <c r="L11" i="23"/>
  <c r="D14" i="23"/>
  <c r="O9" i="23"/>
  <c r="L10" i="23"/>
  <c r="E31" i="22"/>
  <c r="K31" i="22" s="1"/>
  <c r="C18" i="21"/>
  <c r="C19" i="21"/>
  <c r="C20" i="21"/>
  <c r="C21" i="21"/>
  <c r="C22" i="21"/>
  <c r="C23" i="21"/>
  <c r="O14" i="23" l="1"/>
  <c r="L14" i="23"/>
  <c r="E17" i="19"/>
  <c r="E13" i="19"/>
  <c r="E12" i="19"/>
  <c r="E11" i="19"/>
  <c r="E10" i="19"/>
  <c r="E9" i="19"/>
  <c r="E7" i="19"/>
  <c r="E8" i="19"/>
  <c r="E18" i="19"/>
  <c r="E19" i="19"/>
  <c r="E20" i="19"/>
  <c r="E21" i="19"/>
  <c r="E22" i="19"/>
  <c r="E6" i="19"/>
  <c r="A6" i="19" s="1"/>
  <c r="E5" i="19"/>
  <c r="E4" i="19"/>
  <c r="E3" i="19"/>
  <c r="B17" i="19" l="1"/>
  <c r="A17" i="19"/>
  <c r="B13" i="19"/>
  <c r="A13" i="19"/>
  <c r="A12" i="19"/>
  <c r="B12" i="19"/>
  <c r="B3" i="19"/>
  <c r="A3" i="19"/>
  <c r="A11" i="19"/>
  <c r="B11" i="19"/>
  <c r="A10" i="19"/>
  <c r="B10" i="19"/>
  <c r="A9" i="19"/>
  <c r="B9" i="19"/>
  <c r="A8" i="19"/>
  <c r="B8" i="19"/>
  <c r="B7" i="19"/>
  <c r="A7" i="19"/>
  <c r="B6" i="19"/>
  <c r="A5" i="19"/>
  <c r="B5" i="19"/>
  <c r="B4" i="19"/>
  <c r="A4" i="19"/>
  <c r="X39" i="10"/>
  <c r="W39" i="10"/>
  <c r="V39" i="10"/>
  <c r="U39" i="10"/>
  <c r="T39" i="10"/>
  <c r="S39" i="10"/>
  <c r="E33" i="19" l="1"/>
  <c r="E32" i="19"/>
  <c r="E31" i="19"/>
  <c r="E30" i="19"/>
  <c r="E29" i="19"/>
  <c r="E28" i="19"/>
  <c r="E27" i="19"/>
  <c r="E26" i="19"/>
  <c r="E25" i="19"/>
  <c r="E24" i="19"/>
  <c r="E23" i="19"/>
  <c r="D52" i="3" l="1"/>
  <c r="E52" i="3"/>
  <c r="F52" i="3" l="1"/>
  <c r="G52" i="3"/>
  <c r="H52" i="3"/>
  <c r="C52" i="3"/>
  <c r="C55" i="14" l="1"/>
  <c r="C56" i="14"/>
  <c r="C57" i="14"/>
  <c r="C58" i="14"/>
  <c r="C59" i="14"/>
  <c r="C52" i="14"/>
  <c r="C40" i="14"/>
  <c r="D54" i="14" l="1"/>
  <c r="D58" i="14"/>
  <c r="D57" i="14"/>
  <c r="D56" i="14"/>
  <c r="D59" i="14"/>
  <c r="D55" i="14"/>
  <c r="C38" i="14" l="1"/>
  <c r="H21" i="13" l="1"/>
  <c r="F21" i="13"/>
  <c r="L39" i="10" l="1"/>
  <c r="M39" i="10"/>
  <c r="N39" i="10"/>
  <c r="P39" i="10"/>
  <c r="C13" i="8"/>
  <c r="D8" i="8" l="1"/>
  <c r="B8" i="10" l="1"/>
  <c r="C8" i="10"/>
  <c r="D8" i="10"/>
  <c r="E8" i="10"/>
  <c r="F8" i="10"/>
  <c r="G8" i="10"/>
  <c r="K39" i="10"/>
  <c r="D28" i="15" l="1"/>
  <c r="D29" i="15"/>
  <c r="D30" i="15"/>
  <c r="D31" i="15"/>
  <c r="D32" i="15"/>
  <c r="D33" i="15"/>
  <c r="D27" i="15"/>
  <c r="G26" i="16" l="1"/>
  <c r="E26" i="16"/>
  <c r="C26" i="16"/>
  <c r="A26" i="16"/>
  <c r="E32" i="16"/>
  <c r="D32" i="16"/>
  <c r="C32" i="16"/>
  <c r="E29" i="15" l="1"/>
  <c r="F29" i="15"/>
  <c r="G29" i="15"/>
  <c r="E30" i="15"/>
  <c r="F30" i="15"/>
  <c r="G30" i="15"/>
  <c r="E31" i="15"/>
  <c r="F31" i="15"/>
  <c r="G31" i="15"/>
  <c r="E32" i="15"/>
  <c r="F32" i="15"/>
  <c r="G32" i="15"/>
  <c r="E33" i="15"/>
  <c r="F33" i="15"/>
  <c r="G33" i="15"/>
  <c r="E28" i="15"/>
  <c r="F28" i="15"/>
  <c r="G28" i="15"/>
  <c r="B33" i="15"/>
  <c r="B29" i="15"/>
  <c r="B30" i="15"/>
  <c r="B31" i="15"/>
  <c r="B32" i="15"/>
  <c r="E27" i="15"/>
  <c r="F27" i="15"/>
  <c r="G27" i="15"/>
  <c r="C27" i="15"/>
  <c r="B28" i="15"/>
  <c r="E26" i="13" l="1"/>
  <c r="E27" i="13"/>
  <c r="E28" i="13"/>
  <c r="E29" i="13"/>
  <c r="E30" i="13"/>
  <c r="E25" i="13"/>
  <c r="F26" i="13"/>
  <c r="F27" i="13"/>
  <c r="F28" i="13"/>
  <c r="F29" i="13"/>
  <c r="F30" i="13"/>
  <c r="F25" i="13"/>
  <c r="F24" i="13"/>
  <c r="E24" i="13"/>
  <c r="D26" i="13"/>
  <c r="D27" i="13"/>
  <c r="D28" i="13"/>
  <c r="D29" i="13"/>
  <c r="D30" i="13"/>
  <c r="D25" i="13"/>
  <c r="D24" i="13"/>
  <c r="C26" i="13"/>
  <c r="C27" i="13"/>
  <c r="C28" i="13"/>
  <c r="C29" i="13"/>
  <c r="C30" i="13"/>
  <c r="C25" i="13"/>
  <c r="E21" i="13"/>
  <c r="D21" i="13"/>
  <c r="I20" i="13"/>
  <c r="G20" i="13"/>
  <c r="I19" i="13"/>
  <c r="G19" i="13"/>
  <c r="I18" i="13"/>
  <c r="I17" i="13"/>
  <c r="G16" i="13"/>
  <c r="G21" i="13" l="1"/>
  <c r="M17" i="8" l="1"/>
  <c r="D7" i="8" l="1"/>
  <c r="D6" i="8"/>
  <c r="E6" i="9" l="1"/>
  <c r="C6" i="15"/>
  <c r="C9" i="8"/>
  <c r="C10" i="8"/>
  <c r="C11" i="8" l="1"/>
  <c r="C41" i="14" l="1"/>
  <c r="D41" i="14" s="1"/>
  <c r="C42" i="14"/>
  <c r="C43" i="14"/>
  <c r="C44" i="14"/>
  <c r="D44" i="14" s="1"/>
  <c r="C45" i="14"/>
  <c r="D45" i="14" s="1"/>
  <c r="D40" i="14"/>
  <c r="D42" i="14" l="1"/>
  <c r="D43" i="14"/>
  <c r="H22" i="15" l="1"/>
  <c r="H21" i="15"/>
  <c r="H20" i="15"/>
  <c r="H19" i="15"/>
  <c r="H18" i="15"/>
  <c r="C22" i="15"/>
  <c r="C21" i="15"/>
  <c r="C20" i="15"/>
  <c r="C19" i="15"/>
  <c r="C18" i="15"/>
  <c r="H17" i="15"/>
  <c r="C17" i="15"/>
  <c r="H16" i="15"/>
  <c r="H15" i="15"/>
  <c r="H14" i="15"/>
  <c r="H13" i="15"/>
  <c r="H12" i="15"/>
  <c r="H11" i="15"/>
  <c r="C16" i="15"/>
  <c r="C33" i="15" s="1"/>
  <c r="C15" i="15"/>
  <c r="C32" i="15" s="1"/>
  <c r="C14" i="15"/>
  <c r="C31" i="15" s="1"/>
  <c r="C13" i="15"/>
  <c r="C30" i="15" s="1"/>
  <c r="C12" i="15"/>
  <c r="C29" i="15" s="1"/>
  <c r="C11" i="15"/>
  <c r="C28" i="15" s="1"/>
  <c r="H10" i="15"/>
  <c r="H9" i="15"/>
  <c r="H8" i="15"/>
  <c r="H7" i="15"/>
  <c r="H6" i="15"/>
  <c r="H5" i="15"/>
  <c r="C5" i="15"/>
  <c r="E9" i="9" l="1"/>
  <c r="C9" i="15"/>
  <c r="E10" i="9"/>
  <c r="C10" i="15"/>
  <c r="E7" i="9"/>
  <c r="C7" i="15"/>
  <c r="E8" i="9"/>
  <c r="C8" i="15"/>
  <c r="A49" i="1"/>
  <c r="B49" i="1"/>
  <c r="C49" i="1"/>
  <c r="D12" i="8" l="1"/>
  <c r="D9" i="8" l="1"/>
  <c r="D13" i="8"/>
  <c r="D10" i="8" s="1"/>
  <c r="E9" i="13"/>
  <c r="C9" i="13"/>
  <c r="E7" i="13"/>
  <c r="C7" i="13"/>
  <c r="E5" i="13"/>
  <c r="C5" i="13"/>
  <c r="C40" i="16" l="1"/>
  <c r="C44" i="16"/>
  <c r="C41" i="16"/>
  <c r="C45" i="16"/>
  <c r="C42" i="16"/>
  <c r="C39" i="16"/>
  <c r="C43" i="16"/>
  <c r="E35" i="16"/>
  <c r="E39" i="16"/>
  <c r="E43" i="16"/>
  <c r="E47" i="16"/>
  <c r="E51" i="16"/>
  <c r="E55" i="16"/>
  <c r="E59" i="16"/>
  <c r="E33" i="16"/>
  <c r="E36" i="16"/>
  <c r="E40" i="16"/>
  <c r="E44" i="16"/>
  <c r="E48" i="16"/>
  <c r="E52" i="16"/>
  <c r="E56" i="16"/>
  <c r="E60" i="16"/>
  <c r="E37" i="16"/>
  <c r="E41" i="16"/>
  <c r="E45" i="16"/>
  <c r="E49" i="16"/>
  <c r="E53" i="16"/>
  <c r="E57" i="16"/>
  <c r="E61" i="16"/>
  <c r="E34" i="16"/>
  <c r="E38" i="16"/>
  <c r="E42" i="16"/>
  <c r="E46" i="16"/>
  <c r="E50" i="16"/>
  <c r="E54" i="16"/>
  <c r="E58" i="16"/>
  <c r="E62" i="16"/>
  <c r="D37" i="16"/>
  <c r="D41" i="16"/>
  <c r="D45" i="16"/>
  <c r="D49" i="16"/>
  <c r="D53" i="16"/>
  <c r="D57" i="16"/>
  <c r="D61" i="16"/>
  <c r="D34" i="16"/>
  <c r="D38" i="16"/>
  <c r="D42" i="16"/>
  <c r="D46" i="16"/>
  <c r="D50" i="16"/>
  <c r="D54" i="16"/>
  <c r="D58" i="16"/>
  <c r="D62" i="16"/>
  <c r="D35" i="16"/>
  <c r="D39" i="16"/>
  <c r="D43" i="16"/>
  <c r="D47" i="16"/>
  <c r="D51" i="16"/>
  <c r="D55" i="16"/>
  <c r="D59" i="16"/>
  <c r="D33" i="16"/>
  <c r="D36" i="16"/>
  <c r="D40" i="16"/>
  <c r="D44" i="16"/>
  <c r="D48" i="16"/>
  <c r="D52" i="16"/>
  <c r="D56" i="16"/>
  <c r="D60" i="16"/>
  <c r="D11" i="8"/>
  <c r="C9" i="10" l="1"/>
  <c r="D9" i="10"/>
  <c r="E9" i="10"/>
  <c r="F9" i="10"/>
  <c r="G9" i="10"/>
  <c r="B9" i="10"/>
  <c r="F10" i="10" l="1"/>
  <c r="F14" i="10" s="1"/>
  <c r="B10" i="10"/>
  <c r="B13" i="10" s="1"/>
  <c r="C10" i="10"/>
  <c r="C14" i="10" s="1"/>
  <c r="G10" i="10"/>
  <c r="G13" i="10" s="1"/>
  <c r="E10" i="10"/>
  <c r="E13" i="10" s="1"/>
  <c r="D10" i="10"/>
  <c r="D13" i="10" s="1"/>
  <c r="E42" i="9"/>
  <c r="E41" i="9"/>
  <c r="E40" i="9"/>
  <c r="E39" i="9"/>
  <c r="E38" i="9"/>
  <c r="E37" i="9"/>
  <c r="E26" i="9"/>
  <c r="E25" i="9"/>
  <c r="E24" i="9"/>
  <c r="E23" i="9"/>
  <c r="E22" i="9"/>
  <c r="E21" i="9"/>
  <c r="E5" i="9"/>
  <c r="D14" i="10" l="1"/>
  <c r="E14" i="10"/>
  <c r="F13" i="10"/>
  <c r="F15" i="10" s="1"/>
  <c r="E15" i="10"/>
  <c r="B14" i="10"/>
  <c r="G14" i="10"/>
  <c r="G15" i="10" s="1"/>
  <c r="C13" i="10"/>
  <c r="C15" i="10" s="1"/>
  <c r="D15" i="10"/>
  <c r="H13" i="10" l="1"/>
  <c r="B15" i="10"/>
  <c r="H14" i="10"/>
  <c r="M19" i="8"/>
  <c r="M18" i="8"/>
  <c r="A48" i="1" l="1"/>
  <c r="C47" i="1"/>
  <c r="A47" i="1"/>
  <c r="B46" i="1"/>
  <c r="A46" i="1"/>
  <c r="A45" i="1"/>
  <c r="A44" i="1"/>
  <c r="C43" i="1"/>
  <c r="A43" i="1"/>
  <c r="C42" i="1"/>
  <c r="B42" i="1"/>
  <c r="C48" i="1"/>
  <c r="B48" i="1"/>
  <c r="B47" i="1"/>
  <c r="C46" i="1"/>
  <c r="C45" i="1"/>
  <c r="B45" i="1"/>
  <c r="C44" i="1"/>
  <c r="B44" i="1"/>
  <c r="B43" i="1"/>
  <c r="C10" i="1"/>
  <c r="B11" i="1"/>
  <c r="B10" i="1"/>
  <c r="C11" i="1" l="1"/>
  <c r="C12" i="1" s="1"/>
</calcChain>
</file>

<file path=xl/sharedStrings.xml><?xml version="1.0" encoding="utf-8"?>
<sst xmlns="http://schemas.openxmlformats.org/spreadsheetml/2006/main" count="579" uniqueCount="260">
  <si>
    <t>Licence na obchod s plynem a výrobu plynu</t>
  </si>
  <si>
    <t>BSD ANO</t>
  </si>
  <si>
    <t>BSD NE</t>
  </si>
  <si>
    <t>Počet licencovaných subjektů, na které se povinnost zajistit BSD nevztahuje</t>
  </si>
  <si>
    <t>Celkem</t>
  </si>
  <si>
    <t>Počet všech licencovaných subjektů</t>
  </si>
  <si>
    <t>BSD+UKZ</t>
  </si>
  <si>
    <t>BSD pro své chráněné zákazníky zajišťuje</t>
  </si>
  <si>
    <t>BSD+PRO+UKZ</t>
  </si>
  <si>
    <t>BSD pro své chráněné zákazníky a současně pro jiného obchodníka s plynem zajišťuje</t>
  </si>
  <si>
    <t>PRO+UKZ</t>
  </si>
  <si>
    <t>BSD pro jiného obchodníka s plynem zajišťuje</t>
  </si>
  <si>
    <t>UKZ</t>
  </si>
  <si>
    <t>a)</t>
  </si>
  <si>
    <t>b)</t>
  </si>
  <si>
    <t>c)</t>
  </si>
  <si>
    <t>d)</t>
  </si>
  <si>
    <t>e)</t>
  </si>
  <si>
    <t>f)</t>
  </si>
  <si>
    <t>MWh</t>
  </si>
  <si>
    <t>Při teplotě (°C)</t>
  </si>
  <si>
    <t>CHZ</t>
  </si>
  <si>
    <t>NECHZ</t>
  </si>
  <si>
    <t>Měření typu C</t>
  </si>
  <si>
    <t>Třída TDDn</t>
  </si>
  <si>
    <t>DOM1</t>
  </si>
  <si>
    <t>DOM2</t>
  </si>
  <si>
    <t>DOM3</t>
  </si>
  <si>
    <t>DOM4</t>
  </si>
  <si>
    <t>MO1</t>
  </si>
  <si>
    <t>MO2</t>
  </si>
  <si>
    <t>MO3</t>
  </si>
  <si>
    <t>MO4</t>
  </si>
  <si>
    <t>SO1</t>
  </si>
  <si>
    <t>SO2</t>
  </si>
  <si>
    <t>SO3</t>
  </si>
  <si>
    <t>SO4</t>
  </si>
  <si>
    <t>Měření typu A, B</t>
  </si>
  <si>
    <t>Koeficient M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</si>
  <si>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</si>
  <si>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</si>
  <si>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</si>
  <si>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</si>
  <si>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</si>
  <si>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</si>
  <si>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</si>
  <si>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</si>
  <si>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</si>
  <si>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</si>
  <si>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</si>
  <si>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</si>
  <si>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Operátor trhu (OTE, a.s.)</t>
  </si>
  <si>
    <t>Provozovatel přepravní soustavy (NET4GAS, s.r.o.)</t>
  </si>
  <si>
    <t>Zdroj: NET4GAS, s.r.o.</t>
  </si>
  <si>
    <t>Definice dnů G a H a období I, J, T a U:</t>
  </si>
  <si>
    <t>Koeficienty pro výpočet BSD:</t>
  </si>
  <si>
    <t>Rok</t>
  </si>
  <si>
    <t>Měsíc</t>
  </si>
  <si>
    <t>Zdroj: OTE, a.s.</t>
  </si>
  <si>
    <t>Průměrné spalné teplo v ČR</t>
  </si>
  <si>
    <t>2003</t>
  </si>
  <si>
    <t>2002</t>
  </si>
  <si>
    <t>1998</t>
  </si>
  <si>
    <t>2001</t>
  </si>
  <si>
    <t>2006</t>
  </si>
  <si>
    <t>2000</t>
  </si>
  <si>
    <t>R30dnů</t>
  </si>
  <si>
    <t>RN-1</t>
  </si>
  <si>
    <t>Rmax.den</t>
  </si>
  <si>
    <t>Historicky 
nejvyšší 
dosažená 
spotřeba</t>
  </si>
  <si>
    <t>Měsíční 
dodávka</t>
  </si>
  <si>
    <t>Denní spotřeba</t>
  </si>
  <si>
    <t>Den dosaženého maxima</t>
  </si>
  <si>
    <t>Měsíční skutečná spotřeba</t>
  </si>
  <si>
    <t>Rok dosaženého maxima</t>
  </si>
  <si>
    <t>Měsíční přepočtená spotřeba</t>
  </si>
  <si>
    <t>Měsíční dodávka (celkem)</t>
  </si>
  <si>
    <t>Denní 
průměrná
dodávka</t>
  </si>
  <si>
    <t>říjen</t>
  </si>
  <si>
    <t>listopad</t>
  </si>
  <si>
    <t>prosinec</t>
  </si>
  <si>
    <t>leden</t>
  </si>
  <si>
    <t>únor</t>
  </si>
  <si>
    <t>březen</t>
  </si>
  <si>
    <t>BSD</t>
  </si>
  <si>
    <t>OTE</t>
  </si>
  <si>
    <t>Společnost OTE, a.s. (operátor trhu)</t>
  </si>
  <si>
    <t>Výpočet BSD pro případ výjimečně vysoké poptávky po plynu v délce nejméně 30 dnů</t>
  </si>
  <si>
    <t>Výpočet BSD pro případ narušení jediné největší plynárenské infrastruktury v délce nejméně 30 dnů</t>
  </si>
  <si>
    <t>TDD</t>
  </si>
  <si>
    <t>Typové diagramy dodávek</t>
  </si>
  <si>
    <t>Typ měření</t>
  </si>
  <si>
    <t>Definovaný typ měření (A, B, C)</t>
  </si>
  <si>
    <t>PRO</t>
  </si>
  <si>
    <t>Licencované subjekty, na které se povinnost zajistit BSD nevztahuje</t>
  </si>
  <si>
    <t>Licencované subjekty, na které se povinnost zajistit BSD vztahuje</t>
  </si>
  <si>
    <t>BSD pro své chráněné zákazníky zajišťuje (obchodník s plynem veden u PDS jako zákazník s OPM bez možnosti přístupu ke vstupním údajům nezbytným pro výpočet BSD)</t>
  </si>
  <si>
    <t>PDS</t>
  </si>
  <si>
    <t>Provozovatel distribuční soustavy</t>
  </si>
  <si>
    <t>OPM</t>
  </si>
  <si>
    <t>Odběrné předávací místo</t>
  </si>
  <si>
    <t>Bezpečnostní standard dodávky plynu</t>
  </si>
  <si>
    <t>BSD pro jiné obchodníky s plynem</t>
  </si>
  <si>
    <t>Společnosti, u kterých je BSD zajištěn</t>
  </si>
  <si>
    <t>Bezpečnostní 
standard 
dodávky
plynu</t>
  </si>
  <si>
    <t>stav provozních zásob</t>
  </si>
  <si>
    <t>stav maximálních zásob</t>
  </si>
  <si>
    <t>ČHMÚ</t>
  </si>
  <si>
    <t xml:space="preserve">Český hydrometeorologický ústav </t>
  </si>
  <si>
    <t>Dlouhodobý teplotní normál</t>
  </si>
  <si>
    <t>Způsob zajištění BSD a jejich počet</t>
  </si>
  <si>
    <t>(x 7 dnů)</t>
  </si>
  <si>
    <t>Výpočet BSD pro případ mimořádných teplotních hodnot v průběhu sedmidenního období poptávkových špiček. Na základě výpočtu se stanovuje maximální den (Rmax. den), toto zajištění musí být obchodníci s plynem schopni splnit pro 7 po sobě jdoucích dní.</t>
  </si>
  <si>
    <t>2019/2020</t>
  </si>
  <si>
    <t>b) Pro případ výjimečně vysoké poptávky po plynu v délce nejméně 30 dnů ve výši:</t>
  </si>
  <si>
    <t>c) Pro případ narušení jediné největší plynárenské infrastruktury v trvání nejméně 30 dnů ve výši:</t>
  </si>
  <si>
    <t>2020/2021</t>
  </si>
  <si>
    <r>
      <t>Průměrné spalné teplo v ČR (kWh/m</t>
    </r>
    <r>
      <rPr>
        <vertAlign val="superscript"/>
        <sz val="8"/>
        <rFont val="Arial"/>
        <family val="2"/>
        <charset val="238"/>
        <scheme val="minor"/>
      </rPr>
      <t>3</t>
    </r>
    <r>
      <rPr>
        <sz val="8"/>
        <rFont val="Arial"/>
        <family val="2"/>
        <charset val="238"/>
        <scheme val="minor"/>
      </rPr>
      <t>)</t>
    </r>
  </si>
  <si>
    <t xml:space="preserve"> </t>
  </si>
  <si>
    <t>GWh</t>
  </si>
  <si>
    <t>Tok plynu do/z
 plynárenské soustavy ČR</t>
  </si>
  <si>
    <t>Tok plynu ze/do zásobníků plynu, 
které náleží do plynárenské soustavy ČR</t>
  </si>
  <si>
    <t>Výroba plynu
 v ČR
(celkem 
včetně VS)</t>
  </si>
  <si>
    <t>Spotřeba plynu 
v ČR</t>
  </si>
  <si>
    <t>do ČR</t>
  </si>
  <si>
    <t>z ČR</t>
  </si>
  <si>
    <t>saldo 
do/z ČR</t>
  </si>
  <si>
    <t>ze ZP</t>
  </si>
  <si>
    <t>do ZP</t>
  </si>
  <si>
    <t>saldo 
ze/do ZP</t>
  </si>
  <si>
    <t xml:space="preserve"> °C</t>
  </si>
  <si>
    <t>2014/15</t>
  </si>
  <si>
    <t>2015/16</t>
  </si>
  <si>
    <t>2016/17</t>
  </si>
  <si>
    <t>2017/18</t>
  </si>
  <si>
    <t>2018/19</t>
  </si>
  <si>
    <r>
      <t>mil. m</t>
    </r>
    <r>
      <rPr>
        <vertAlign val="superscript"/>
        <sz val="8"/>
        <rFont val="Arial"/>
        <family val="2"/>
        <charset val="238"/>
        <scheme val="minor"/>
      </rPr>
      <t>3</t>
    </r>
  </si>
  <si>
    <t>2019/20</t>
  </si>
  <si>
    <t>2020/21</t>
  </si>
  <si>
    <t>Bilanční rozdíl 
v přepravní soustavě</t>
  </si>
  <si>
    <t>Podíl skutečných spotřeb 
v jednotlivých měsících
na celkové zimní spotřebě plynu</t>
  </si>
  <si>
    <t>Podíl přepočtených spotřeb 
v jednotlivých měsících
na celkové zimní spotřebě plynu</t>
  </si>
  <si>
    <t>Počet licencovaných subjektů zajišťujících BSD</t>
  </si>
  <si>
    <t>a) Pro případ mimořádných teplotních hodnot v průběhu sedmidenního období poptávkových špiček ve výši:</t>
  </si>
  <si>
    <t>Bezpečnostní standard dodávky byl sjednán ve sledovaném měsíci podle údajů obchodníků s plynem a výrobců plynu pro následující případy zajištění.</t>
  </si>
  <si>
    <t>Koeficient, který koriguje rozsah BSD pro daný měsíc</t>
  </si>
  <si>
    <t>Teplota ovzduší v ČR (°C)</t>
  </si>
  <si>
    <t xml:space="preserve">Podíl zajištění BSD chráněným zákazníkům
na celkové měsíční dodávce všem zákazníkům v ČR </t>
  </si>
  <si>
    <t>2021/2022</t>
  </si>
  <si>
    <t>2021/22</t>
  </si>
  <si>
    <t>Období</t>
  </si>
  <si>
    <t>Denní 
průměr</t>
  </si>
  <si>
    <t>Denní
maximum</t>
  </si>
  <si>
    <t>Denní
minimum</t>
  </si>
  <si>
    <t>Počet subjektů</t>
  </si>
  <si>
    <t>Počet zajištění</t>
  </si>
  <si>
    <t>Zásobník plynu na území České republiky</t>
  </si>
  <si>
    <t>Zásobník plynu mimo území České republiky</t>
  </si>
  <si>
    <t>Diverzifikovaný zdroj plynu</t>
  </si>
  <si>
    <t>Výroba plynu na území České republiky</t>
  </si>
  <si>
    <t>Využití alternativních paliv nebo přerušení dodávky plynu dotčeného chráněného zákazníka</t>
  </si>
  <si>
    <t>Zajištění jiným účastníkem trhu s plynem</t>
  </si>
  <si>
    <t>Počet 
subjektů</t>
  </si>
  <si>
    <t>Počet 
zajištění</t>
  </si>
  <si>
    <t>Meziroční 
změna</t>
  </si>
  <si>
    <t xml:space="preserve"> Říjen</t>
  </si>
  <si>
    <t xml:space="preserve"> Listopad</t>
  </si>
  <si>
    <t xml:space="preserve"> Prosinec</t>
  </si>
  <si>
    <t xml:space="preserve"> Leden</t>
  </si>
  <si>
    <t xml:space="preserve"> Únor</t>
  </si>
  <si>
    <t xml:space="preserve"> Březen</t>
  </si>
  <si>
    <t>Meziroční změna</t>
  </si>
  <si>
    <t>Skutečná spotřeba plynu</t>
  </si>
  <si>
    <t>Přepočtená spotřeba plynu</t>
  </si>
  <si>
    <t>Průměrná teplota</t>
  </si>
  <si>
    <t>Poznámka: Rmax.den pro období od 7. do 13. dne měsíce je v grafu znázorněn pouze jako příklad. Zajištění Rmax.den x 7 dnů platí klouzavě po celé období.</t>
  </si>
  <si>
    <r>
      <rPr>
        <b/>
        <sz val="12"/>
        <rFont val="Arial"/>
        <family val="2"/>
        <charset val="238"/>
      </rPr>
      <t>a)</t>
    </r>
    <r>
      <rPr>
        <sz val="10"/>
        <rFont val="Arial"/>
        <family val="2"/>
        <charset val="238"/>
      </rPr>
      <t xml:space="preserve"> Pro případ mimořádných teplotních hodnot v průběhu sedmidenního období poptávkových špiček:</t>
    </r>
  </si>
  <si>
    <r>
      <rPr>
        <b/>
        <sz val="12"/>
        <rFont val="Arial"/>
        <family val="2"/>
        <charset val="238"/>
      </rPr>
      <t>b)</t>
    </r>
    <r>
      <rPr>
        <sz val="10"/>
        <rFont val="Arial"/>
        <family val="2"/>
        <charset val="238"/>
      </rPr>
      <t xml:space="preserve"> Pro případ výjimečně vysoké poptávky po plynu v délce nejméně 30 dnů:</t>
    </r>
  </si>
  <si>
    <r>
      <rPr>
        <b/>
        <sz val="12"/>
        <rFont val="Arial"/>
        <family val="2"/>
        <charset val="238"/>
      </rPr>
      <t>c)</t>
    </r>
    <r>
      <rPr>
        <sz val="10"/>
        <rFont val="Arial"/>
        <family val="2"/>
        <charset val="238"/>
      </rPr>
      <t xml:space="preserve"> Pro případ narušení jediné největší plynárenské infrastruktury v délce nejméně 30 dnů:</t>
    </r>
  </si>
  <si>
    <r>
      <t>ad a) K</t>
    </r>
    <r>
      <rPr>
        <vertAlign val="subscript"/>
        <sz val="8"/>
        <rFont val="Arial"/>
        <family val="2"/>
        <charset val="238"/>
      </rPr>
      <t>max.den, TDDn</t>
    </r>
  </si>
  <si>
    <r>
      <t>ad b) K</t>
    </r>
    <r>
      <rPr>
        <vertAlign val="subscript"/>
        <sz val="8"/>
        <rFont val="Arial"/>
        <family val="2"/>
        <charset val="238"/>
      </rPr>
      <t>30dnů, TDDn</t>
    </r>
  </si>
  <si>
    <r>
      <t>ad c) K</t>
    </r>
    <r>
      <rPr>
        <vertAlign val="subscript"/>
        <sz val="8"/>
        <rFont val="Arial"/>
        <family val="2"/>
        <charset val="238"/>
      </rPr>
      <t>N-1, TDDn</t>
    </r>
  </si>
  <si>
    <r>
      <t>ad a) L</t>
    </r>
    <r>
      <rPr>
        <vertAlign val="subscript"/>
        <sz val="8"/>
        <rFont val="Arial"/>
        <family val="2"/>
        <charset val="238"/>
      </rPr>
      <t>max.den</t>
    </r>
  </si>
  <si>
    <r>
      <t>ad b) L</t>
    </r>
    <r>
      <rPr>
        <vertAlign val="subscript"/>
        <sz val="8"/>
        <rFont val="Arial"/>
        <family val="2"/>
        <charset val="238"/>
      </rPr>
      <t>30dnů</t>
    </r>
  </si>
  <si>
    <r>
      <t>ad c) L</t>
    </r>
    <r>
      <rPr>
        <vertAlign val="subscript"/>
        <sz val="8"/>
        <rFont val="Arial"/>
        <family val="2"/>
        <charset val="238"/>
      </rPr>
      <t>N-1</t>
    </r>
  </si>
  <si>
    <t>OBSAH</t>
  </si>
  <si>
    <t>ÚVOD</t>
  </si>
  <si>
    <t>1 SEZNAM ZKRATEK A POJMŮ</t>
  </si>
  <si>
    <t>2 KOMENTÁŘ</t>
  </si>
  <si>
    <r>
      <t>tis. m</t>
    </r>
    <r>
      <rPr>
        <b/>
        <vertAlign val="superscript"/>
        <sz val="11"/>
        <rFont val="Arial"/>
        <family val="2"/>
        <charset val="238"/>
        <scheme val="minor"/>
      </rPr>
      <t>3</t>
    </r>
  </si>
  <si>
    <t>2022/2023</t>
  </si>
  <si>
    <t>Průměrná denní teplota v ČR (°C)</t>
  </si>
  <si>
    <t>3 BEZPEČNOSTNÍ STANDARD DODÁVKY PLYNU</t>
  </si>
  <si>
    <t>Zajištění BSD</t>
  </si>
  <si>
    <t xml:space="preserve">Prokazování BSD </t>
  </si>
  <si>
    <t>Případy a velikost zajištění BSD (MWh)</t>
  </si>
  <si>
    <r>
      <t>tis. m</t>
    </r>
    <r>
      <rPr>
        <b/>
        <vertAlign val="superscript"/>
        <sz val="8"/>
        <rFont val="Arial"/>
        <family val="2"/>
        <charset val="238"/>
        <scheme val="minor"/>
      </rPr>
      <t>3</t>
    </r>
  </si>
  <si>
    <t>Bezpečnostní standard dodávky plynu (MWh)</t>
  </si>
  <si>
    <t>2023</t>
  </si>
  <si>
    <r>
      <t>kWh/m</t>
    </r>
    <r>
      <rPr>
        <b/>
        <vertAlign val="superscript"/>
        <sz val="8"/>
        <rFont val="Arial"/>
        <family val="2"/>
        <charset val="238"/>
        <scheme val="minor"/>
      </rPr>
      <t>3</t>
    </r>
  </si>
  <si>
    <t>Sezóna</t>
  </si>
  <si>
    <t>Období od 1. října do 31. března</t>
  </si>
  <si>
    <t>4 CHRÁNĚNÝ ZÁKAZNÍK</t>
  </si>
  <si>
    <t>3.2 Způsoby a případy zajištění BSD</t>
  </si>
  <si>
    <t>3.3 Hodnota zajištění BSD v ČR ve sledovaném měsíci</t>
  </si>
  <si>
    <t>3.4 Hodnoty zajištění BSD v ČR v průběhu sezóny</t>
  </si>
  <si>
    <t>3.5 BSD v ČR v průběhu sezóny a porovnání s předchozí sezónou</t>
  </si>
  <si>
    <t>3.6 Hodnoty zajištění BSD v ČR v průběhu sezóny v posledních 5 letech</t>
  </si>
  <si>
    <t>5 ZÁSOBNÍKY PLYNU</t>
  </si>
  <si>
    <t>6 BILANCE PLYNÁRENSKÉ SOUSTAVY ČR V ZIMNÍM OBDOBÍ</t>
  </si>
  <si>
    <r>
      <t>mil. m</t>
    </r>
    <r>
      <rPr>
        <b/>
        <vertAlign val="superscript"/>
        <sz val="8"/>
        <rFont val="Arial"/>
        <family val="2"/>
        <charset val="238"/>
        <scheme val="minor"/>
      </rPr>
      <t>3</t>
    </r>
  </si>
  <si>
    <r>
      <t>Tok plynu do/z plynárenské soustavy ČR (mil. m</t>
    </r>
    <r>
      <rPr>
        <b/>
        <vertAlign val="superscript"/>
        <sz val="10"/>
        <color rgb="FF153366"/>
        <rFont val="Arial"/>
        <family val="2"/>
        <charset val="238"/>
        <scheme val="minor"/>
      </rPr>
      <t>3</t>
    </r>
    <r>
      <rPr>
        <b/>
        <sz val="10"/>
        <color rgb="FF153366"/>
        <rFont val="Arial"/>
        <family val="2"/>
        <charset val="238"/>
        <scheme val="minor"/>
      </rPr>
      <t>)</t>
    </r>
  </si>
  <si>
    <r>
      <t>Tok plynu ze/do zásobníků plynu (mil. m</t>
    </r>
    <r>
      <rPr>
        <b/>
        <vertAlign val="superscript"/>
        <sz val="10"/>
        <color rgb="FF153366"/>
        <rFont val="Arial"/>
        <family val="2"/>
        <charset val="238"/>
        <scheme val="minor"/>
      </rPr>
      <t>3</t>
    </r>
    <r>
      <rPr>
        <b/>
        <sz val="10"/>
        <color rgb="FF153366"/>
        <rFont val="Arial"/>
        <family val="2"/>
        <charset val="238"/>
        <scheme val="minor"/>
      </rPr>
      <t>)</t>
    </r>
  </si>
  <si>
    <r>
      <t>Skutečná spotřeba zemního plynu (mil. m</t>
    </r>
    <r>
      <rPr>
        <b/>
        <vertAlign val="superscript"/>
        <sz val="10"/>
        <color rgb="FF153366"/>
        <rFont val="Arial"/>
        <family val="2"/>
        <charset val="238"/>
        <scheme val="minor"/>
      </rPr>
      <t>3</t>
    </r>
    <r>
      <rPr>
        <b/>
        <sz val="10"/>
        <color rgb="FF153366"/>
        <rFont val="Arial"/>
        <family val="2"/>
        <charset val="238"/>
        <scheme val="minor"/>
      </rPr>
      <t>)</t>
    </r>
  </si>
  <si>
    <t>2022/23</t>
  </si>
  <si>
    <r>
      <t>Spotřeba plynu (mil. m</t>
    </r>
    <r>
      <rPr>
        <b/>
        <vertAlign val="superscript"/>
        <sz val="10"/>
        <color rgb="FF153366"/>
        <rFont val="Arial"/>
        <family val="2"/>
        <charset val="238"/>
        <scheme val="minor"/>
      </rPr>
      <t>3</t>
    </r>
    <r>
      <rPr>
        <b/>
        <sz val="10"/>
        <color rgb="FF153366"/>
        <rFont val="Arial"/>
        <family val="2"/>
        <charset val="238"/>
        <scheme val="minor"/>
      </rPr>
      <t>)</t>
    </r>
  </si>
  <si>
    <t>9 DOPLŇUJÍCÍ INFORMACE K BSD</t>
  </si>
  <si>
    <r>
      <t>Přepočtená spotřeba zemního plynu (mil. m</t>
    </r>
    <r>
      <rPr>
        <b/>
        <vertAlign val="superscript"/>
        <sz val="10"/>
        <color rgb="FF153366"/>
        <rFont val="Arial"/>
        <family val="2"/>
        <charset val="238"/>
        <scheme val="minor"/>
      </rPr>
      <t>3</t>
    </r>
    <r>
      <rPr>
        <b/>
        <sz val="10"/>
        <color rgb="FF153366"/>
        <rFont val="Arial"/>
        <family val="2"/>
        <charset val="238"/>
        <scheme val="minor"/>
      </rPr>
      <t>)</t>
    </r>
  </si>
  <si>
    <t>Oddělení statistiky a sledování kvality</t>
  </si>
  <si>
    <t>plyn.statistika@eru.cz</t>
  </si>
  <si>
    <t>Chránění zákazníci (zákazníci s odběrnými místy zařazenými do skupin C1, D1, D2 a F podle vyhlášky č. 344/2012 Sb., ve znění pozdějších předpisů)</t>
  </si>
  <si>
    <t>Nechránění zákazníci (zákazníci s odběrnými místy zařazenými do skupin A, B1, B2, C2 a E podle vyhlášky č. 344/2012 Sb., ve znění pozdějších předpisů)</t>
  </si>
  <si>
    <t>Meziroční
odchylka</t>
  </si>
  <si>
    <t>Denní 
normál</t>
  </si>
  <si>
    <t>Podíl CHZ a NECHZ na celkové dodávce plynu v sezóně 2022/2023</t>
  </si>
  <si>
    <t>VS</t>
  </si>
  <si>
    <t>Vlastní spotřeba výrobců plynu</t>
  </si>
  <si>
    <r>
      <t>Stav zásob ve všech zásobnících plynu v ČR v sezóně 2022/2023 (mil. m</t>
    </r>
    <r>
      <rPr>
        <b/>
        <vertAlign val="superscript"/>
        <sz val="10"/>
        <color rgb="FF153366"/>
        <rFont val="Arial"/>
        <family val="2"/>
        <charset val="238"/>
        <scheme val="minor"/>
      </rPr>
      <t>3</t>
    </r>
    <r>
      <rPr>
        <b/>
        <sz val="10"/>
        <color rgb="FF153366"/>
        <rFont val="Arial"/>
        <family val="2"/>
        <charset val="238"/>
        <scheme val="minor"/>
      </rPr>
      <t>)</t>
    </r>
  </si>
  <si>
    <r>
      <t>Stav zásob ve všech zásobnících plynu v ČR v sezóně 2021/2022 (mil. m</t>
    </r>
    <r>
      <rPr>
        <b/>
        <vertAlign val="superscript"/>
        <sz val="10"/>
        <color rgb="FF153366"/>
        <rFont val="Arial"/>
        <family val="2"/>
        <charset val="238"/>
        <scheme val="minor"/>
      </rPr>
      <t>3</t>
    </r>
    <r>
      <rPr>
        <b/>
        <sz val="10"/>
        <color rgb="FF153366"/>
        <rFont val="Arial"/>
        <family val="2"/>
        <charset val="238"/>
        <scheme val="minor"/>
      </rPr>
      <t>)</t>
    </r>
  </si>
  <si>
    <t>Stav zásob před sezónou</t>
  </si>
  <si>
    <t>7 SPOTŘEBA PLYNU V ČR V PRŮBĚHU ZIMNÍHO OBDOBÍ</t>
  </si>
  <si>
    <t>8 SPOTŘEBA PLYNU V ČR V ZIMNÍM OBDOBÍ V POSLEDNÍCH 10 LETECH</t>
  </si>
  <si>
    <t>Spotřeba zemního plynu v ČR v sezónách 2013/2014 - 2022/2023</t>
  </si>
  <si>
    <t xml:space="preserve">3.1 Počet obchodníků zajišťujících BSD a způsob jeho prokazování v ČR </t>
  </si>
  <si>
    <t>Vydání</t>
  </si>
  <si>
    <t>Energetický regulační úřad (ERÚ) v rámci svých kompetencí sleduje a vyhodnocuje plnění BSD v ČR. Na základě zájmu odborné veřejnosti byla vytvořena Měsíční zpráva o vyhodnocení bezpečnostního standardu dodávky plynu v ČR, která je od zimní sezóny 2015/2016 pravidelně zveřejňována na internetových stránkách ERÚ. Jedním z hlavních zájmů ERÚ je zajištění bezpečných a spolehlivých dodávek plynu konečným zákazníkům v ČR.
Povinnost zajistit BSD je dána přímo nařízením Evropského parlamentu a Rady (EU) 2017/1938 ze dne 25. října 2017 o opatřeních na zajištění bezpečnosti dodávek zemního plynu a o zrušení nařízení (EU) č. 994/2010. BSD je dále upraveno prostřednictvím § 73a zákona č. 458/2000 Sb., o podmínkách podnikání a o výkonu státní správy v energetických odvětvích a o změně některých zákonů (energetický zákon), ve znění pozdějších předpisů. Způsoby zajištění BSD, jeho stanovení a další související náležitosti jsou uvedeny ve vyhlášce č. 344/2012 Sb., o stavu nouze v plynárenství a o způsobu zajištění bezpečnostního standardu dodávky plynu, ve znění pozdějších předpisů. Bezpečnostní standard dodávky plynu se zajišťuje v hodnoceném období minimálně z 30 % uskladněním plynu v zásobnících plynu na území ČR a ostatních států EU. Všechna data o zajištění BSD jsou zveřejněna na základě údajů od obchodníků s plynem, výrobců plynu a vztahují se k prvnímu dni sledovaného měsíce. Případné dodatečné opravy budou promítnuty vždy v následujícím měsíci.</t>
  </si>
  <si>
    <t>Zajištění jiným účastníkem trhu s plynem (vyhláška č. 344/2012 Sb. § 11 odst. 9 písm. b))</t>
  </si>
  <si>
    <t>9b)</t>
  </si>
  <si>
    <t xml:space="preserve">Následující  tabulka a graf  zobrazují  průměrnou denní  teplotu  na  území  ČR  v  zimní  sezóně  2023/2024  v porovnání  s dlouhodobým teplotním normálem stanoveným ČHMÚ a předchozí zimní sezónou. </t>
  </si>
  <si>
    <t>2023/2024</t>
  </si>
  <si>
    <t>2024</t>
  </si>
  <si>
    <t>Podíl CHZ a NECHZ na celkové dodávce plynu v sezóně 2023/2024</t>
  </si>
  <si>
    <t>Denní skutečná spotřeba plynu CHZ v sezóně 2023/2024</t>
  </si>
  <si>
    <t>Denní skutečná spotřeba plynu CHZ v sezóně 2022/2023 [MWh]</t>
  </si>
  <si>
    <r>
      <t>Množství uskladněného plynu v ČR v sezóně 2023/2024 a porovnání s předchozími sezónami 
(vždy k poslednímu dni v měsíci v mil. m</t>
    </r>
    <r>
      <rPr>
        <b/>
        <vertAlign val="superscript"/>
        <sz val="10"/>
        <color rgb="FF153366"/>
        <rFont val="Arial"/>
        <family val="2"/>
        <charset val="238"/>
        <scheme val="minor"/>
      </rPr>
      <t>3</t>
    </r>
    <r>
      <rPr>
        <b/>
        <sz val="10"/>
        <color rgb="FF153366"/>
        <rFont val="Arial"/>
        <family val="2"/>
        <charset val="238"/>
        <scheme val="minor"/>
      </rPr>
      <t>)</t>
    </r>
  </si>
  <si>
    <r>
      <t>Stav zásob ve všech zásobnících plynu v ČR v sezóně 2023/2024 (mil. m</t>
    </r>
    <r>
      <rPr>
        <b/>
        <vertAlign val="superscript"/>
        <sz val="10"/>
        <color rgb="FF153366"/>
        <rFont val="Arial"/>
        <family val="2"/>
        <charset val="238"/>
        <scheme val="minor"/>
      </rPr>
      <t>3</t>
    </r>
    <r>
      <rPr>
        <b/>
        <sz val="10"/>
        <color rgb="FF153366"/>
        <rFont val="Arial"/>
        <family val="2"/>
        <charset val="238"/>
        <scheme val="minor"/>
      </rPr>
      <t>)</t>
    </r>
  </si>
  <si>
    <t>Bilance plynárenské soustavy ČR v sezóně 2023/2024</t>
  </si>
  <si>
    <t>Spotřeba zemního plynu v sezóně 2023/2024</t>
  </si>
  <si>
    <t>2023/24</t>
  </si>
  <si>
    <t>Vstupní údaje pro výpočet bezpečnostního standardu dodávky plynu na období 2023/2024 v souladu s přílohou č. 4 k vyhlášce č. 344/2012 Sb., o stavu nouze v plynárenství a o způsobu zajištění bezpečnostního standardu dodávky plynu, ve znění pozdějších předpisů, jsou zveřejněny níže.</t>
  </si>
  <si>
    <t>Den G je 3. 2. 2024.</t>
  </si>
  <si>
    <t>Den H je 3. 2. 2023.</t>
  </si>
  <si>
    <t>Období I je definováno časovým intervalem od 24. 1. 2024 do 22. 2. 2024.</t>
  </si>
  <si>
    <t>Období J je definováno časovým intervalem od 24. 1. 2023 do 22. 2. 2023.</t>
  </si>
  <si>
    <t>Období T je definováno časovým intervalem od 29. 12. 2023 do 27. 1. 2024.</t>
  </si>
  <si>
    <t>Období U je definováno časovým intervalem od 29. 12. 2022 do 27. 1. 2023.</t>
  </si>
  <si>
    <t>Jedinou největší plynárenskou infrastrukturu v České republice určuje dle vyhlášky č. 344/2012 Sb. ze dne 10. října 2012 o stavu nouze v plynárenství a o způsobu zajištění bezpečnostního standardu dodávky plynu, ve znění pozdějších předpisů provozovatel přepravní soustavy, a to ve shodě s Ministerstvem průmyslu a obchodu, které zajišťuje provádění opatření stanovených nařízením Evropského parlamentu a Rady (EU) 2017/1938. V současné době je největší plynárenskou infrastrukturou v České republice vstupní bod Lanžhot. V minulých letech provedená virtualizace propojovacích bodů neměla vliv na technický provoz vstupních bodů plynárenských infrastruktur pro dodávky plynu pro Českou republiku.</t>
  </si>
  <si>
    <t>Odchylka 2023/2024</t>
  </si>
  <si>
    <r>
      <t>Celková naplněnost zásobníků plynu v ČR dosáhla svého maxima na počátku zimní sezóny 2023/2024 a činila cca 3,4 mld. m</t>
    </r>
    <r>
      <rPr>
        <vertAlign val="superscript"/>
        <sz val="11"/>
        <rFont val="Arial"/>
        <family val="2"/>
        <charset val="238"/>
        <scheme val="minor"/>
      </rPr>
      <t>3</t>
    </r>
    <r>
      <rPr>
        <sz val="11"/>
        <rFont val="Arial"/>
        <family val="2"/>
        <charset val="238"/>
        <scheme val="minor"/>
      </rPr>
      <t xml:space="preserve"> plynu, což představuje v současnosti 46 % roční spotřeby plynu v ČR a 73 % spotřeby plynu v topné sezóně v ČR. V této souvislosti však podotýkáme, že uskladněný plyn nemusí být určen pouze pro zákazníky v ČR, ale může ho zde mít uskladněn i obchodník pro své zákazníky v zahraničí. Naplnění zásobníků s plynem na území ČR v zimní sezóně 2023/2024 v porovnání s uplynulou zimní sezónou 2022/2023 je uvedeno v kapitole č. 5.</t>
    </r>
  </si>
  <si>
    <r>
      <rPr>
        <b/>
        <sz val="24"/>
        <color rgb="FF233060"/>
        <rFont val="Arial"/>
        <family val="2"/>
        <charset val="238"/>
      </rPr>
      <t>MĚSÍČNÍ ZPRÁVA
O BEZPEČNOSTNÍM STANDARDU
DODÁVKY PLYNU V ČESKÉ REPUBLICE</t>
    </r>
    <r>
      <rPr>
        <b/>
        <sz val="24"/>
        <color rgb="FF1A3366"/>
        <rFont val="Arial"/>
        <family val="2"/>
        <charset val="238"/>
      </rPr>
      <t xml:space="preserve">
</t>
    </r>
    <r>
      <rPr>
        <b/>
        <sz val="24"/>
        <color rgb="FFDF2B20"/>
        <rFont val="Arial"/>
        <family val="2"/>
        <charset val="238"/>
      </rPr>
      <t>ZA LISTOPAD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</si>
</sst>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164" formatCode="0.0%"/>
    <numFmt numFmtId="165" formatCode="#,##0.0"/>
    <numFmt numFmtId="166" formatCode="0.0000"/>
    <numFmt numFmtId="167" formatCode="0.0"/>
    <numFmt numFmtId="168" formatCode="\$#,##0\ ;\(\$#,##0\)"/>
    <numFmt numFmtId="169" formatCode="0.00%;[Red]\-0.00%"/>
    <numFmt numFmtId="170" formatCode="#,###,##0.00;[Red]\-#,###,##0.00"/>
    <numFmt numFmtId="171" formatCode="#,###,##0;[Red]\-#,###,##0"/>
    <numFmt numFmtId="172" formatCode="#,##0.0_);[Red]\(#,##0.0\)"/>
    <numFmt numFmtId="173" formatCode="&quot;$&quot;#,##0.00"/>
    <numFmt numFmtId="174" formatCode="_-* #,##0_-;\-* #,##0_-;_-* &quot;-&quot;_-;_-@_-"/>
    <numFmt numFmtId="175" formatCode="_-* #,##0.00_-;\-* #,##0.00_-;_-* &quot;-&quot;??_-;_-@_-"/>
    <numFmt numFmtId="176" formatCode="_-* #,##0\ _C_Z_K_-;\-* #,##0\ _C_Z_K_-;_-* &quot;-&quot;\ _C_Z_K_-;_-@_-"/>
    <numFmt numFmtId="177" formatCode="\$#,##0.00\ ;\(\$#,##0.00\)"/>
    <numFmt numFmtId="178" formatCode="_-* #,##0\ _F_-;\-* #,##0\ _F_-;_-* &quot;-&quot;\ _F_-;_-@_-"/>
    <numFmt numFmtId="179" formatCode="_-* #,##0.00\ _F_-;\-* #,##0.00\ _F_-;_-* &quot;-&quot;??\ _F_-;_-@_-"/>
    <numFmt numFmtId="180" formatCode="_-* #,##0\ &quot;F&quot;_-;\-* #,##0\ &quot;F&quot;_-;_-* &quot;-&quot;\ &quot;F&quot;_-;_-@_-"/>
    <numFmt numFmtId="181" formatCode="_-* #,##0.00\ &quot;F&quot;_-;\-* #,##0.00\ &quot;F&quot;_-;_-* &quot;-&quot;??\ &quot;F&quot;_-;_-@_-"/>
    <numFmt numFmtId="182" formatCode="#,##0\ &quot;Kc&quot;;\-#,##0\ &quot;Kc&quot;"/>
    <numFmt numFmtId="183" formatCode="0.00_);[Red]\-0.00"/>
    <numFmt numFmtId="184" formatCode="mm\/yyyy"/>
  </numFmts>
  <fonts count="143"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  <charset val="238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39"/>
      <name val="Arial"/>
      <family val="2"/>
    </font>
    <font>
      <sz val="19"/>
      <color indexed="48"/>
      <name val="Arial"/>
      <family val="2"/>
      <charset val="238"/>
    </font>
    <font>
      <sz val="10"/>
      <color indexed="10"/>
      <name val="Arial"/>
      <family val="2"/>
    </font>
    <font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sz val="12"/>
      <name val="Arial"/>
      <family val="2"/>
      <charset val="238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sz val="11"/>
      <color rgb="FF006100"/>
      <name val="Arial"/>
      <family val="2"/>
      <charset val="238"/>
      <scheme val="minor"/>
    </font>
    <font>
      <sz val="11"/>
      <color rgb="FF9C6500"/>
      <name val="Arial"/>
      <family val="2"/>
      <charset val="238"/>
      <scheme val="minor"/>
    </font>
    <font>
      <sz val="10"/>
      <name val="Arial"/>
      <family val="2"/>
      <charset val="238"/>
      <scheme val="minor"/>
    </font>
    <font>
      <b/>
      <sz val="12"/>
      <color theme="3" tint="0.39997558519241921"/>
      <name val="Arial"/>
      <family val="2"/>
      <charset val="238"/>
      <scheme val="minor"/>
    </font>
    <font>
      <b/>
      <sz val="12"/>
      <color theme="0"/>
      <name val="Arial"/>
      <family val="2"/>
      <charset val="238"/>
      <scheme val="minor"/>
    </font>
    <font>
      <b/>
      <sz val="12"/>
      <name val="Arial"/>
      <family val="2"/>
      <charset val="238"/>
      <scheme val="minor"/>
    </font>
    <font>
      <sz val="10"/>
      <color theme="1" tint="0.499984740745262"/>
      <name val="Arial"/>
      <family val="2"/>
      <charset val="238"/>
      <scheme val="minor"/>
    </font>
    <font>
      <i/>
      <sz val="8"/>
      <name val="Arial"/>
      <family val="2"/>
      <charset val="238"/>
      <scheme val="minor"/>
    </font>
    <font>
      <sz val="8"/>
      <name val="Arial"/>
      <family val="2"/>
      <charset val="238"/>
      <scheme val="minor"/>
    </font>
    <font>
      <sz val="10"/>
      <color theme="0"/>
      <name val="Arial"/>
      <family val="2"/>
      <charset val="238"/>
      <scheme val="minor"/>
    </font>
    <font>
      <sz val="11"/>
      <name val="Arial"/>
      <family val="2"/>
      <charset val="238"/>
      <scheme val="minor"/>
    </font>
    <font>
      <sz val="12"/>
      <name val="Arial"/>
      <family val="2"/>
      <charset val="238"/>
      <scheme val="minor"/>
    </font>
    <font>
      <b/>
      <sz val="12"/>
      <color theme="9" tint="-0.249977111117893"/>
      <name val="Arial"/>
      <family val="2"/>
      <charset val="238"/>
      <scheme val="minor"/>
    </font>
    <font>
      <b/>
      <sz val="10"/>
      <name val="Arial"/>
      <family val="2"/>
      <charset val="238"/>
      <scheme val="minor"/>
    </font>
    <font>
      <sz val="8"/>
      <color theme="0"/>
      <name val="Arial"/>
      <family val="2"/>
      <charset val="238"/>
      <scheme val="minor"/>
    </font>
    <font>
      <b/>
      <sz val="8"/>
      <name val="Arial"/>
      <family val="2"/>
      <charset val="238"/>
      <scheme val="minor"/>
    </font>
    <font>
      <sz val="10"/>
      <color rgb="FFFF0000"/>
      <name val="Arial"/>
      <family val="2"/>
      <charset val="238"/>
      <scheme val="minor"/>
    </font>
    <font>
      <b/>
      <sz val="10"/>
      <color theme="3"/>
      <name val="Arial"/>
      <family val="2"/>
      <charset val="238"/>
      <scheme val="minor"/>
    </font>
    <font>
      <sz val="10"/>
      <color theme="4"/>
      <name val="Arial"/>
      <family val="2"/>
      <charset val="238"/>
      <scheme val="minor"/>
    </font>
    <font>
      <sz val="10"/>
      <color theme="3"/>
      <name val="Arial"/>
      <family val="2"/>
      <charset val="238"/>
      <scheme val="minor"/>
    </font>
    <font>
      <sz val="10"/>
      <color rgb="FF005DA2"/>
      <name val="Arial"/>
      <family val="2"/>
      <charset val="238"/>
      <scheme val="minor"/>
    </font>
    <font>
      <b/>
      <sz val="10"/>
      <color rgb="FF005DA2"/>
      <name val="Arial"/>
      <family val="2"/>
      <charset val="238"/>
      <scheme val="minor"/>
    </font>
    <font>
      <sz val="10"/>
      <name val="Arial CE"/>
      <family val="2"/>
      <charset val="238"/>
    </font>
    <font>
      <sz val="10"/>
      <name val="Helv"/>
      <charset val="238"/>
    </font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8"/>
      <name val="Arial CE"/>
      <family val="2"/>
      <charset val="238"/>
    </font>
    <font>
      <sz val="8"/>
      <name val="Times New Roman"/>
      <family val="1"/>
      <charset val="238"/>
    </font>
    <font>
      <sz val="8"/>
      <name val="Arial"/>
      <family val="2"/>
      <charset val="238"/>
    </font>
    <font>
      <b/>
      <sz val="10"/>
      <name val="Univers CE"/>
      <family val="2"/>
      <charset val="238"/>
    </font>
    <font>
      <b/>
      <sz val="11"/>
      <color indexed="8"/>
      <name val="Calibri"/>
      <family val="2"/>
      <charset val="238"/>
    </font>
    <font>
      <sz val="12"/>
      <name val="System"/>
      <family val="2"/>
      <charset val="238"/>
    </font>
    <font>
      <b/>
      <sz val="10"/>
      <name val="MS Sans Serif"/>
      <family val="2"/>
      <charset val="238"/>
    </font>
    <font>
      <sz val="10"/>
      <name val="MS Serif"/>
      <family val="1"/>
      <charset val="238"/>
    </font>
    <font>
      <sz val="10"/>
      <name val="MS Serif"/>
      <family val="1"/>
    </font>
    <font>
      <sz val="10"/>
      <name val="Courier"/>
      <family val="1"/>
      <charset val="238"/>
    </font>
    <font>
      <sz val="10"/>
      <name val="Courier"/>
      <family val="3"/>
    </font>
    <font>
      <sz val="11"/>
      <color theme="1"/>
      <name val="Arial"/>
      <family val="2"/>
      <charset val="238"/>
    </font>
    <font>
      <b/>
      <sz val="11"/>
      <color indexed="8"/>
      <name val="Calibri"/>
      <family val="2"/>
    </font>
    <font>
      <sz val="10"/>
      <color indexed="16"/>
      <name val="MS Serif"/>
      <family val="1"/>
      <charset val="238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4"/>
      <name val="Arial CE"/>
      <family val="2"/>
      <charset val="238"/>
    </font>
    <font>
      <b/>
      <sz val="18"/>
      <name val="System"/>
      <family val="2"/>
      <charset val="238"/>
    </font>
    <font>
      <b/>
      <sz val="12"/>
      <name val="System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0"/>
      <name val="Times New Roman"/>
      <family val="1"/>
      <charset val="238"/>
    </font>
    <font>
      <sz val="11"/>
      <color theme="1"/>
      <name val="Arial"/>
      <family val="2"/>
      <scheme val="minor"/>
    </font>
    <font>
      <sz val="12"/>
      <name val="Times New Roman"/>
      <family val="1"/>
      <charset val="238"/>
    </font>
    <font>
      <sz val="11"/>
      <color indexed="10"/>
      <name val="Calibri"/>
      <family val="2"/>
      <charset val="23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16"/>
      <color indexed="23"/>
      <name val="Arial"/>
      <family val="2"/>
      <charset val="238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7"/>
      <name val="Calibri"/>
      <family val="2"/>
      <charset val="238"/>
    </font>
    <font>
      <sz val="10"/>
      <name val="Helv"/>
    </font>
    <font>
      <b/>
      <sz val="8"/>
      <color indexed="8"/>
      <name val="Helv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name val="Arial"/>
      <family val="2"/>
      <charset val="238"/>
      <scheme val="minor"/>
    </font>
    <font>
      <b/>
      <i/>
      <sz val="10"/>
      <color theme="4" tint="-0.249977111117893"/>
      <name val="Arial"/>
      <family val="2"/>
      <charset val="238"/>
      <scheme val="minor"/>
    </font>
    <font>
      <sz val="10"/>
      <color theme="4" tint="-0.249977111117893"/>
      <name val="Arial"/>
      <family val="2"/>
      <charset val="238"/>
      <scheme val="minor"/>
    </font>
    <font>
      <sz val="18"/>
      <color theme="8" tint="-0.249977111117893"/>
      <name val="Arial"/>
      <family val="2"/>
      <charset val="238"/>
      <scheme val="minor"/>
    </font>
    <font>
      <b/>
      <sz val="12"/>
      <color theme="8" tint="0.39997558519241921"/>
      <name val="Arial"/>
      <family val="2"/>
      <charset val="238"/>
      <scheme val="minor"/>
    </font>
    <font>
      <vertAlign val="superscript"/>
      <sz val="8"/>
      <name val="Arial"/>
      <family val="2"/>
      <charset val="238"/>
      <scheme val="minor"/>
    </font>
    <font>
      <sz val="8"/>
      <color theme="0" tint="-0.499984740745262"/>
      <name val="Arial"/>
      <family val="2"/>
      <charset val="238"/>
      <scheme val="minor"/>
    </font>
    <font>
      <sz val="8"/>
      <color theme="1" tint="0.249977111117893"/>
      <name val="Arial"/>
      <family val="2"/>
      <charset val="238"/>
      <scheme val="minor"/>
    </font>
    <font>
      <sz val="8"/>
      <color rgb="FFFF0000"/>
      <name val="Arial"/>
      <family val="2"/>
      <charset val="238"/>
      <scheme val="minor"/>
    </font>
    <font>
      <b/>
      <sz val="17"/>
      <color rgb="FF153366"/>
      <name val="Arial"/>
      <family val="2"/>
      <charset val="238"/>
      <scheme val="minor"/>
    </font>
    <font>
      <b/>
      <i/>
      <sz val="8"/>
      <name val="Arial"/>
      <family val="2"/>
      <charset val="238"/>
    </font>
    <font>
      <b/>
      <sz val="12"/>
      <name val="Arial"/>
      <family val="2"/>
      <charset val="238"/>
    </font>
    <font>
      <u/>
      <sz val="10"/>
      <name val="Arial"/>
      <family val="2"/>
      <charset val="238"/>
    </font>
    <font>
      <vertAlign val="subscript"/>
      <sz val="8"/>
      <name val="Arial"/>
      <family val="2"/>
      <charset val="238"/>
    </font>
    <font>
      <b/>
      <sz val="8"/>
      <name val="Arial"/>
      <family val="2"/>
      <charset val="238"/>
    </font>
    <font>
      <b/>
      <sz val="24"/>
      <name val="Arial"/>
      <family val="2"/>
      <charset val="238"/>
    </font>
    <font>
      <b/>
      <sz val="24"/>
      <color rgb="FF1A3366"/>
      <name val="Arial"/>
      <family val="2"/>
      <charset val="238"/>
    </font>
    <font>
      <sz val="16"/>
      <name val="Arial"/>
      <family val="2"/>
      <charset val="238"/>
    </font>
    <font>
      <b/>
      <sz val="14"/>
      <color rgb="FF153366"/>
      <name val="Arial"/>
      <family val="2"/>
      <charset val="238"/>
      <scheme val="minor"/>
    </font>
    <font>
      <b/>
      <sz val="10"/>
      <color rgb="FF153366"/>
      <name val="Arial"/>
      <family val="2"/>
      <charset val="238"/>
      <scheme val="minor"/>
    </font>
    <font>
      <sz val="10"/>
      <color rgb="FF153366"/>
      <name val="Arial"/>
      <family val="2"/>
      <charset val="238"/>
      <scheme val="minor"/>
    </font>
    <font>
      <sz val="12"/>
      <color rgb="FF153366"/>
      <name val="Arial"/>
      <family val="2"/>
      <charset val="238"/>
      <scheme val="minor"/>
    </font>
    <font>
      <b/>
      <sz val="11"/>
      <color rgb="FF153366"/>
      <name val="Arial"/>
      <family val="2"/>
      <charset val="238"/>
      <scheme val="minor"/>
    </font>
    <font>
      <sz val="11"/>
      <color rgb="FF153366"/>
      <name val="Arial"/>
      <family val="2"/>
      <charset val="238"/>
      <scheme val="minor"/>
    </font>
    <font>
      <b/>
      <sz val="16"/>
      <color rgb="FF153366"/>
      <name val="Arial"/>
      <family val="2"/>
      <charset val="238"/>
      <scheme val="minor"/>
    </font>
    <font>
      <vertAlign val="superscript"/>
      <sz val="11"/>
      <name val="Arial"/>
      <family val="2"/>
      <charset val="238"/>
      <scheme val="minor"/>
    </font>
    <font>
      <b/>
      <vertAlign val="superscript"/>
      <sz val="11"/>
      <name val="Arial"/>
      <family val="2"/>
      <charset val="238"/>
      <scheme val="minor"/>
    </font>
    <font>
      <sz val="14"/>
      <color rgb="FF153366"/>
      <name val="Arial"/>
      <family val="2"/>
      <charset val="238"/>
      <scheme val="minor"/>
    </font>
    <font>
      <b/>
      <vertAlign val="superscript"/>
      <sz val="8"/>
      <name val="Arial"/>
      <family val="2"/>
      <charset val="238"/>
      <scheme val="minor"/>
    </font>
    <font>
      <sz val="8"/>
      <color rgb="FF153366"/>
      <name val="Arial"/>
      <family val="2"/>
      <charset val="238"/>
      <scheme val="minor"/>
    </font>
    <font>
      <b/>
      <vertAlign val="superscript"/>
      <sz val="10"/>
      <color rgb="FF153366"/>
      <name val="Arial"/>
      <family val="2"/>
      <charset val="238"/>
      <scheme val="minor"/>
    </font>
    <font>
      <b/>
      <sz val="16"/>
      <color rgb="FF153366"/>
      <name val="Arial"/>
      <family val="2"/>
      <charset val="238"/>
    </font>
    <font>
      <b/>
      <sz val="10"/>
      <color rgb="FF153366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24"/>
      <color rgb="FF233060"/>
      <name val="Arial"/>
      <family val="2"/>
      <charset val="238"/>
    </font>
    <font>
      <b/>
      <sz val="24"/>
      <color rgb="FFDF2B20"/>
      <name val="Arial"/>
      <family val="2"/>
      <charset val="238"/>
    </font>
    <font>
      <b/>
      <sz val="11"/>
      <color rgb="FF233060"/>
      <name val="Arial"/>
      <family val="2"/>
      <charset val="238"/>
      <scheme val="minor"/>
    </font>
    <font>
      <b/>
      <sz val="16"/>
      <color rgb="FF233060"/>
      <name val="Arial"/>
      <family val="2"/>
      <charset val="238"/>
      <scheme val="minor"/>
    </font>
    <font>
      <sz val="10"/>
      <color rgb="FF233060"/>
      <name val="Arial"/>
      <family val="2"/>
      <charset val="238"/>
      <scheme val="minor"/>
    </font>
    <font>
      <sz val="14"/>
      <color rgb="FF233060"/>
      <name val="Arial"/>
      <family val="2"/>
      <charset val="238"/>
      <scheme val="minor"/>
    </font>
    <font>
      <b/>
      <sz val="12"/>
      <color rgb="FF233060"/>
      <name val="Arial"/>
      <family val="2"/>
      <charset val="238"/>
      <scheme val="minor"/>
    </font>
    <font>
      <b/>
      <sz val="10"/>
      <color rgb="FF233060"/>
      <name val="Arial"/>
      <family val="2"/>
      <charset val="238"/>
      <scheme val="minor"/>
    </font>
    <font>
      <sz val="8"/>
      <color rgb="FF233060"/>
      <name val="Arial"/>
      <family val="2"/>
      <charset val="238"/>
      <scheme val="minor"/>
    </font>
    <font>
      <b/>
      <sz val="14"/>
      <color rgb="FF233060"/>
      <name val="Arial"/>
      <family val="2"/>
      <charset val="238"/>
      <scheme val="minor"/>
    </font>
    <font>
      <b/>
      <sz val="11"/>
      <color rgb="FFDF2B20"/>
      <name val="Arial"/>
      <family val="2"/>
      <charset val="238"/>
    </font>
    <font>
      <sz val="11"/>
      <color theme="3"/>
      <name val="Arial"/>
      <family val="2"/>
      <charset val="238"/>
    </font>
  </fonts>
  <fills count="7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indexed="9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gray0625">
        <fgColor indexed="26"/>
        <b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6" tint="0.39994506668294322"/>
        <bgColor auto="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22"/>
        <bgColor indexed="64"/>
      </patternFill>
    </fill>
    <fill>
      <patternFill patternType="solid">
        <fgColor indexed="46"/>
      </patternFill>
    </fill>
    <fill>
      <patternFill patternType="solid">
        <fgColor indexed="15"/>
      </patternFill>
    </fill>
    <fill>
      <patternFill patternType="solid">
        <fgColor indexed="55"/>
      </patternFill>
    </fill>
    <fill>
      <patternFill patternType="solid">
        <fgColor indexed="12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3"/>
        <bgColor indexed="64"/>
      </patternFill>
    </fill>
    <fill>
      <patternFill patternType="solid">
        <fgColor indexed="23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</patternFill>
    </fill>
    <fill>
      <patternFill patternType="solid">
        <fgColor indexed="35"/>
        <bgColor indexed="64"/>
      </patternFill>
    </fill>
    <fill>
      <patternFill patternType="solid">
        <fgColor indexed="20"/>
      </patternFill>
    </fill>
    <fill>
      <patternFill patternType="solid">
        <fgColor indexed="56"/>
      </patternFill>
    </fill>
    <fill>
      <patternFill patternType="solid">
        <fgColor indexed="49"/>
      </patternFill>
    </fill>
    <fill>
      <patternFill patternType="solid">
        <fgColor theme="2" tint="-0.249977111117893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dotted">
        <color indexed="23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</borders>
  <cellStyleXfs count="1539">
    <xf numFmtId="0" fontId="0" fillId="0" borderId="0"/>
    <xf numFmtId="9" fontId="2" fillId="0" borderId="0" applyFont="0" applyFill="0" applyBorder="0" applyAlignment="0" applyProtection="0"/>
    <xf numFmtId="0" fontId="2" fillId="0" borderId="0"/>
    <xf numFmtId="2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4" fillId="3" borderId="8" applyNumberFormat="0" applyProtection="0">
      <alignment vertical="center"/>
    </xf>
    <xf numFmtId="4" fontId="4" fillId="4" borderId="8" applyNumberFormat="0" applyProtection="0">
      <alignment horizontal="left" vertical="center" indent="1"/>
    </xf>
    <xf numFmtId="4" fontId="4" fillId="5" borderId="0" applyNumberFormat="0" applyProtection="0">
      <alignment horizontal="left" vertical="center" indent="1"/>
    </xf>
    <xf numFmtId="4" fontId="5" fillId="6" borderId="8" applyNumberFormat="0" applyProtection="0">
      <alignment horizontal="right" vertical="center"/>
    </xf>
    <xf numFmtId="4" fontId="5" fillId="7" borderId="8" applyNumberFormat="0" applyProtection="0">
      <alignment horizontal="left" vertical="center" indent="1"/>
    </xf>
    <xf numFmtId="0" fontId="6" fillId="0" borderId="0"/>
    <xf numFmtId="0" fontId="2" fillId="0" borderId="0"/>
    <xf numFmtId="0" fontId="1" fillId="0" borderId="0"/>
    <xf numFmtId="0" fontId="1" fillId="0" borderId="0"/>
    <xf numFmtId="4" fontId="7" fillId="4" borderId="8" applyNumberFormat="0" applyProtection="0">
      <alignment vertical="center"/>
    </xf>
    <xf numFmtId="0" fontId="4" fillId="4" borderId="8" applyNumberFormat="0" applyProtection="0">
      <alignment horizontal="left" vertical="top" indent="1"/>
    </xf>
    <xf numFmtId="4" fontId="5" fillId="9" borderId="8" applyNumberFormat="0" applyProtection="0">
      <alignment horizontal="right" vertical="center"/>
    </xf>
    <xf numFmtId="4" fontId="5" fillId="10" borderId="8" applyNumberFormat="0" applyProtection="0">
      <alignment horizontal="right" vertical="center"/>
    </xf>
    <xf numFmtId="4" fontId="5" fillId="11" borderId="8" applyNumberFormat="0" applyProtection="0">
      <alignment horizontal="right" vertical="center"/>
    </xf>
    <xf numFmtId="4" fontId="5" fillId="12" borderId="8" applyNumberFormat="0" applyProtection="0">
      <alignment horizontal="right" vertical="center"/>
    </xf>
    <xf numFmtId="4" fontId="5" fillId="13" borderId="8" applyNumberFormat="0" applyProtection="0">
      <alignment horizontal="right" vertical="center"/>
    </xf>
    <xf numFmtId="4" fontId="5" fillId="14" borderId="8" applyNumberFormat="0" applyProtection="0">
      <alignment horizontal="right" vertical="center"/>
    </xf>
    <xf numFmtId="4" fontId="5" fillId="15" borderId="8" applyNumberFormat="0" applyProtection="0">
      <alignment horizontal="right" vertical="center"/>
    </xf>
    <xf numFmtId="4" fontId="5" fillId="16" borderId="8" applyNumberFormat="0" applyProtection="0">
      <alignment horizontal="right" vertical="center"/>
    </xf>
    <xf numFmtId="4" fontId="5" fillId="17" borderId="8" applyNumberFormat="0" applyProtection="0">
      <alignment horizontal="right" vertical="center"/>
    </xf>
    <xf numFmtId="4" fontId="4" fillId="0" borderId="0" applyNumberFormat="0" applyProtection="0">
      <alignment horizontal="left" vertical="center" indent="1"/>
    </xf>
    <xf numFmtId="4" fontId="5" fillId="6" borderId="0" applyNumberFormat="0" applyProtection="0">
      <alignment horizontal="left" vertical="center" indent="1"/>
    </xf>
    <xf numFmtId="4" fontId="8" fillId="18" borderId="0" applyNumberFormat="0" applyProtection="0">
      <alignment horizontal="left" vertical="center" indent="1"/>
    </xf>
    <xf numFmtId="4" fontId="5" fillId="7" borderId="8" applyNumberFormat="0" applyProtection="0">
      <alignment horizontal="right" vertical="center"/>
    </xf>
    <xf numFmtId="4" fontId="9" fillId="6" borderId="0" applyNumberFormat="0" applyProtection="0">
      <alignment horizontal="left" vertical="center" indent="1"/>
    </xf>
    <xf numFmtId="4" fontId="9" fillId="5" borderId="0" applyNumberFormat="0" applyProtection="0">
      <alignment horizontal="left" vertical="center" indent="1"/>
    </xf>
    <xf numFmtId="0" fontId="2" fillId="18" borderId="8" applyNumberFormat="0" applyProtection="0">
      <alignment horizontal="left" vertical="center" indent="1"/>
    </xf>
    <xf numFmtId="0" fontId="2" fillId="18" borderId="8" applyNumberFormat="0" applyProtection="0">
      <alignment horizontal="left" vertical="top" indent="1"/>
    </xf>
    <xf numFmtId="0" fontId="2" fillId="5" borderId="8" applyNumberFormat="0" applyProtection="0">
      <alignment horizontal="left" vertical="center" indent="1"/>
    </xf>
    <xf numFmtId="0" fontId="2" fillId="5" borderId="8" applyNumberFormat="0" applyProtection="0">
      <alignment horizontal="left" vertical="top" indent="1"/>
    </xf>
    <xf numFmtId="0" fontId="2" fillId="19" borderId="8" applyNumberFormat="0" applyProtection="0">
      <alignment horizontal="left" vertical="center" indent="1"/>
    </xf>
    <xf numFmtId="0" fontId="2" fillId="19" borderId="8" applyNumberFormat="0" applyProtection="0">
      <alignment horizontal="left" vertical="top" indent="1"/>
    </xf>
    <xf numFmtId="0" fontId="2" fillId="20" borderId="8" applyNumberFormat="0" applyProtection="0">
      <alignment horizontal="left" vertical="center" indent="1"/>
    </xf>
    <xf numFmtId="0" fontId="2" fillId="20" borderId="8" applyNumberFormat="0" applyProtection="0">
      <alignment horizontal="left" vertical="top" indent="1"/>
    </xf>
    <xf numFmtId="4" fontId="5" fillId="21" borderId="8" applyNumberFormat="0" applyProtection="0">
      <alignment vertical="center"/>
    </xf>
    <xf numFmtId="4" fontId="10" fillId="21" borderId="8" applyNumberFormat="0" applyProtection="0">
      <alignment vertical="center"/>
    </xf>
    <xf numFmtId="4" fontId="5" fillId="21" borderId="8" applyNumberFormat="0" applyProtection="0">
      <alignment horizontal="left" vertical="center" indent="1"/>
    </xf>
    <xf numFmtId="0" fontId="5" fillId="21" borderId="8" applyNumberFormat="0" applyProtection="0">
      <alignment horizontal="left" vertical="top" indent="1"/>
    </xf>
    <xf numFmtId="4" fontId="10" fillId="6" borderId="8" applyNumberFormat="0" applyProtection="0">
      <alignment horizontal="right" vertical="center"/>
    </xf>
    <xf numFmtId="0" fontId="5" fillId="5" borderId="8" applyNumberFormat="0" applyProtection="0">
      <alignment horizontal="left" vertical="top" indent="1"/>
    </xf>
    <xf numFmtId="4" fontId="11" fillId="0" borderId="0" applyNumberFormat="0" applyProtection="0">
      <alignment horizontal="left" vertical="center" indent="1"/>
    </xf>
    <xf numFmtId="4" fontId="12" fillId="6" borderId="8" applyNumberFormat="0" applyProtection="0">
      <alignment horizontal="right" vertical="center"/>
    </xf>
    <xf numFmtId="0" fontId="2" fillId="0" borderId="0"/>
    <xf numFmtId="9" fontId="1" fillId="0" borderId="0" applyFont="0" applyFill="0" applyBorder="0" applyAlignment="0" applyProtection="0"/>
    <xf numFmtId="1" fontId="13" fillId="0" borderId="0">
      <alignment horizontal="left"/>
      <protection hidden="1"/>
    </xf>
    <xf numFmtId="1" fontId="14" fillId="0" borderId="0">
      <protection hidden="1"/>
    </xf>
    <xf numFmtId="0" fontId="15" fillId="23" borderId="10" applyNumberFormat="0" applyFont="0" applyFill="0" applyAlignment="0" applyProtection="0"/>
    <xf numFmtId="0" fontId="15" fillId="23" borderId="0" applyFont="0" applyFill="0" applyBorder="0" applyAlignment="0" applyProtection="0"/>
    <xf numFmtId="0" fontId="16" fillId="23" borderId="0" applyNumberFormat="0" applyFont="0" applyFill="0" applyBorder="0" applyAlignment="0" applyProtection="0"/>
    <xf numFmtId="0" fontId="16" fillId="23" borderId="0" applyNumberFormat="0" applyFont="0" applyFill="0" applyBorder="0" applyAlignment="0" applyProtection="0"/>
    <xf numFmtId="0" fontId="16" fillId="23" borderId="0" applyNumberFormat="0" applyFont="0" applyFill="0" applyBorder="0" applyAlignment="0" applyProtection="0"/>
    <xf numFmtId="0" fontId="16" fillId="23" borderId="0" applyNumberFormat="0" applyFont="0" applyFill="0" applyBorder="0" applyAlignment="0" applyProtection="0"/>
    <xf numFmtId="0" fontId="16" fillId="23" borderId="0" applyNumberFormat="0" applyFont="0" applyFill="0" applyBorder="0" applyAlignment="0" applyProtection="0"/>
    <xf numFmtId="0" fontId="16" fillId="23" borderId="0" applyNumberFormat="0" applyFont="0" applyFill="0" applyBorder="0" applyAlignment="0" applyProtection="0"/>
    <xf numFmtId="0" fontId="16" fillId="23" borderId="0" applyNumberFormat="0" applyFont="0" applyFill="0" applyBorder="0" applyAlignment="0" applyProtection="0"/>
    <xf numFmtId="3" fontId="15" fillId="23" borderId="0" applyFont="0" applyFill="0" applyBorder="0" applyAlignment="0" applyProtection="0"/>
    <xf numFmtId="0" fontId="16" fillId="23" borderId="0" applyNumberFormat="0" applyFont="0" applyFill="0" applyBorder="0" applyAlignment="0" applyProtection="0"/>
    <xf numFmtId="0" fontId="16" fillId="23" borderId="0" applyNumberFormat="0" applyFont="0" applyFill="0" applyBorder="0" applyAlignment="0" applyProtection="0"/>
    <xf numFmtId="168" fontId="15" fillId="23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2" fontId="15" fillId="23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23" borderId="0" applyNumberFormat="0" applyFill="0" applyBorder="0" applyAlignment="0" applyProtection="0"/>
    <xf numFmtId="0" fontId="19" fillId="23" borderId="0" applyNumberFormat="0" applyFill="0" applyBorder="0" applyAlignment="0" applyProtection="0"/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0" fontId="42" fillId="0" borderId="0"/>
    <xf numFmtId="0" fontId="43" fillId="0" borderId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4" fillId="0" borderId="0"/>
    <xf numFmtId="0" fontId="44" fillId="0" borderId="0"/>
    <xf numFmtId="0" fontId="45" fillId="29" borderId="0" applyNumberFormat="0" applyBorder="0" applyAlignment="0" applyProtection="0"/>
    <xf numFmtId="0" fontId="45" fillId="10" borderId="0" applyNumberFormat="0" applyBorder="0" applyAlignment="0" applyProtection="0"/>
    <xf numFmtId="0" fontId="45" fillId="30" borderId="0" applyNumberFormat="0" applyBorder="0" applyAlignment="0" applyProtection="0"/>
    <xf numFmtId="0" fontId="45" fillId="31" borderId="0" applyNumberFormat="0" applyBorder="0" applyAlignment="0" applyProtection="0"/>
    <xf numFmtId="0" fontId="45" fillId="32" borderId="0" applyNumberFormat="0" applyBorder="0" applyAlignment="0" applyProtection="0"/>
    <xf numFmtId="0" fontId="45" fillId="30" borderId="0" applyNumberFormat="0" applyBorder="0" applyAlignment="0" applyProtection="0"/>
    <xf numFmtId="0" fontId="45" fillId="32" borderId="0" applyNumberFormat="0" applyBorder="0" applyAlignment="0" applyProtection="0"/>
    <xf numFmtId="0" fontId="45" fillId="10" borderId="0" applyNumberFormat="0" applyBorder="0" applyAlignment="0" applyProtection="0"/>
    <xf numFmtId="0" fontId="45" fillId="3" borderId="0" applyNumberFormat="0" applyBorder="0" applyAlignment="0" applyProtection="0"/>
    <xf numFmtId="0" fontId="45" fillId="9" borderId="0" applyNumberFormat="0" applyBorder="0" applyAlignment="0" applyProtection="0"/>
    <xf numFmtId="0" fontId="45" fillId="32" borderId="0" applyNumberFormat="0" applyBorder="0" applyAlignment="0" applyProtection="0"/>
    <xf numFmtId="0" fontId="45" fillId="30" borderId="0" applyNumberFormat="0" applyBorder="0" applyAlignment="0" applyProtection="0"/>
    <xf numFmtId="0" fontId="46" fillId="32" borderId="0" applyNumberFormat="0" applyBorder="0" applyAlignment="0" applyProtection="0"/>
    <xf numFmtId="0" fontId="46" fillId="14" borderId="0" applyNumberFormat="0" applyBorder="0" applyAlignment="0" applyProtection="0"/>
    <xf numFmtId="0" fontId="46" fillId="12" borderId="0" applyNumberFormat="0" applyBorder="0" applyAlignment="0" applyProtection="0"/>
    <xf numFmtId="0" fontId="46" fillId="9" borderId="0" applyNumberFormat="0" applyBorder="0" applyAlignment="0" applyProtection="0"/>
    <xf numFmtId="0" fontId="46" fillId="32" borderId="0" applyNumberFormat="0" applyBorder="0" applyAlignment="0" applyProtection="0"/>
    <xf numFmtId="0" fontId="46" fillId="10" borderId="0" applyNumberFormat="0" applyBorder="0" applyAlignment="0" applyProtection="0"/>
    <xf numFmtId="0" fontId="47" fillId="33" borderId="0" applyNumberFormat="0" applyBorder="0" applyAlignment="0" applyProtection="0"/>
    <xf numFmtId="0" fontId="47" fillId="34" borderId="0" applyNumberFormat="0" applyBorder="0" applyAlignment="0" applyProtection="0"/>
    <xf numFmtId="0" fontId="48" fillId="35" borderId="0" applyNumberFormat="0" applyBorder="0" applyAlignment="0" applyProtection="0"/>
    <xf numFmtId="0" fontId="47" fillId="36" borderId="0" applyNumberFormat="0" applyBorder="0" applyAlignment="0" applyProtection="0"/>
    <xf numFmtId="0" fontId="47" fillId="37" borderId="0" applyNumberFormat="0" applyBorder="0" applyAlignment="0" applyProtection="0"/>
    <xf numFmtId="0" fontId="48" fillId="38" borderId="0" applyNumberFormat="0" applyBorder="0" applyAlignment="0" applyProtection="0"/>
    <xf numFmtId="0" fontId="47" fillId="39" borderId="0" applyNumberFormat="0" applyBorder="0" applyAlignment="0" applyProtection="0"/>
    <xf numFmtId="0" fontId="47" fillId="40" borderId="0" applyNumberFormat="0" applyBorder="0" applyAlignment="0" applyProtection="0"/>
    <xf numFmtId="0" fontId="48" fillId="41" borderId="0" applyNumberFormat="0" applyBorder="0" applyAlignment="0" applyProtection="0"/>
    <xf numFmtId="0" fontId="47" fillId="36" borderId="0" applyNumberFormat="0" applyBorder="0" applyAlignment="0" applyProtection="0"/>
    <xf numFmtId="0" fontId="47" fillId="42" borderId="0" applyNumberFormat="0" applyBorder="0" applyAlignment="0" applyProtection="0"/>
    <xf numFmtId="0" fontId="48" fillId="37" borderId="0" applyNumberFormat="0" applyBorder="0" applyAlignment="0" applyProtection="0"/>
    <xf numFmtId="0" fontId="47" fillId="43" borderId="0" applyNumberFormat="0" applyBorder="0" applyAlignment="0" applyProtection="0"/>
    <xf numFmtId="0" fontId="47" fillId="44" borderId="0" applyNumberFormat="0" applyBorder="0" applyAlignment="0" applyProtection="0"/>
    <xf numFmtId="0" fontId="48" fillId="35" borderId="0" applyNumberFormat="0" applyBorder="0" applyAlignment="0" applyProtection="0"/>
    <xf numFmtId="0" fontId="47" fillId="28" borderId="0" applyNumberFormat="0" applyBorder="0" applyAlignment="0" applyProtection="0"/>
    <xf numFmtId="0" fontId="47" fillId="45" borderId="0" applyNumberFormat="0" applyBorder="0" applyAlignment="0" applyProtection="0"/>
    <xf numFmtId="0" fontId="48" fillId="46" borderId="0" applyNumberFormat="0" applyBorder="0" applyAlignment="0" applyProtection="0"/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50" fillId="0" borderId="0">
      <alignment horizontal="center" wrapText="1"/>
      <protection locked="0"/>
    </xf>
    <xf numFmtId="0" fontId="50" fillId="0" borderId="0">
      <alignment horizontal="center" wrapText="1"/>
      <protection locked="0"/>
    </xf>
    <xf numFmtId="0" fontId="50" fillId="0" borderId="0">
      <alignment horizontal="center" wrapText="1"/>
      <protection locked="0"/>
    </xf>
    <xf numFmtId="0" fontId="50" fillId="0" borderId="0">
      <alignment horizontal="center" wrapText="1"/>
      <protection locked="0"/>
    </xf>
    <xf numFmtId="172" fontId="2" fillId="0" borderId="0" applyFill="0" applyBorder="0" applyAlignment="0"/>
    <xf numFmtId="172" fontId="2" fillId="0" borderId="0" applyFill="0" applyBorder="0" applyAlignment="0"/>
    <xf numFmtId="172" fontId="2" fillId="0" borderId="0" applyFill="0" applyBorder="0" applyAlignment="0"/>
    <xf numFmtId="172" fontId="2" fillId="0" borderId="0" applyFill="0" applyBorder="0" applyAlignment="0"/>
    <xf numFmtId="1" fontId="51" fillId="0" borderId="11" applyAlignment="0">
      <alignment horizontal="left" vertical="center"/>
    </xf>
    <xf numFmtId="173" fontId="52" fillId="4" borderId="12" applyNumberFormat="0" applyFont="0" applyFill="0" applyBorder="0" applyAlignment="0">
      <alignment horizontal="center"/>
    </xf>
    <xf numFmtId="173" fontId="52" fillId="4" borderId="12" applyNumberFormat="0" applyFont="0" applyFill="0" applyBorder="0" applyAlignment="0">
      <alignment horizontal="center"/>
    </xf>
    <xf numFmtId="0" fontId="53" fillId="0" borderId="13" applyNumberFormat="0" applyFill="0" applyAlignment="0" applyProtection="0"/>
    <xf numFmtId="0" fontId="54" fillId="0" borderId="14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4" fillId="0" borderId="14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4" fillId="0" borderId="14" applyNumberFormat="0" applyFill="0" applyAlignment="0" applyProtection="0"/>
    <xf numFmtId="0" fontId="55" fillId="0" borderId="0" applyNumberFormat="0" applyFill="0" applyBorder="0" applyAlignment="0" applyProtection="0"/>
    <xf numFmtId="17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56" fillId="0" borderId="0" applyNumberFormat="0" applyAlignment="0">
      <alignment horizontal="left"/>
    </xf>
    <xf numFmtId="0" fontId="57" fillId="0" borderId="0" applyNumberFormat="0" applyAlignment="0">
      <alignment horizontal="left"/>
    </xf>
    <xf numFmtId="0" fontId="56" fillId="0" borderId="0" applyNumberFormat="0" applyAlignment="0">
      <alignment horizontal="left"/>
    </xf>
    <xf numFmtId="0" fontId="56" fillId="0" borderId="0" applyNumberFormat="0" applyAlignment="0">
      <alignment horizontal="left"/>
    </xf>
    <xf numFmtId="0" fontId="58" fillId="0" borderId="0" applyNumberFormat="0" applyAlignment="0"/>
    <xf numFmtId="0" fontId="59" fillId="0" borderId="0" applyNumberFormat="0" applyAlignment="0"/>
    <xf numFmtId="0" fontId="58" fillId="0" borderId="0" applyNumberFormat="0" applyAlignment="0"/>
    <xf numFmtId="0" fontId="59" fillId="0" borderId="0" applyNumberFormat="0" applyAlignment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4" fontId="54" fillId="0" borderId="0" applyFill="0" applyBorder="0" applyAlignment="0" applyProtection="0"/>
    <xf numFmtId="4" fontId="54" fillId="0" borderId="0" applyFill="0" applyBorder="0" applyAlignment="0" applyProtection="0"/>
    <xf numFmtId="4" fontId="54" fillId="0" borderId="0" applyFill="0" applyBorder="0" applyAlignment="0" applyProtection="0"/>
    <xf numFmtId="0" fontId="60" fillId="0" borderId="0">
      <alignment horizontal="center" vertical="center"/>
    </xf>
    <xf numFmtId="0" fontId="60" fillId="47" borderId="0">
      <alignment horizontal="center" vertical="center"/>
    </xf>
    <xf numFmtId="0" fontId="60" fillId="48" borderId="0">
      <alignment horizontal="center" vertical="center"/>
    </xf>
    <xf numFmtId="0" fontId="60" fillId="49" borderId="0">
      <alignment horizontal="center" vertical="center"/>
    </xf>
    <xf numFmtId="15" fontId="44" fillId="0" borderId="0"/>
    <xf numFmtId="15" fontId="44" fillId="0" borderId="0"/>
    <xf numFmtId="15" fontId="44" fillId="0" borderId="0"/>
    <xf numFmtId="15" fontId="44" fillId="0" borderId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61" fillId="50" borderId="0" applyNumberFormat="0" applyBorder="0" applyAlignment="0" applyProtection="0"/>
    <xf numFmtId="0" fontId="61" fillId="51" borderId="0" applyNumberFormat="0" applyBorder="0" applyAlignment="0" applyProtection="0"/>
    <xf numFmtId="0" fontId="61" fillId="52" borderId="0" applyNumberFormat="0" applyBorder="0" applyAlignment="0" applyProtection="0"/>
    <xf numFmtId="0" fontId="62" fillId="0" borderId="0" applyNumberFormat="0" applyAlignment="0">
      <alignment horizontal="left"/>
    </xf>
    <xf numFmtId="0" fontId="63" fillId="0" borderId="0" applyNumberFormat="0" applyAlignment="0">
      <alignment horizontal="left"/>
    </xf>
    <xf numFmtId="0" fontId="62" fillId="0" borderId="0" applyNumberFormat="0" applyAlignment="0">
      <alignment horizontal="left"/>
    </xf>
    <xf numFmtId="0" fontId="62" fillId="0" borderId="0" applyNumberFormat="0" applyAlignment="0">
      <alignment horizontal="left"/>
    </xf>
    <xf numFmtId="38" fontId="64" fillId="53" borderId="0" applyNumberFormat="0" applyBorder="0" applyAlignment="0" applyProtection="0"/>
    <xf numFmtId="0" fontId="65" fillId="0" borderId="15" applyNumberFormat="0" applyAlignment="0" applyProtection="0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6" fillId="54" borderId="0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76" fontId="2" fillId="55" borderId="0"/>
    <xf numFmtId="176" fontId="2" fillId="55" borderId="0"/>
    <xf numFmtId="176" fontId="2" fillId="55" borderId="0"/>
    <xf numFmtId="176" fontId="2" fillId="55" borderId="0"/>
    <xf numFmtId="0" fontId="67" fillId="56" borderId="16" applyNumberFormat="0" applyAlignment="0" applyProtection="0"/>
    <xf numFmtId="176" fontId="2" fillId="57" borderId="0"/>
    <xf numFmtId="176" fontId="2" fillId="57" borderId="0"/>
    <xf numFmtId="176" fontId="2" fillId="57" borderId="0"/>
    <xf numFmtId="176" fontId="2" fillId="57" borderId="0"/>
    <xf numFmtId="177" fontId="54" fillId="0" borderId="0" applyFill="0" applyBorder="0" applyAlignment="0" applyProtection="0"/>
    <xf numFmtId="177" fontId="54" fillId="0" borderId="0" applyFill="0" applyBorder="0" applyAlignment="0" applyProtection="0"/>
    <xf numFmtId="177" fontId="54" fillId="0" borderId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68" fillId="0" borderId="17" applyNumberFormat="0" applyFill="0" applyAlignment="0" applyProtection="0"/>
    <xf numFmtId="0" fontId="69" fillId="0" borderId="18" applyNumberFormat="0" applyFill="0" applyAlignment="0" applyProtection="0"/>
    <xf numFmtId="0" fontId="70" fillId="0" borderId="19" applyNumberFormat="0" applyFill="0" applyAlignment="0" applyProtection="0"/>
    <xf numFmtId="0" fontId="70" fillId="0" borderId="0" applyNumberFormat="0" applyFill="0" applyBorder="0" applyAlignment="0" applyProtection="0"/>
    <xf numFmtId="0" fontId="71" fillId="0" borderId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3" borderId="0" applyNumberFormat="0" applyBorder="0" applyAlignment="0" applyProtection="0"/>
    <xf numFmtId="0" fontId="21" fillId="26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0" fontId="2" fillId="0" borderId="0" applyNumberFormat="0" applyFill="0" applyBorder="0" applyAlignment="0" applyProtection="0"/>
    <xf numFmtId="0" fontId="7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77" fillId="0" borderId="0"/>
    <xf numFmtId="0" fontId="77" fillId="0" borderId="0"/>
    <xf numFmtId="0" fontId="78" fillId="0" borderId="0"/>
    <xf numFmtId="0" fontId="4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5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4" fontId="50" fillId="0" borderId="0">
      <alignment horizontal="center" wrapText="1"/>
      <protection locked="0"/>
    </xf>
    <xf numFmtId="14" fontId="50" fillId="0" borderId="0">
      <alignment horizontal="center" wrapText="1"/>
      <protection locked="0"/>
    </xf>
    <xf numFmtId="14" fontId="50" fillId="0" borderId="0">
      <alignment horizontal="center" wrapText="1"/>
      <protection locked="0"/>
    </xf>
    <xf numFmtId="14" fontId="50" fillId="0" borderId="0">
      <alignment horizontal="center" wrapText="1"/>
      <protection locked="0"/>
    </xf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2" fontId="54" fillId="0" borderId="0" applyFill="0" applyBorder="0" applyAlignment="0" applyProtection="0"/>
    <xf numFmtId="2" fontId="54" fillId="0" borderId="0" applyFill="0" applyBorder="0" applyAlignment="0" applyProtection="0"/>
    <xf numFmtId="2" fontId="54" fillId="0" borderId="0" applyFill="0" applyBorder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0" borderId="0"/>
    <xf numFmtId="0" fontId="4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9" fillId="0" borderId="21" applyNumberFormat="0" applyFill="0" applyAlignment="0" applyProtection="0"/>
    <xf numFmtId="0" fontId="44" fillId="0" borderId="0" applyNumberFormat="0" applyFont="0" applyFill="0" applyBorder="0" applyAlignment="0" applyProtection="0">
      <alignment horizontal="left"/>
    </xf>
    <xf numFmtId="0" fontId="44" fillId="0" borderId="0" applyNumberFormat="0" applyFont="0" applyFill="0" applyBorder="0" applyAlignment="0" applyProtection="0">
      <alignment horizontal="left"/>
    </xf>
    <xf numFmtId="0" fontId="44" fillId="0" borderId="0" applyNumberFormat="0" applyFont="0" applyFill="0" applyBorder="0" applyAlignment="0" applyProtection="0">
      <alignment horizontal="left"/>
    </xf>
    <xf numFmtId="183" fontId="2" fillId="0" borderId="0" applyNumberFormat="0" applyFill="0" applyBorder="0" applyAlignment="0" applyProtection="0">
      <alignment horizontal="left"/>
    </xf>
    <xf numFmtId="183" fontId="2" fillId="0" borderId="0" applyNumberFormat="0" applyFill="0" applyBorder="0" applyAlignment="0" applyProtection="0">
      <alignment horizontal="left"/>
    </xf>
    <xf numFmtId="183" fontId="2" fillId="0" borderId="0" applyNumberFormat="0" applyFill="0" applyBorder="0" applyAlignment="0" applyProtection="0">
      <alignment horizontal="left"/>
    </xf>
    <xf numFmtId="183" fontId="2" fillId="0" borderId="0" applyNumberFormat="0" applyFill="0" applyBorder="0" applyAlignment="0" applyProtection="0">
      <alignment horizontal="left"/>
    </xf>
    <xf numFmtId="0" fontId="55" fillId="0" borderId="0" applyNumberFormat="0" applyFill="0" applyBorder="0" applyAlignment="0" applyProtection="0"/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0" fontId="2" fillId="0" borderId="0"/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0" fontId="2" fillId="0" borderId="0"/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0" fontId="2" fillId="0" borderId="0"/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2" fillId="0" borderId="0"/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0" fontId="2" fillId="0" borderId="0"/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0" fontId="2" fillId="0" borderId="0"/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0" fontId="2" fillId="0" borderId="0"/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0" fontId="2" fillId="0" borderId="0"/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0" fontId="2" fillId="0" borderId="0"/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0" fontId="2" fillId="0" borderId="0"/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0" fontId="2" fillId="0" borderId="0"/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0" fontId="2" fillId="0" borderId="0"/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0" fontId="2" fillId="0" borderId="0"/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0" fontId="2" fillId="0" borderId="0"/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0" fontId="2" fillId="0" borderId="0"/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0" fontId="2" fillId="0" borderId="0"/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0" fontId="2" fillId="0" borderId="0"/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0" fontId="2" fillId="0" borderId="0"/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0" fontId="2" fillId="0" borderId="0"/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2" fillId="61" borderId="22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2" fillId="0" borderId="0"/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2" fillId="0" borderId="0"/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2" fillId="0" borderId="0"/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2" fillId="0" borderId="0"/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2" fillId="0" borderId="0"/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2" fillId="0" borderId="0"/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2" fillId="0" borderId="0"/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2" fillId="0" borderId="0"/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0" borderId="0"/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64" fillId="65" borderId="25" applyNumberFormat="0">
      <protection locked="0"/>
    </xf>
    <xf numFmtId="0" fontId="2" fillId="0" borderId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0" fontId="2" fillId="0" borderId="0"/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0" fontId="2" fillId="0" borderId="0"/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0" fontId="2" fillId="0" borderId="0"/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2" fillId="0" borderId="0"/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0" fontId="2" fillId="0" borderId="0"/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0" fontId="2" fillId="0" borderId="0"/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51" fillId="0" borderId="0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51" fillId="0" borderId="0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0" borderId="0"/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85" fillId="0" borderId="0"/>
    <xf numFmtId="0" fontId="2" fillId="0" borderId="0"/>
    <xf numFmtId="0" fontId="85" fillId="0" borderId="0"/>
    <xf numFmtId="0" fontId="64" fillId="67" borderId="9"/>
    <xf numFmtId="0" fontId="64" fillId="67" borderId="9"/>
    <xf numFmtId="0" fontId="64" fillId="67" borderId="9"/>
    <xf numFmtId="0" fontId="64" fillId="67" borderId="9"/>
    <xf numFmtId="0" fontId="64" fillId="67" borderId="9"/>
    <xf numFmtId="0" fontId="64" fillId="67" borderId="9"/>
    <xf numFmtId="0" fontId="64" fillId="67" borderId="9"/>
    <xf numFmtId="0" fontId="64" fillId="67" borderId="9"/>
    <xf numFmtId="0" fontId="64" fillId="67" borderId="9"/>
    <xf numFmtId="0" fontId="64" fillId="67" borderId="9"/>
    <xf numFmtId="0" fontId="64" fillId="67" borderId="9"/>
    <xf numFmtId="0" fontId="64" fillId="67" borderId="9"/>
    <xf numFmtId="0" fontId="64" fillId="67" borderId="9"/>
    <xf numFmtId="0" fontId="64" fillId="67" borderId="9"/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0" fontId="2" fillId="0" borderId="0"/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0" fontId="87" fillId="0" borderId="0" applyNumberFormat="0" applyFill="0" applyBorder="0" applyAlignment="0" applyProtection="0"/>
    <xf numFmtId="0" fontId="88" fillId="32" borderId="0" applyNumberFormat="0" applyBorder="0" applyAlignment="0" applyProtection="0"/>
    <xf numFmtId="0" fontId="20" fillId="25" borderId="0" applyNumberFormat="0" applyBorder="0" applyAlignment="0" applyProtection="0"/>
    <xf numFmtId="0" fontId="89" fillId="0" borderId="0"/>
    <xf numFmtId="40" fontId="90" fillId="0" borderId="0" applyBorder="0">
      <alignment horizontal="right"/>
    </xf>
    <xf numFmtId="0" fontId="79" fillId="0" borderId="0" applyNumberFormat="0" applyFill="0" applyBorder="0" applyAlignment="0" applyProtection="0"/>
    <xf numFmtId="0" fontId="91" fillId="3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2" fillId="65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4" fillId="65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5" fillId="0" borderId="0" applyNumberFormat="0" applyFill="0" applyBorder="0" applyAlignment="0" applyProtection="0"/>
    <xf numFmtId="0" fontId="46" fillId="68" borderId="0" applyNumberFormat="0" applyBorder="0" applyAlignment="0" applyProtection="0"/>
    <xf numFmtId="0" fontId="46" fillId="14" borderId="0" applyNumberFormat="0" applyBorder="0" applyAlignment="0" applyProtection="0"/>
    <xf numFmtId="0" fontId="46" fillId="12" borderId="0" applyNumberFormat="0" applyBorder="0" applyAlignment="0" applyProtection="0"/>
    <xf numFmtId="0" fontId="46" fillId="59" borderId="0" applyNumberFormat="0" applyBorder="0" applyAlignment="0" applyProtection="0"/>
    <xf numFmtId="0" fontId="46" fillId="69" borderId="0" applyNumberFormat="0" applyBorder="0" applyAlignment="0" applyProtection="0"/>
    <xf numFmtId="0" fontId="46" fillId="11" borderId="0" applyNumberFormat="0" applyBorder="0" applyAlignment="0" applyProtection="0"/>
    <xf numFmtId="0" fontId="2" fillId="0" borderId="0"/>
    <xf numFmtId="0" fontId="1" fillId="0" borderId="0"/>
    <xf numFmtId="0" fontId="2" fillId="0" borderId="0"/>
    <xf numFmtId="0" fontId="129" fillId="0" borderId="0"/>
  </cellStyleXfs>
  <cellXfs count="641">
    <xf numFmtId="0" fontId="0" fillId="0" borderId="0" xfId="0"/>
    <xf numFmtId="0" fontId="22" fillId="8" borderId="0" xfId="20" applyFont="1" applyFill="1" applyAlignment="1">
      <alignment vertical="center"/>
    </xf>
    <xf numFmtId="0" fontId="22" fillId="8" borderId="0" xfId="20" applyFont="1" applyFill="1" applyAlignment="1"/>
    <xf numFmtId="0" fontId="22" fillId="8" borderId="0" xfId="20" applyFont="1" applyFill="1" applyBorder="1" applyAlignment="1">
      <alignment horizontal="right" vertical="center"/>
    </xf>
    <xf numFmtId="0" fontId="22" fillId="8" borderId="0" xfId="20" applyFont="1" applyFill="1" applyBorder="1" applyAlignment="1">
      <alignment vertical="center" wrapText="1"/>
    </xf>
    <xf numFmtId="167" fontId="22" fillId="8" borderId="0" xfId="20" applyNumberFormat="1" applyFont="1" applyFill="1" applyBorder="1" applyAlignment="1">
      <alignment horizontal="center" vertical="center"/>
    </xf>
    <xf numFmtId="0" fontId="22" fillId="8" borderId="0" xfId="20" applyFont="1" applyFill="1" applyBorder="1" applyAlignment="1">
      <alignment vertical="center"/>
    </xf>
    <xf numFmtId="0" fontId="22" fillId="8" borderId="0" xfId="20" applyFont="1" applyFill="1" applyAlignment="1">
      <alignment horizontal="left" vertical="center" wrapText="1"/>
    </xf>
    <xf numFmtId="0" fontId="22" fillId="8" borderId="0" xfId="20" applyFont="1" applyFill="1" applyAlignment="1">
      <alignment horizontal="right" vertical="center"/>
    </xf>
    <xf numFmtId="0" fontId="22" fillId="8" borderId="0" xfId="20" applyFont="1" applyFill="1" applyAlignment="1">
      <alignment vertical="center" wrapText="1"/>
    </xf>
    <xf numFmtId="167" fontId="22" fillId="8" borderId="0" xfId="20" applyNumberFormat="1" applyFont="1" applyFill="1" applyAlignment="1">
      <alignment horizontal="center" vertical="center"/>
    </xf>
    <xf numFmtId="3" fontId="22" fillId="8" borderId="0" xfId="20" applyNumberFormat="1" applyFont="1" applyFill="1" applyAlignment="1">
      <alignment vertical="center"/>
    </xf>
    <xf numFmtId="0" fontId="27" fillId="8" borderId="0" xfId="20" applyFont="1" applyFill="1" applyAlignment="1">
      <alignment vertical="top" wrapText="1"/>
    </xf>
    <xf numFmtId="0" fontId="22" fillId="2" borderId="0" xfId="0" applyFont="1" applyFill="1"/>
    <xf numFmtId="0" fontId="22" fillId="2" borderId="0" xfId="20" applyFont="1" applyFill="1" applyBorder="1" applyAlignment="1">
      <alignment horizontal="left" vertical="center"/>
    </xf>
    <xf numFmtId="0" fontId="22" fillId="2" borderId="0" xfId="20" applyFont="1" applyFill="1" applyBorder="1" applyAlignment="1">
      <alignment vertical="center"/>
    </xf>
    <xf numFmtId="0" fontId="22" fillId="8" borderId="0" xfId="20" applyFont="1" applyFill="1" applyAlignment="1">
      <alignment horizontal="left" vertical="center"/>
    </xf>
    <xf numFmtId="0" fontId="22" fillId="2" borderId="0" xfId="2" applyFont="1" applyFill="1"/>
    <xf numFmtId="1" fontId="25" fillId="2" borderId="0" xfId="2" applyNumberFormat="1" applyFont="1" applyFill="1" applyAlignment="1">
      <alignment vertical="top" wrapText="1"/>
    </xf>
    <xf numFmtId="0" fontId="32" fillId="2" borderId="0" xfId="2" applyFont="1" applyFill="1" applyAlignment="1">
      <alignment horizontal="left" wrapText="1"/>
    </xf>
    <xf numFmtId="0" fontId="25" fillId="2" borderId="0" xfId="2" applyFont="1" applyFill="1" applyAlignment="1">
      <alignment horizontal="center" wrapText="1"/>
    </xf>
    <xf numFmtId="0" fontId="32" fillId="2" borderId="0" xfId="2" applyFont="1" applyFill="1" applyAlignment="1">
      <alignment horizontal="right" wrapText="1"/>
    </xf>
    <xf numFmtId="0" fontId="28" fillId="2" borderId="0" xfId="2" applyFont="1" applyFill="1" applyAlignment="1">
      <alignment horizontal="right" wrapText="1"/>
    </xf>
    <xf numFmtId="9" fontId="34" fillId="2" borderId="0" xfId="1" applyFont="1" applyFill="1" applyAlignment="1">
      <alignment horizontal="left" wrapText="1"/>
    </xf>
    <xf numFmtId="9" fontId="28" fillId="2" borderId="0" xfId="1" applyFont="1" applyFill="1" applyAlignment="1">
      <alignment horizontal="left" wrapText="1"/>
    </xf>
    <xf numFmtId="9" fontId="28" fillId="2" borderId="0" xfId="2" applyNumberFormat="1" applyFont="1" applyFill="1" applyAlignment="1">
      <alignment horizontal="center" wrapText="1"/>
    </xf>
    <xf numFmtId="0" fontId="28" fillId="2" borderId="0" xfId="2" applyFont="1" applyFill="1" applyAlignment="1">
      <alignment horizontal="right"/>
    </xf>
    <xf numFmtId="9" fontId="28" fillId="2" borderId="0" xfId="1" applyNumberFormat="1" applyFont="1" applyFill="1" applyAlignment="1">
      <alignment horizontal="right" wrapText="1"/>
    </xf>
    <xf numFmtId="9" fontId="34" fillId="2" borderId="0" xfId="1" applyFont="1" applyFill="1" applyAlignment="1">
      <alignment horizontal="left"/>
    </xf>
    <xf numFmtId="9" fontId="28" fillId="2" borderId="0" xfId="1" applyFont="1" applyFill="1" applyAlignment="1">
      <alignment horizontal="left"/>
    </xf>
    <xf numFmtId="9" fontId="34" fillId="2" borderId="0" xfId="2" applyNumberFormat="1" applyFont="1" applyFill="1" applyAlignment="1">
      <alignment horizontal="left" wrapText="1"/>
    </xf>
    <xf numFmtId="9" fontId="28" fillId="2" borderId="0" xfId="2" applyNumberFormat="1" applyFont="1" applyFill="1" applyAlignment="1">
      <alignment horizontal="left" wrapText="1"/>
    </xf>
    <xf numFmtId="0" fontId="28" fillId="2" borderId="0" xfId="2" applyFont="1" applyFill="1" applyAlignment="1">
      <alignment horizontal="center" wrapText="1"/>
    </xf>
    <xf numFmtId="0" fontId="28" fillId="2" borderId="0" xfId="2" applyFont="1" applyFill="1"/>
    <xf numFmtId="0" fontId="22" fillId="2" borderId="0" xfId="2" applyFont="1" applyFill="1" applyBorder="1"/>
    <xf numFmtId="0" fontId="22" fillId="2" borderId="0" xfId="2" applyFont="1" applyFill="1" applyAlignment="1">
      <alignment horizontal="center"/>
    </xf>
    <xf numFmtId="0" fontId="28" fillId="2" borderId="0" xfId="2" applyFont="1" applyFill="1" applyAlignment="1">
      <alignment horizontal="left"/>
    </xf>
    <xf numFmtId="0" fontId="36" fillId="2" borderId="0" xfId="2" applyFont="1" applyFill="1"/>
    <xf numFmtId="0" fontId="36" fillId="2" borderId="0" xfId="2" applyFont="1" applyFill="1" applyAlignment="1">
      <alignment horizontal="left"/>
    </xf>
    <xf numFmtId="0" fontId="36" fillId="2" borderId="0" xfId="2" applyFont="1" applyFill="1" applyAlignment="1">
      <alignment horizontal="right"/>
    </xf>
    <xf numFmtId="0" fontId="36" fillId="2" borderId="0" xfId="2" applyFont="1" applyFill="1" applyAlignment="1">
      <alignment horizontal="center"/>
    </xf>
    <xf numFmtId="0" fontId="31" fillId="2" borderId="0" xfId="2" applyFont="1" applyFill="1"/>
    <xf numFmtId="0" fontId="22" fillId="0" borderId="0" xfId="2" applyFont="1" applyFill="1" applyBorder="1"/>
    <xf numFmtId="0" fontId="30" fillId="0" borderId="0" xfId="2" applyFont="1" applyFill="1" applyBorder="1" applyAlignment="1">
      <alignment vertical="top"/>
    </xf>
    <xf numFmtId="0" fontId="97" fillId="0" borderId="0" xfId="2" applyFont="1" applyFill="1" applyBorder="1" applyAlignment="1">
      <alignment horizontal="right"/>
    </xf>
    <xf numFmtId="0" fontId="25" fillId="0" borderId="0" xfId="2" applyFont="1" applyFill="1" applyBorder="1" applyAlignment="1">
      <alignment horizontal="left"/>
    </xf>
    <xf numFmtId="0" fontId="96" fillId="0" borderId="0" xfId="2" applyFont="1" applyFill="1" applyBorder="1" applyAlignment="1">
      <alignment horizontal="left" vertical="top" wrapText="1"/>
    </xf>
    <xf numFmtId="0" fontId="30" fillId="0" borderId="0" xfId="2" applyFont="1" applyFill="1" applyBorder="1" applyAlignment="1">
      <alignment horizontal="justify" vertical="top"/>
    </xf>
    <xf numFmtId="0" fontId="96" fillId="0" borderId="0" xfId="2" applyFont="1" applyFill="1" applyBorder="1" applyAlignment="1">
      <alignment horizontal="left" vertical="top"/>
    </xf>
    <xf numFmtId="0" fontId="30" fillId="0" borderId="0" xfId="2" applyFont="1" applyFill="1" applyBorder="1" applyAlignment="1">
      <alignment horizontal="left" vertical="top"/>
    </xf>
    <xf numFmtId="0" fontId="30" fillId="0" borderId="0" xfId="2" applyFont="1" applyFill="1" applyBorder="1" applyAlignment="1">
      <alignment horizontal="left" vertical="top" wrapText="1"/>
    </xf>
    <xf numFmtId="0" fontId="30" fillId="0" borderId="0" xfId="2" applyFont="1" applyFill="1" applyBorder="1" applyAlignment="1">
      <alignment vertical="top" wrapText="1"/>
    </xf>
    <xf numFmtId="0" fontId="30" fillId="0" borderId="0" xfId="527" applyFont="1" applyFill="1" applyBorder="1" applyAlignment="1">
      <alignment vertical="top" wrapText="1"/>
    </xf>
    <xf numFmtId="0" fontId="30" fillId="0" borderId="0" xfId="2" applyFont="1" applyFill="1" applyBorder="1" applyAlignment="1">
      <alignment horizontal="justify" vertical="top" wrapText="1"/>
    </xf>
    <xf numFmtId="0" fontId="98" fillId="0" borderId="0" xfId="2" applyFont="1" applyFill="1" applyBorder="1"/>
    <xf numFmtId="0" fontId="32" fillId="2" borderId="0" xfId="2" applyFont="1" applyFill="1" applyBorder="1" applyAlignment="1">
      <alignment horizontal="right" wrapText="1"/>
    </xf>
    <xf numFmtId="0" fontId="32" fillId="2" borderId="0" xfId="2" applyFont="1" applyFill="1" applyBorder="1" applyAlignment="1">
      <alignment horizontal="left" wrapText="1"/>
    </xf>
    <xf numFmtId="0" fontId="28" fillId="2" borderId="0" xfId="20" applyFont="1" applyFill="1"/>
    <xf numFmtId="0" fontId="24" fillId="2" borderId="0" xfId="20" applyFont="1" applyFill="1" applyAlignment="1">
      <alignment horizontal="center"/>
    </xf>
    <xf numFmtId="0" fontId="28" fillId="2" borderId="0" xfId="20" applyFont="1" applyFill="1" applyBorder="1"/>
    <xf numFmtId="0" fontId="28" fillId="2" borderId="0" xfId="20" applyFont="1" applyFill="1" applyBorder="1" applyAlignment="1">
      <alignment vertical="center"/>
    </xf>
    <xf numFmtId="0" fontId="28" fillId="2" borderId="0" xfId="20" applyFont="1" applyFill="1" applyAlignment="1">
      <alignment vertical="center"/>
    </xf>
    <xf numFmtId="0" fontId="99" fillId="2" borderId="0" xfId="20" applyFont="1" applyFill="1" applyBorder="1" applyAlignment="1">
      <alignment horizontal="center" vertical="center"/>
    </xf>
    <xf numFmtId="1" fontId="28" fillId="2" borderId="0" xfId="20" applyNumberFormat="1" applyFont="1" applyFill="1" applyBorder="1" applyAlignment="1">
      <alignment vertical="center"/>
    </xf>
    <xf numFmtId="1" fontId="28" fillId="22" borderId="0" xfId="0" applyNumberFormat="1" applyFont="1" applyFill="1" applyBorder="1"/>
    <xf numFmtId="3" fontId="28" fillId="2" borderId="0" xfId="20" applyNumberFormat="1" applyFont="1" applyFill="1" applyAlignment="1">
      <alignment vertical="center"/>
    </xf>
    <xf numFmtId="0" fontId="25" fillId="2" borderId="0" xfId="20" applyFont="1" applyFill="1" applyBorder="1" applyAlignment="1">
      <alignment vertical="center"/>
    </xf>
    <xf numFmtId="0" fontId="25" fillId="2" borderId="0" xfId="20" applyFont="1" applyFill="1" applyBorder="1" applyAlignment="1">
      <alignment horizontal="left" vertical="center"/>
    </xf>
    <xf numFmtId="0" fontId="25" fillId="2" borderId="0" xfId="20" applyFont="1" applyFill="1" applyBorder="1" applyAlignment="1">
      <alignment horizontal="center" vertical="center"/>
    </xf>
    <xf numFmtId="3" fontId="28" fillId="2" borderId="0" xfId="20" applyNumberFormat="1" applyFont="1" applyFill="1" applyBorder="1" applyAlignment="1">
      <alignment vertical="center"/>
    </xf>
    <xf numFmtId="3" fontId="28" fillId="2" borderId="0" xfId="20" applyNumberFormat="1" applyFont="1" applyFill="1"/>
    <xf numFmtId="3" fontId="28" fillId="2" borderId="0" xfId="20" applyNumberFormat="1" applyFont="1" applyFill="1" applyBorder="1" applyAlignment="1">
      <alignment horizontal="right" vertical="center"/>
    </xf>
    <xf numFmtId="2" fontId="28" fillId="2" borderId="0" xfId="20" applyNumberFormat="1" applyFont="1" applyFill="1" applyAlignment="1">
      <alignment vertical="center"/>
    </xf>
    <xf numFmtId="165" fontId="102" fillId="2" borderId="0" xfId="20" applyNumberFormat="1" applyFont="1" applyFill="1" applyBorder="1" applyAlignment="1">
      <alignment horizontal="right" vertical="center"/>
    </xf>
    <xf numFmtId="165" fontId="28" fillId="2" borderId="0" xfId="20" applyNumberFormat="1" applyFont="1" applyFill="1" applyBorder="1" applyAlignment="1">
      <alignment horizontal="right" vertical="center"/>
    </xf>
    <xf numFmtId="164" fontId="28" fillId="2" borderId="0" xfId="1" applyNumberFormat="1" applyFont="1" applyFill="1" applyAlignment="1">
      <alignment vertical="center"/>
    </xf>
    <xf numFmtId="14" fontId="28" fillId="2" borderId="0" xfId="20" applyNumberFormat="1" applyFont="1" applyFill="1" applyBorder="1" applyAlignment="1">
      <alignment horizontal="left" vertical="center"/>
    </xf>
    <xf numFmtId="164" fontId="28" fillId="2" borderId="0" xfId="1" applyNumberFormat="1" applyFont="1" applyFill="1" applyBorder="1" applyAlignment="1">
      <alignment horizontal="right" vertical="center"/>
    </xf>
    <xf numFmtId="3" fontId="28" fillId="2" borderId="0" xfId="20" applyNumberFormat="1" applyFont="1" applyFill="1" applyBorder="1" applyAlignment="1">
      <alignment horizontal="left" vertical="center"/>
    </xf>
    <xf numFmtId="165" fontId="28" fillId="2" borderId="0" xfId="20" applyNumberFormat="1" applyFont="1" applyFill="1" applyBorder="1" applyAlignment="1">
      <alignment horizontal="left" vertical="center"/>
    </xf>
    <xf numFmtId="0" fontId="102" fillId="2" borderId="0" xfId="20" applyNumberFormat="1" applyFont="1" applyFill="1" applyBorder="1" applyAlignment="1">
      <alignment horizontal="right" vertical="center"/>
    </xf>
    <xf numFmtId="3" fontId="28" fillId="2" borderId="7" xfId="20" applyNumberFormat="1" applyFont="1" applyFill="1" applyBorder="1" applyAlignment="1">
      <alignment horizontal="right" vertical="center"/>
    </xf>
    <xf numFmtId="0" fontId="28" fillId="2" borderId="0" xfId="20" applyFont="1" applyFill="1" applyBorder="1" applyAlignment="1">
      <alignment horizontal="right" vertical="center"/>
    </xf>
    <xf numFmtId="0" fontId="28" fillId="2" borderId="0" xfId="20" applyFont="1" applyFill="1" applyAlignment="1"/>
    <xf numFmtId="0" fontId="28" fillId="2" borderId="0" xfId="2" applyFont="1" applyFill="1" applyBorder="1" applyAlignment="1"/>
    <xf numFmtId="165" fontId="28" fillId="2" borderId="0" xfId="20" applyNumberFormat="1" applyFont="1" applyFill="1"/>
    <xf numFmtId="2" fontId="28" fillId="2" borderId="0" xfId="20" applyNumberFormat="1" applyFont="1" applyFill="1"/>
    <xf numFmtId="165" fontId="28" fillId="8" borderId="0" xfId="2" applyNumberFormat="1" applyFont="1" applyFill="1" applyBorder="1" applyAlignment="1">
      <alignment horizontal="right"/>
    </xf>
    <xf numFmtId="165" fontId="103" fillId="8" borderId="0" xfId="2" applyNumberFormat="1" applyFont="1" applyFill="1" applyBorder="1" applyAlignment="1">
      <alignment horizontal="right"/>
    </xf>
    <xf numFmtId="0" fontId="28" fillId="2" borderId="0" xfId="0" applyFont="1" applyFill="1"/>
    <xf numFmtId="2" fontId="28" fillId="2" borderId="0" xfId="0" applyNumberFormat="1" applyFont="1" applyFill="1"/>
    <xf numFmtId="3" fontId="28" fillId="2" borderId="0" xfId="0" applyNumberFormat="1" applyFont="1" applyFill="1"/>
    <xf numFmtId="10" fontId="28" fillId="2" borderId="0" xfId="58" applyNumberFormat="1" applyFont="1" applyFill="1" applyBorder="1" applyAlignment="1">
      <alignment horizontal="center"/>
    </xf>
    <xf numFmtId="0" fontId="28" fillId="2" borderId="0" xfId="0" applyFont="1" applyFill="1" applyBorder="1" applyAlignment="1">
      <alignment vertical="center"/>
    </xf>
    <xf numFmtId="0" fontId="28" fillId="2" borderId="0" xfId="2" applyFont="1" applyFill="1" applyBorder="1" applyAlignment="1">
      <alignment horizontal="right"/>
    </xf>
    <xf numFmtId="3" fontId="28" fillId="2" borderId="0" xfId="2" applyNumberFormat="1" applyFont="1" applyFill="1" applyBorder="1" applyAlignment="1">
      <alignment horizontal="right"/>
    </xf>
    <xf numFmtId="16" fontId="28" fillId="2" borderId="0" xfId="0" applyNumberFormat="1" applyFont="1" applyFill="1"/>
    <xf numFmtId="165" fontId="28" fillId="2" borderId="0" xfId="0" applyNumberFormat="1" applyFont="1" applyFill="1"/>
    <xf numFmtId="0" fontId="28" fillId="2" borderId="0" xfId="0" applyFont="1" applyFill="1" applyBorder="1"/>
    <xf numFmtId="0" fontId="28" fillId="2" borderId="0" xfId="0" applyFont="1" applyFill="1" applyBorder="1" applyAlignment="1"/>
    <xf numFmtId="0" fontId="25" fillId="2" borderId="0" xfId="0" applyFont="1" applyFill="1" applyBorder="1" applyAlignment="1">
      <alignment vertical="center"/>
    </xf>
    <xf numFmtId="0" fontId="28" fillId="2" borderId="0" xfId="2" applyFont="1" applyFill="1" applyBorder="1" applyAlignment="1">
      <alignment horizontal="center"/>
    </xf>
    <xf numFmtId="0" fontId="28" fillId="2" borderId="0" xfId="0" applyFont="1" applyFill="1" applyBorder="1" applyAlignment="1">
      <alignment horizontal="center"/>
    </xf>
    <xf numFmtId="9" fontId="28" fillId="2" borderId="0" xfId="2" applyNumberFormat="1" applyFont="1" applyFill="1" applyBorder="1" applyAlignment="1">
      <alignment horizontal="center"/>
    </xf>
    <xf numFmtId="164" fontId="28" fillId="2" borderId="0" xfId="58" applyNumberFormat="1" applyFont="1" applyFill="1"/>
    <xf numFmtId="0" fontId="25" fillId="2" borderId="0" xfId="0" applyFont="1" applyFill="1" applyBorder="1" applyAlignment="1">
      <alignment horizontal="center" vertical="center"/>
    </xf>
    <xf numFmtId="0" fontId="28" fillId="2" borderId="0" xfId="0" applyFont="1" applyFill="1" applyBorder="1" applyAlignment="1">
      <alignment wrapText="1"/>
    </xf>
    <xf numFmtId="0" fontId="28" fillId="2" borderId="0" xfId="0" applyFont="1" applyFill="1" applyBorder="1" applyAlignment="1">
      <alignment vertical="center" wrapText="1"/>
    </xf>
    <xf numFmtId="165" fontId="28" fillId="2" borderId="0" xfId="2" applyNumberFormat="1" applyFont="1" applyFill="1" applyBorder="1" applyAlignment="1">
      <alignment horizontal="right"/>
    </xf>
    <xf numFmtId="165" fontId="28" fillId="2" borderId="0" xfId="58" applyNumberFormat="1" applyFont="1" applyFill="1" applyBorder="1" applyAlignment="1">
      <alignment horizontal="right"/>
    </xf>
    <xf numFmtId="165" fontId="28" fillId="2" borderId="0" xfId="0" applyNumberFormat="1" applyFont="1" applyFill="1" applyBorder="1"/>
    <xf numFmtId="0" fontId="28" fillId="2" borderId="0" xfId="0" applyFont="1" applyFill="1" applyBorder="1" applyAlignment="1">
      <alignment horizontal="right"/>
    </xf>
    <xf numFmtId="0" fontId="104" fillId="2" borderId="0" xfId="0" applyFont="1" applyFill="1" applyBorder="1" applyAlignment="1">
      <alignment horizontal="right"/>
    </xf>
    <xf numFmtId="14" fontId="104" fillId="2" borderId="0" xfId="0" applyNumberFormat="1" applyFont="1" applyFill="1" applyBorder="1" applyAlignment="1">
      <alignment horizontal="left"/>
    </xf>
    <xf numFmtId="0" fontId="28" fillId="2" borderId="0" xfId="0" applyFont="1" applyFill="1" applyAlignment="1">
      <alignment horizontal="right"/>
    </xf>
    <xf numFmtId="0" fontId="22" fillId="2" borderId="0" xfId="20" applyFont="1" applyFill="1" applyBorder="1" applyAlignment="1">
      <alignment horizontal="center"/>
    </xf>
    <xf numFmtId="0" fontId="22" fillId="2" borderId="0" xfId="20" applyFont="1" applyFill="1" applyBorder="1" applyAlignment="1"/>
    <xf numFmtId="0" fontId="34" fillId="2" borderId="0" xfId="20" applyFont="1" applyFill="1" applyBorder="1" applyAlignment="1">
      <alignment vertical="center"/>
    </xf>
    <xf numFmtId="0" fontId="34" fillId="2" borderId="0" xfId="20" applyFont="1" applyFill="1" applyBorder="1" applyAlignment="1">
      <alignment horizontal="right" vertical="center"/>
    </xf>
    <xf numFmtId="3" fontId="34" fillId="2" borderId="0" xfId="20" applyNumberFormat="1" applyFont="1" applyFill="1" applyBorder="1" applyAlignment="1">
      <alignment vertical="center"/>
    </xf>
    <xf numFmtId="0" fontId="104" fillId="2" borderId="0" xfId="20" applyFont="1" applyFill="1" applyBorder="1" applyAlignment="1">
      <alignment vertical="center"/>
    </xf>
    <xf numFmtId="164" fontId="34" fillId="2" borderId="0" xfId="1" applyNumberFormat="1" applyFont="1" applyFill="1" applyBorder="1" applyAlignment="1">
      <alignment vertical="center"/>
    </xf>
    <xf numFmtId="164" fontId="34" fillId="2" borderId="0" xfId="20" applyNumberFormat="1" applyFont="1" applyFill="1" applyBorder="1" applyAlignment="1">
      <alignment vertical="center"/>
    </xf>
    <xf numFmtId="49" fontId="28" fillId="2" borderId="0" xfId="20" applyNumberFormat="1" applyFont="1" applyFill="1" applyBorder="1" applyAlignment="1">
      <alignment horizontal="right"/>
    </xf>
    <xf numFmtId="0" fontId="26" fillId="2" borderId="0" xfId="20" applyFont="1" applyFill="1" applyBorder="1" applyAlignment="1">
      <alignment horizontal="center"/>
    </xf>
    <xf numFmtId="49" fontId="34" fillId="2" borderId="0" xfId="20" applyNumberFormat="1" applyFont="1" applyFill="1" applyBorder="1" applyAlignment="1">
      <alignment horizontal="right"/>
    </xf>
    <xf numFmtId="3" fontId="34" fillId="2" borderId="0" xfId="20" applyNumberFormat="1" applyFont="1" applyFill="1" applyBorder="1" applyAlignment="1">
      <alignment horizontal="right" vertical="center"/>
    </xf>
    <xf numFmtId="3" fontId="28" fillId="2" borderId="3" xfId="20" applyNumberFormat="1" applyFont="1" applyFill="1" applyBorder="1"/>
    <xf numFmtId="3" fontId="34" fillId="2" borderId="0" xfId="1" applyNumberFormat="1" applyFont="1" applyFill="1" applyBorder="1" applyAlignment="1">
      <alignment vertical="center"/>
    </xf>
    <xf numFmtId="164" fontId="28" fillId="2" borderId="0" xfId="1" applyNumberFormat="1" applyFont="1" applyFill="1" applyBorder="1" applyAlignment="1">
      <alignment vertical="center"/>
    </xf>
    <xf numFmtId="165" fontId="34" fillId="2" borderId="0" xfId="20" applyNumberFormat="1" applyFont="1" applyFill="1" applyBorder="1" applyAlignment="1">
      <alignment vertical="center"/>
    </xf>
    <xf numFmtId="165" fontId="28" fillId="2" borderId="0" xfId="20" applyNumberFormat="1" applyFont="1" applyFill="1" applyBorder="1" applyAlignment="1">
      <alignment vertical="center"/>
    </xf>
    <xf numFmtId="164" fontId="28" fillId="2" borderId="0" xfId="20" applyNumberFormat="1" applyFont="1" applyFill="1" applyBorder="1" applyAlignment="1">
      <alignment vertical="center"/>
    </xf>
    <xf numFmtId="0" fontId="28" fillId="2" borderId="6" xfId="20" applyFont="1" applyFill="1" applyBorder="1" applyAlignment="1">
      <alignment vertical="center"/>
    </xf>
    <xf numFmtId="3" fontId="28" fillId="2" borderId="7" xfId="20" applyNumberFormat="1" applyFont="1" applyFill="1" applyBorder="1" applyAlignment="1">
      <alignment vertical="center"/>
    </xf>
    <xf numFmtId="3" fontId="28" fillId="2" borderId="0" xfId="20" applyNumberFormat="1" applyFont="1" applyFill="1" applyBorder="1"/>
    <xf numFmtId="3" fontId="28" fillId="2" borderId="7" xfId="20" applyNumberFormat="1" applyFont="1" applyFill="1" applyBorder="1"/>
    <xf numFmtId="0" fontId="28" fillId="2" borderId="1" xfId="20" applyFont="1" applyFill="1" applyBorder="1" applyAlignment="1">
      <alignment vertical="center"/>
    </xf>
    <xf numFmtId="3" fontId="28" fillId="2" borderId="2" xfId="20" applyNumberFormat="1" applyFont="1" applyFill="1" applyBorder="1"/>
    <xf numFmtId="0" fontId="28" fillId="2" borderId="1" xfId="20" applyFont="1" applyFill="1" applyBorder="1" applyAlignment="1">
      <alignment horizontal="right"/>
    </xf>
    <xf numFmtId="0" fontId="28" fillId="2" borderId="3" xfId="20" applyFont="1" applyFill="1" applyBorder="1" applyAlignment="1">
      <alignment horizontal="right" vertical="center"/>
    </xf>
    <xf numFmtId="0" fontId="28" fillId="2" borderId="2" xfId="20" applyFont="1" applyFill="1" applyBorder="1" applyAlignment="1">
      <alignment horizontal="right" vertical="center"/>
    </xf>
    <xf numFmtId="0" fontId="23" fillId="2" borderId="0" xfId="20" applyFont="1" applyFill="1" applyBorder="1" applyAlignment="1">
      <alignment horizontal="center" vertical="center"/>
    </xf>
    <xf numFmtId="0" fontId="22" fillId="8" borderId="0" xfId="20" applyFont="1" applyFill="1" applyBorder="1" applyAlignment="1">
      <alignment horizontal="left" vertical="center" wrapText="1"/>
    </xf>
    <xf numFmtId="3" fontId="22" fillId="24" borderId="0" xfId="20" applyNumberFormat="1" applyFont="1" applyFill="1" applyBorder="1" applyAlignment="1">
      <alignment vertical="center"/>
    </xf>
    <xf numFmtId="0" fontId="31" fillId="2" borderId="0" xfId="20" applyFont="1" applyFill="1" applyBorder="1" applyAlignment="1"/>
    <xf numFmtId="0" fontId="22" fillId="2" borderId="0" xfId="20" applyFont="1" applyFill="1" applyAlignment="1">
      <alignment vertical="center"/>
    </xf>
    <xf numFmtId="0" fontId="28" fillId="2" borderId="0" xfId="2" applyFont="1" applyFill="1" applyBorder="1"/>
    <xf numFmtId="3" fontId="28" fillId="2" borderId="0" xfId="2" applyNumberFormat="1" applyFont="1" applyFill="1" applyBorder="1"/>
    <xf numFmtId="165" fontId="28" fillId="2" borderId="0" xfId="2" applyNumberFormat="1" applyFont="1" applyFill="1" applyBorder="1" applyAlignment="1">
      <alignment vertical="center"/>
    </xf>
    <xf numFmtId="0" fontId="28" fillId="8" borderId="0" xfId="2" applyFont="1" applyFill="1" applyBorder="1" applyAlignment="1">
      <alignment wrapText="1"/>
    </xf>
    <xf numFmtId="165" fontId="28" fillId="2" borderId="0" xfId="2" applyNumberFormat="1" applyFont="1" applyFill="1" applyBorder="1"/>
    <xf numFmtId="1" fontId="28" fillId="2" borderId="0" xfId="2" applyNumberFormat="1" applyFont="1" applyFill="1" applyBorder="1"/>
    <xf numFmtId="2" fontId="28" fillId="2" borderId="0" xfId="2" applyNumberFormat="1" applyFont="1" applyFill="1" applyBorder="1"/>
    <xf numFmtId="0" fontId="22" fillId="2" borderId="0" xfId="2" applyFont="1" applyFill="1" applyAlignment="1">
      <alignment vertical="center"/>
    </xf>
    <xf numFmtId="167" fontId="22" fillId="2" borderId="0" xfId="2" applyNumberFormat="1" applyFont="1" applyFill="1" applyAlignment="1">
      <alignment vertical="center"/>
    </xf>
    <xf numFmtId="4" fontId="22" fillId="2" borderId="0" xfId="2" applyNumberFormat="1" applyFont="1" applyFill="1"/>
    <xf numFmtId="0" fontId="28" fillId="2" borderId="0" xfId="2" applyFont="1" applyFill="1" applyBorder="1" applyAlignment="1">
      <alignment vertical="center"/>
    </xf>
    <xf numFmtId="49" fontId="28" fillId="2" borderId="0" xfId="2" applyNumberFormat="1" applyFont="1" applyFill="1" applyBorder="1" applyAlignment="1">
      <alignment horizontal="center" vertical="center"/>
    </xf>
    <xf numFmtId="165" fontId="28" fillId="2" borderId="0" xfId="2" applyNumberFormat="1" applyFont="1" applyFill="1" applyBorder="1" applyAlignment="1">
      <alignment horizontal="center" vertical="center"/>
    </xf>
    <xf numFmtId="3" fontId="28" fillId="2" borderId="0" xfId="2" applyNumberFormat="1" applyFont="1" applyFill="1"/>
    <xf numFmtId="165" fontId="28" fillId="2" borderId="0" xfId="2" applyNumberFormat="1" applyFont="1" applyFill="1"/>
    <xf numFmtId="165" fontId="22" fillId="2" borderId="0" xfId="2" applyNumberFormat="1" applyFont="1" applyFill="1"/>
    <xf numFmtId="3" fontId="28" fillId="70" borderId="0" xfId="20" applyNumberFormat="1" applyFont="1" applyFill="1" applyAlignment="1">
      <alignment vertical="center"/>
    </xf>
    <xf numFmtId="0" fontId="22" fillId="2" borderId="0" xfId="2" applyFont="1" applyFill="1" applyBorder="1" applyAlignment="1">
      <alignment horizontal="center"/>
    </xf>
    <xf numFmtId="14" fontId="102" fillId="2" borderId="0" xfId="20" applyNumberFormat="1" applyFont="1" applyFill="1" applyBorder="1" applyAlignment="1">
      <alignment horizontal="right" vertical="center"/>
    </xf>
    <xf numFmtId="9" fontId="28" fillId="2" borderId="0" xfId="1" applyFont="1" applyFill="1" applyBorder="1" applyAlignment="1">
      <alignment horizontal="left" vertical="center"/>
    </xf>
    <xf numFmtId="9" fontId="22" fillId="2" borderId="0" xfId="1" applyFont="1" applyFill="1"/>
    <xf numFmtId="0" fontId="22" fillId="2" borderId="0" xfId="20" applyFont="1" applyFill="1" applyAlignment="1">
      <alignment horizontal="right" vertical="center"/>
    </xf>
    <xf numFmtId="0" fontId="22" fillId="2" borderId="0" xfId="20" applyFont="1" applyFill="1" applyAlignment="1"/>
    <xf numFmtId="0" fontId="22" fillId="2" borderId="0" xfId="20" applyFont="1" applyFill="1" applyAlignment="1">
      <alignment horizontal="left" vertical="center" wrapText="1"/>
    </xf>
    <xf numFmtId="3" fontId="22" fillId="2" borderId="0" xfId="20" applyNumberFormat="1" applyFont="1" applyFill="1" applyAlignment="1">
      <alignment vertical="center"/>
    </xf>
    <xf numFmtId="0" fontId="51" fillId="2" borderId="0" xfId="20" applyFont="1" applyFill="1"/>
    <xf numFmtId="0" fontId="107" fillId="2" borderId="0" xfId="20" applyFont="1" applyFill="1" applyAlignment="1">
      <alignment horizontal="center"/>
    </xf>
    <xf numFmtId="0" fontId="51" fillId="2" borderId="0" xfId="20" applyFont="1" applyFill="1" applyAlignment="1">
      <alignment horizontal="left" vertical="top" wrapText="1"/>
    </xf>
    <xf numFmtId="0" fontId="51" fillId="2" borderId="0" xfId="20" applyFont="1" applyFill="1" applyAlignment="1">
      <alignment vertical="center"/>
    </xf>
    <xf numFmtId="0" fontId="2" fillId="2" borderId="0" xfId="0" applyFont="1" applyFill="1"/>
    <xf numFmtId="0" fontId="108" fillId="2" borderId="0" xfId="20" applyFont="1" applyFill="1" applyAlignment="1">
      <alignment horizontal="left"/>
    </xf>
    <xf numFmtId="0" fontId="51" fillId="2" borderId="0" xfId="20" applyFont="1" applyFill="1" applyBorder="1" applyAlignment="1">
      <alignment vertical="center"/>
    </xf>
    <xf numFmtId="166" fontId="51" fillId="2" borderId="0" xfId="20" applyNumberFormat="1" applyFont="1" applyFill="1" applyBorder="1" applyAlignment="1">
      <alignment horizontal="center" vertical="center"/>
    </xf>
    <xf numFmtId="0" fontId="51" fillId="2" borderId="0" xfId="20" applyFont="1" applyFill="1" applyBorder="1" applyAlignment="1">
      <alignment horizontal="left" vertical="center"/>
    </xf>
    <xf numFmtId="0" fontId="51" fillId="2" borderId="3" xfId="20" applyFont="1" applyFill="1" applyBorder="1" applyAlignment="1">
      <alignment horizontal="left" vertical="center"/>
    </xf>
    <xf numFmtId="0" fontId="51" fillId="2" borderId="3" xfId="20" applyFont="1" applyFill="1" applyBorder="1" applyAlignment="1">
      <alignment vertical="center"/>
    </xf>
    <xf numFmtId="0" fontId="51" fillId="2" borderId="3" xfId="0" applyFont="1" applyFill="1" applyBorder="1"/>
    <xf numFmtId="0" fontId="51" fillId="2" borderId="3" xfId="0" applyFont="1" applyFill="1" applyBorder="1" applyAlignment="1">
      <alignment horizontal="left"/>
    </xf>
    <xf numFmtId="0" fontId="51" fillId="2" borderId="35" xfId="0" applyFont="1" applyFill="1" applyBorder="1" applyAlignment="1">
      <alignment horizontal="left"/>
    </xf>
    <xf numFmtId="0" fontId="22" fillId="0" borderId="0" xfId="1535" applyFont="1"/>
    <xf numFmtId="0" fontId="37" fillId="0" borderId="0" xfId="1535" applyFont="1" applyAlignment="1">
      <alignment horizontal="left" vertical="center"/>
    </xf>
    <xf numFmtId="0" fontId="105" fillId="0" borderId="0" xfId="1536" applyFont="1" applyAlignment="1">
      <alignment horizontal="left" vertical="center" wrapText="1"/>
    </xf>
    <xf numFmtId="0" fontId="37" fillId="0" borderId="0" xfId="1535" applyFont="1" applyAlignment="1">
      <alignment horizontal="center" vertical="center"/>
    </xf>
    <xf numFmtId="49" fontId="36" fillId="0" borderId="0" xfId="1536" applyNumberFormat="1" applyFont="1" applyAlignment="1">
      <alignment vertical="top" wrapText="1"/>
    </xf>
    <xf numFmtId="49" fontId="38" fillId="0" borderId="0" xfId="1535" applyNumberFormat="1" applyFont="1" applyAlignment="1">
      <alignment vertical="center"/>
    </xf>
    <xf numFmtId="0" fontId="39" fillId="0" borderId="0" xfId="1535" applyFont="1"/>
    <xf numFmtId="0" fontId="33" fillId="0" borderId="0" xfId="1535" applyFont="1"/>
    <xf numFmtId="0" fontId="22" fillId="0" borderId="0" xfId="1535" applyFont="1" applyAlignment="1">
      <alignment horizontal="left" vertical="center"/>
    </xf>
    <xf numFmtId="0" fontId="33" fillId="0" borderId="0" xfId="1535" applyFont="1" applyAlignment="1">
      <alignment horizontal="center"/>
    </xf>
    <xf numFmtId="0" fontId="22" fillId="0" borderId="0" xfId="1535" applyFont="1" applyAlignment="1">
      <alignment horizontal="right" vertical="center"/>
    </xf>
    <xf numFmtId="0" fontId="22" fillId="0" borderId="0" xfId="1535" applyFont="1" applyAlignment="1">
      <alignment horizontal="left" vertical="center" indent="1"/>
    </xf>
    <xf numFmtId="0" fontId="40" fillId="0" borderId="0" xfId="1535" applyFont="1"/>
    <xf numFmtId="0" fontId="40" fillId="0" borderId="0" xfId="1535" applyFont="1" applyAlignment="1">
      <alignment horizontal="right" vertical="center"/>
    </xf>
    <xf numFmtId="0" fontId="40" fillId="0" borderId="0" xfId="1535" applyFont="1" applyAlignment="1">
      <alignment horizontal="left" vertical="center" indent="1"/>
    </xf>
    <xf numFmtId="49" fontId="37" fillId="0" borderId="0" xfId="1535" applyNumberFormat="1" applyFont="1" applyAlignment="1">
      <alignment vertical="center"/>
    </xf>
    <xf numFmtId="0" fontId="114" fillId="0" borderId="0" xfId="2" applyFont="1" applyFill="1" applyBorder="1"/>
    <xf numFmtId="0" fontId="115" fillId="0" borderId="0" xfId="2" applyFont="1" applyFill="1" applyBorder="1" applyAlignment="1">
      <alignment horizontal="right"/>
    </xf>
    <xf numFmtId="0" fontId="116" fillId="0" borderId="0" xfId="2" applyFont="1" applyFill="1" applyBorder="1"/>
    <xf numFmtId="0" fontId="117" fillId="0" borderId="0" xfId="2" applyFont="1" applyFill="1" applyBorder="1"/>
    <xf numFmtId="0" fontId="118" fillId="0" borderId="0" xfId="2" quotePrefix="1" applyFont="1" applyFill="1" applyBorder="1" applyAlignment="1">
      <alignment horizontal="left"/>
    </xf>
    <xf numFmtId="0" fontId="118" fillId="0" borderId="0" xfId="2" applyFont="1" applyFill="1" applyBorder="1" applyAlignment="1">
      <alignment horizontal="left"/>
    </xf>
    <xf numFmtId="0" fontId="118" fillId="0" borderId="0" xfId="2" applyFont="1" applyFill="1" applyBorder="1" applyAlignment="1">
      <alignment horizontal="right"/>
    </xf>
    <xf numFmtId="0" fontId="119" fillId="0" borderId="0" xfId="2" quotePrefix="1" applyFont="1" applyFill="1" applyBorder="1" applyAlignment="1">
      <alignment horizontal="left"/>
    </xf>
    <xf numFmtId="0" fontId="119" fillId="0" borderId="0" xfId="2" applyFont="1" applyFill="1" applyBorder="1" applyAlignment="1">
      <alignment horizontal="left"/>
    </xf>
    <xf numFmtId="0" fontId="119" fillId="0" borderId="0" xfId="2" applyFont="1" applyFill="1" applyBorder="1" applyAlignment="1">
      <alignment horizontal="right"/>
    </xf>
    <xf numFmtId="49" fontId="119" fillId="0" borderId="0" xfId="2" applyNumberFormat="1" applyFont="1" applyFill="1" applyBorder="1" applyAlignment="1">
      <alignment horizontal="left"/>
    </xf>
    <xf numFmtId="0" fontId="119" fillId="0" borderId="0" xfId="2" applyNumberFormat="1" applyFont="1" applyFill="1" applyBorder="1" applyAlignment="1">
      <alignment horizontal="left"/>
    </xf>
    <xf numFmtId="0" fontId="30" fillId="2" borderId="0" xfId="0" applyFont="1" applyFill="1"/>
    <xf numFmtId="0" fontId="30" fillId="8" borderId="0" xfId="20" applyFont="1" applyFill="1" applyAlignment="1">
      <alignment horizontal="right"/>
    </xf>
    <xf numFmtId="0" fontId="30" fillId="8" borderId="0" xfId="20" applyFont="1" applyFill="1" applyAlignment="1"/>
    <xf numFmtId="0" fontId="30" fillId="8" borderId="0" xfId="20" applyFont="1" applyFill="1" applyAlignment="1">
      <alignment vertical="center"/>
    </xf>
    <xf numFmtId="3" fontId="96" fillId="8" borderId="0" xfId="20" applyNumberFormat="1" applyFont="1" applyFill="1" applyAlignment="1">
      <alignment vertical="center"/>
    </xf>
    <xf numFmtId="0" fontId="96" fillId="8" borderId="0" xfId="20" applyFont="1" applyFill="1" applyAlignment="1">
      <alignment horizontal="left" vertical="center" wrapText="1"/>
    </xf>
    <xf numFmtId="3" fontId="96" fillId="8" borderId="0" xfId="20" applyNumberFormat="1" applyFont="1" applyFill="1" applyAlignment="1">
      <alignment horizontal="right" vertical="center" wrapText="1"/>
    </xf>
    <xf numFmtId="0" fontId="96" fillId="8" borderId="0" xfId="20" applyFont="1" applyFill="1" applyAlignment="1">
      <alignment horizontal="left" vertical="center"/>
    </xf>
    <xf numFmtId="0" fontId="96" fillId="2" borderId="0" xfId="20" applyFont="1" applyFill="1" applyBorder="1" applyAlignment="1">
      <alignment horizontal="left" vertical="center"/>
    </xf>
    <xf numFmtId="3" fontId="96" fillId="8" borderId="0" xfId="20" applyNumberFormat="1" applyFont="1" applyFill="1" applyAlignment="1">
      <alignment horizontal="right" vertical="center"/>
    </xf>
    <xf numFmtId="0" fontId="115" fillId="0" borderId="0" xfId="0" applyFont="1" applyAlignment="1">
      <alignment horizontal="left" vertical="center" readingOrder="1"/>
    </xf>
    <xf numFmtId="0" fontId="28" fillId="2" borderId="37" xfId="20" applyFont="1" applyFill="1" applyBorder="1" applyAlignment="1">
      <alignment horizontal="left" vertical="center"/>
    </xf>
    <xf numFmtId="0" fontId="35" fillId="2" borderId="37" xfId="20" applyFont="1" applyFill="1" applyBorder="1" applyAlignment="1"/>
    <xf numFmtId="0" fontId="35" fillId="2" borderId="2" xfId="20" applyFont="1" applyFill="1" applyBorder="1" applyAlignment="1"/>
    <xf numFmtId="0" fontId="28" fillId="2" borderId="7" xfId="20" applyFont="1" applyFill="1" applyBorder="1" applyAlignment="1">
      <alignment horizontal="left" vertical="center"/>
    </xf>
    <xf numFmtId="0" fontId="28" fillId="2" borderId="2" xfId="20" applyFont="1" applyFill="1" applyBorder="1" applyAlignment="1">
      <alignment horizontal="left" vertical="center"/>
    </xf>
    <xf numFmtId="0" fontId="35" fillId="2" borderId="35" xfId="20" applyFont="1" applyFill="1" applyBorder="1" applyAlignment="1"/>
    <xf numFmtId="0" fontId="35" fillId="2" borderId="3" xfId="20" applyFont="1" applyFill="1" applyBorder="1" applyAlignment="1"/>
    <xf numFmtId="0" fontId="28" fillId="2" borderId="41" xfId="20" applyFont="1" applyFill="1" applyBorder="1" applyAlignment="1">
      <alignment vertical="center"/>
    </xf>
    <xf numFmtId="0" fontId="22" fillId="8" borderId="43" xfId="20" applyFont="1" applyFill="1" applyBorder="1" applyAlignment="1">
      <alignment vertical="center"/>
    </xf>
    <xf numFmtId="0" fontId="120" fillId="0" borderId="0" xfId="2" applyFont="1" applyFill="1" applyBorder="1"/>
    <xf numFmtId="0" fontId="28" fillId="2" borderId="41" xfId="2" applyFont="1" applyFill="1" applyBorder="1" applyAlignment="1">
      <alignment horizontal="left"/>
    </xf>
    <xf numFmtId="0" fontId="28" fillId="2" borderId="2" xfId="2" applyFont="1" applyFill="1" applyBorder="1" applyAlignment="1">
      <alignment horizontal="left"/>
    </xf>
    <xf numFmtId="0" fontId="28" fillId="2" borderId="37" xfId="2" applyFont="1" applyFill="1" applyBorder="1" applyAlignment="1">
      <alignment horizontal="left"/>
    </xf>
    <xf numFmtId="0" fontId="28" fillId="2" borderId="27" xfId="2" applyFont="1" applyFill="1" applyBorder="1" applyAlignment="1">
      <alignment horizontal="right" vertical="top"/>
    </xf>
    <xf numFmtId="0" fontId="28" fillId="2" borderId="41" xfId="2" applyFont="1" applyFill="1" applyBorder="1" applyAlignment="1">
      <alignment horizontal="right" vertical="top"/>
    </xf>
    <xf numFmtId="0" fontId="22" fillId="2" borderId="43" xfId="2" applyFont="1" applyFill="1" applyBorder="1" applyAlignment="1">
      <alignment vertical="top"/>
    </xf>
    <xf numFmtId="0" fontId="28" fillId="2" borderId="37" xfId="2" applyFont="1" applyFill="1" applyBorder="1" applyAlignment="1">
      <alignment horizontal="right" vertical="top"/>
    </xf>
    <xf numFmtId="0" fontId="28" fillId="2" borderId="7" xfId="2" applyFont="1" applyFill="1" applyBorder="1" applyAlignment="1">
      <alignment horizontal="right" vertical="top"/>
    </xf>
    <xf numFmtId="0" fontId="28" fillId="2" borderId="2" xfId="2" applyFont="1" applyFill="1" applyBorder="1" applyAlignment="1">
      <alignment horizontal="right" vertical="top"/>
    </xf>
    <xf numFmtId="0" fontId="28" fillId="2" borderId="39" xfId="2" applyFont="1" applyFill="1" applyBorder="1" applyAlignment="1">
      <alignment horizontal="right" vertical="top"/>
    </xf>
    <xf numFmtId="0" fontId="28" fillId="2" borderId="36" xfId="2" applyFont="1" applyFill="1" applyBorder="1" applyAlignment="1">
      <alignment horizontal="right" vertical="top"/>
    </xf>
    <xf numFmtId="0" fontId="28" fillId="2" borderId="38" xfId="2" applyFont="1" applyFill="1" applyBorder="1" applyAlignment="1">
      <alignment horizontal="right" vertical="top"/>
    </xf>
    <xf numFmtId="0" fontId="28" fillId="2" borderId="6" xfId="2" applyFont="1" applyFill="1" applyBorder="1" applyAlignment="1">
      <alignment horizontal="right" vertical="top"/>
    </xf>
    <xf numFmtId="0" fontId="28" fillId="2" borderId="40" xfId="2" applyFont="1" applyFill="1" applyBorder="1" applyAlignment="1">
      <alignment horizontal="right" vertical="top"/>
    </xf>
    <xf numFmtId="0" fontId="28" fillId="2" borderId="1" xfId="2" applyFont="1" applyFill="1" applyBorder="1" applyAlignment="1">
      <alignment horizontal="right" vertical="top"/>
    </xf>
    <xf numFmtId="0" fontId="28" fillId="2" borderId="42" xfId="2" applyFont="1" applyFill="1" applyBorder="1" applyAlignment="1">
      <alignment horizontal="right" vertical="top"/>
    </xf>
    <xf numFmtId="0" fontId="28" fillId="2" borderId="39" xfId="2" applyFont="1" applyFill="1" applyBorder="1" applyAlignment="1">
      <alignment horizontal="left"/>
    </xf>
    <xf numFmtId="0" fontId="28" fillId="2" borderId="40" xfId="2" applyFont="1" applyFill="1" applyBorder="1" applyAlignment="1">
      <alignment horizontal="left"/>
    </xf>
    <xf numFmtId="0" fontId="28" fillId="2" borderId="38" xfId="2" applyFont="1" applyFill="1" applyBorder="1" applyAlignment="1">
      <alignment horizontal="left"/>
    </xf>
    <xf numFmtId="0" fontId="28" fillId="2" borderId="39" xfId="2" applyFont="1" applyFill="1" applyBorder="1" applyAlignment="1">
      <alignment horizontal="right"/>
    </xf>
    <xf numFmtId="0" fontId="28" fillId="2" borderId="38" xfId="2" applyFont="1" applyFill="1" applyBorder="1" applyAlignment="1">
      <alignment horizontal="right"/>
    </xf>
    <xf numFmtId="0" fontId="28" fillId="2" borderId="40" xfId="2" applyFont="1" applyFill="1" applyBorder="1" applyAlignment="1">
      <alignment horizontal="right"/>
    </xf>
    <xf numFmtId="0" fontId="28" fillId="2" borderId="37" xfId="2" applyFont="1" applyFill="1" applyBorder="1" applyAlignment="1">
      <alignment horizontal="right"/>
    </xf>
    <xf numFmtId="0" fontId="28" fillId="2" borderId="36" xfId="2" applyFont="1" applyFill="1" applyBorder="1" applyAlignment="1">
      <alignment horizontal="right"/>
    </xf>
    <xf numFmtId="0" fontId="28" fillId="2" borderId="7" xfId="2" applyFont="1" applyFill="1" applyBorder="1" applyAlignment="1">
      <alignment horizontal="right"/>
    </xf>
    <xf numFmtId="0" fontId="28" fillId="2" borderId="6" xfId="2" applyFont="1" applyFill="1" applyBorder="1" applyAlignment="1">
      <alignment horizontal="right"/>
    </xf>
    <xf numFmtId="0" fontId="28" fillId="2" borderId="2" xfId="2" applyFont="1" applyFill="1" applyBorder="1" applyAlignment="1">
      <alignment horizontal="right"/>
    </xf>
    <xf numFmtId="0" fontId="28" fillId="2" borderId="1" xfId="2" applyFont="1" applyFill="1" applyBorder="1" applyAlignment="1">
      <alignment horizontal="right"/>
    </xf>
    <xf numFmtId="0" fontId="28" fillId="2" borderId="37" xfId="20" applyFont="1" applyFill="1" applyBorder="1" applyAlignment="1">
      <alignment vertical="center"/>
    </xf>
    <xf numFmtId="0" fontId="28" fillId="2" borderId="2" xfId="20" applyFont="1" applyFill="1" applyBorder="1" applyAlignment="1">
      <alignment vertical="center"/>
    </xf>
    <xf numFmtId="3" fontId="28" fillId="2" borderId="35" xfId="20" applyNumberFormat="1" applyFont="1" applyFill="1" applyBorder="1" applyAlignment="1">
      <alignment horizontal="right" vertical="center"/>
    </xf>
    <xf numFmtId="0" fontId="28" fillId="2" borderId="35" xfId="20" applyFont="1" applyFill="1" applyBorder="1" applyAlignment="1">
      <alignment vertical="center"/>
    </xf>
    <xf numFmtId="3" fontId="28" fillId="2" borderId="35" xfId="20" applyNumberFormat="1" applyFont="1" applyFill="1" applyBorder="1" applyAlignment="1">
      <alignment vertical="center"/>
    </xf>
    <xf numFmtId="3" fontId="28" fillId="2" borderId="3" xfId="20" applyNumberFormat="1" applyFont="1" applyFill="1" applyBorder="1" applyAlignment="1">
      <alignment horizontal="right" vertical="center"/>
    </xf>
    <xf numFmtId="0" fontId="28" fillId="2" borderId="3" xfId="20" applyFont="1" applyFill="1" applyBorder="1" applyAlignment="1">
      <alignment vertical="center"/>
    </xf>
    <xf numFmtId="3" fontId="28" fillId="2" borderId="3" xfId="20" applyNumberFormat="1" applyFont="1" applyFill="1" applyBorder="1" applyAlignment="1">
      <alignment vertical="center"/>
    </xf>
    <xf numFmtId="0" fontId="28" fillId="2" borderId="7" xfId="20" applyFont="1" applyFill="1" applyBorder="1" applyAlignment="1">
      <alignment vertical="center"/>
    </xf>
    <xf numFmtId="9" fontId="28" fillId="2" borderId="7" xfId="1" applyFont="1" applyFill="1" applyBorder="1" applyAlignment="1">
      <alignment horizontal="left" vertical="center"/>
    </xf>
    <xf numFmtId="3" fontId="28" fillId="2" borderId="36" xfId="20" applyNumberFormat="1" applyFont="1" applyFill="1" applyBorder="1" applyAlignment="1">
      <alignment horizontal="right" vertical="center"/>
    </xf>
    <xf numFmtId="3" fontId="28" fillId="2" borderId="6" xfId="20" applyNumberFormat="1" applyFont="1" applyFill="1" applyBorder="1" applyAlignment="1">
      <alignment horizontal="right" vertical="center"/>
    </xf>
    <xf numFmtId="3" fontId="28" fillId="2" borderId="1" xfId="20" applyNumberFormat="1" applyFont="1" applyFill="1" applyBorder="1" applyAlignment="1">
      <alignment horizontal="right" vertical="center"/>
    </xf>
    <xf numFmtId="165" fontId="28" fillId="2" borderId="6" xfId="20" applyNumberFormat="1" applyFont="1" applyFill="1" applyBorder="1" applyAlignment="1">
      <alignment horizontal="right" vertical="center"/>
    </xf>
    <xf numFmtId="14" fontId="28" fillId="2" borderId="6" xfId="20" applyNumberFormat="1" applyFont="1" applyFill="1" applyBorder="1" applyAlignment="1">
      <alignment horizontal="right" vertical="center"/>
    </xf>
    <xf numFmtId="3" fontId="28" fillId="2" borderId="37" xfId="20" applyNumberFormat="1" applyFont="1" applyFill="1" applyBorder="1" applyAlignment="1">
      <alignment horizontal="right" vertical="center"/>
    </xf>
    <xf numFmtId="3" fontId="28" fillId="2" borderId="2" xfId="20" applyNumberFormat="1" applyFont="1" applyFill="1" applyBorder="1" applyAlignment="1">
      <alignment horizontal="right" vertical="center"/>
    </xf>
    <xf numFmtId="0" fontId="33" fillId="2" borderId="3" xfId="20" applyFont="1" applyFill="1" applyBorder="1" applyAlignment="1">
      <alignment horizontal="center" vertical="center"/>
    </xf>
    <xf numFmtId="165" fontId="28" fillId="2" borderId="1" xfId="20" applyNumberFormat="1" applyFont="1" applyFill="1" applyBorder="1" applyAlignment="1">
      <alignment horizontal="right" vertical="center"/>
    </xf>
    <xf numFmtId="0" fontId="28" fillId="2" borderId="1" xfId="20" applyNumberFormat="1" applyFont="1" applyFill="1" applyBorder="1" applyAlignment="1">
      <alignment horizontal="right" vertical="center"/>
    </xf>
    <xf numFmtId="165" fontId="28" fillId="2" borderId="2" xfId="20" applyNumberFormat="1" applyFont="1" applyFill="1" applyBorder="1" applyAlignment="1">
      <alignment horizontal="right" vertical="center"/>
    </xf>
    <xf numFmtId="165" fontId="28" fillId="2" borderId="7" xfId="20" applyNumberFormat="1" applyFont="1" applyFill="1" applyBorder="1" applyAlignment="1">
      <alignment horizontal="right" vertical="center"/>
    </xf>
    <xf numFmtId="14" fontId="28" fillId="2" borderId="7" xfId="20" applyNumberFormat="1" applyFont="1" applyFill="1" applyBorder="1" applyAlignment="1">
      <alignment horizontal="right" vertical="center"/>
    </xf>
    <xf numFmtId="0" fontId="28" fillId="2" borderId="2" xfId="20" applyNumberFormat="1" applyFont="1" applyFill="1" applyBorder="1" applyAlignment="1">
      <alignment horizontal="right" vertical="center"/>
    </xf>
    <xf numFmtId="165" fontId="28" fillId="2" borderId="3" xfId="20" applyNumberFormat="1" applyFont="1" applyFill="1" applyBorder="1" applyAlignment="1">
      <alignment horizontal="right" vertical="center"/>
    </xf>
    <xf numFmtId="14" fontId="28" fillId="2" borderId="0" xfId="20" applyNumberFormat="1" applyFont="1" applyFill="1" applyBorder="1" applyAlignment="1">
      <alignment horizontal="right" vertical="center"/>
    </xf>
    <xf numFmtId="0" fontId="28" fillId="2" borderId="3" xfId="20" applyNumberFormat="1" applyFont="1" applyFill="1" applyBorder="1" applyAlignment="1">
      <alignment horizontal="right" vertical="center"/>
    </xf>
    <xf numFmtId="49" fontId="28" fillId="2" borderId="1" xfId="20" applyNumberFormat="1" applyFont="1" applyFill="1" applyBorder="1" applyAlignment="1">
      <alignment horizontal="right" vertical="center"/>
    </xf>
    <xf numFmtId="49" fontId="28" fillId="2" borderId="3" xfId="20" applyNumberFormat="1" applyFont="1" applyFill="1" applyBorder="1" applyAlignment="1">
      <alignment horizontal="right" vertical="center"/>
    </xf>
    <xf numFmtId="49" fontId="28" fillId="2" borderId="2" xfId="20" applyNumberFormat="1" applyFont="1" applyFill="1" applyBorder="1" applyAlignment="1">
      <alignment horizontal="right" vertical="center"/>
    </xf>
    <xf numFmtId="0" fontId="100" fillId="2" borderId="2" xfId="20" applyFont="1" applyFill="1" applyBorder="1" applyAlignment="1">
      <alignment vertical="center"/>
    </xf>
    <xf numFmtId="0" fontId="100" fillId="2" borderId="7" xfId="20" applyFont="1" applyFill="1" applyBorder="1" applyAlignment="1">
      <alignment vertical="center"/>
    </xf>
    <xf numFmtId="49" fontId="35" fillId="2" borderId="35" xfId="20" applyNumberFormat="1" applyFont="1" applyFill="1" applyBorder="1" applyAlignment="1">
      <alignment vertical="top"/>
    </xf>
    <xf numFmtId="49" fontId="35" fillId="2" borderId="35" xfId="20" applyNumberFormat="1" applyFont="1" applyFill="1" applyBorder="1" applyAlignment="1">
      <alignment vertical="center"/>
    </xf>
    <xf numFmtId="49" fontId="35" fillId="2" borderId="36" xfId="20" applyNumberFormat="1" applyFont="1" applyFill="1" applyBorder="1" applyAlignment="1">
      <alignment vertical="center"/>
    </xf>
    <xf numFmtId="0" fontId="28" fillId="8" borderId="39" xfId="2" applyFont="1" applyFill="1" applyBorder="1" applyAlignment="1">
      <alignment horizontal="left"/>
    </xf>
    <xf numFmtId="0" fontId="28" fillId="8" borderId="38" xfId="2" applyFont="1" applyFill="1" applyBorder="1" applyAlignment="1">
      <alignment horizontal="left"/>
    </xf>
    <xf numFmtId="0" fontId="28" fillId="8" borderId="6" xfId="2" applyFont="1" applyFill="1" applyBorder="1" applyAlignment="1">
      <alignment horizontal="right"/>
    </xf>
    <xf numFmtId="0" fontId="28" fillId="8" borderId="1" xfId="2" applyFont="1" applyFill="1" applyBorder="1" applyAlignment="1">
      <alignment horizontal="right"/>
    </xf>
    <xf numFmtId="165" fontId="103" fillId="8" borderId="3" xfId="2" applyNumberFormat="1" applyFont="1" applyFill="1" applyBorder="1" applyAlignment="1">
      <alignment horizontal="right"/>
    </xf>
    <xf numFmtId="165" fontId="28" fillId="8" borderId="3" xfId="2" applyNumberFormat="1" applyFont="1" applyFill="1" applyBorder="1" applyAlignment="1">
      <alignment horizontal="right"/>
    </xf>
    <xf numFmtId="0" fontId="28" fillId="8" borderId="40" xfId="2" applyFont="1" applyFill="1" applyBorder="1" applyAlignment="1">
      <alignment horizontal="left"/>
    </xf>
    <xf numFmtId="0" fontId="35" fillId="2" borderId="1" xfId="2" applyFont="1" applyFill="1" applyBorder="1" applyAlignment="1">
      <alignment horizontal="right"/>
    </xf>
    <xf numFmtId="0" fontId="35" fillId="2" borderId="2" xfId="2" applyFont="1" applyFill="1" applyBorder="1" applyAlignment="1">
      <alignment horizontal="right"/>
    </xf>
    <xf numFmtId="0" fontId="35" fillId="2" borderId="3" xfId="2" applyFont="1" applyFill="1" applyBorder="1" applyAlignment="1">
      <alignment horizontal="right"/>
    </xf>
    <xf numFmtId="3" fontId="28" fillId="2" borderId="36" xfId="2" applyNumberFormat="1" applyFont="1" applyFill="1" applyBorder="1" applyAlignment="1">
      <alignment horizontal="right"/>
    </xf>
    <xf numFmtId="3" fontId="28" fillId="2" borderId="6" xfId="2" applyNumberFormat="1" applyFont="1" applyFill="1" applyBorder="1" applyAlignment="1">
      <alignment horizontal="right"/>
    </xf>
    <xf numFmtId="4" fontId="28" fillId="2" borderId="0" xfId="58" applyNumberFormat="1" applyFont="1" applyFill="1" applyBorder="1" applyAlignment="1">
      <alignment horizontal="center"/>
    </xf>
    <xf numFmtId="165" fontId="28" fillId="2" borderId="36" xfId="2" applyNumberFormat="1" applyFont="1" applyFill="1" applyBorder="1" applyAlignment="1">
      <alignment horizontal="right"/>
    </xf>
    <xf numFmtId="165" fontId="34" fillId="8" borderId="3" xfId="2" applyNumberFormat="1" applyFont="1" applyFill="1" applyBorder="1" applyAlignment="1">
      <alignment horizontal="right"/>
    </xf>
    <xf numFmtId="165" fontId="28" fillId="8" borderId="37" xfId="2" applyNumberFormat="1" applyFont="1" applyFill="1" applyBorder="1" applyAlignment="1">
      <alignment horizontal="right"/>
    </xf>
    <xf numFmtId="165" fontId="28" fillId="8" borderId="35" xfId="2" applyNumberFormat="1" applyFont="1" applyFill="1" applyBorder="1" applyAlignment="1">
      <alignment horizontal="right"/>
    </xf>
    <xf numFmtId="165" fontId="28" fillId="8" borderId="7" xfId="2" applyNumberFormat="1" applyFont="1" applyFill="1" applyBorder="1" applyAlignment="1">
      <alignment horizontal="right"/>
    </xf>
    <xf numFmtId="165" fontId="28" fillId="8" borderId="2" xfId="2" applyNumberFormat="1" applyFont="1" applyFill="1" applyBorder="1" applyAlignment="1">
      <alignment horizontal="right"/>
    </xf>
    <xf numFmtId="165" fontId="28" fillId="2" borderId="37" xfId="2" applyNumberFormat="1" applyFont="1" applyFill="1" applyBorder="1" applyAlignment="1">
      <alignment horizontal="right"/>
    </xf>
    <xf numFmtId="165" fontId="28" fillId="2" borderId="7" xfId="2" applyNumberFormat="1" applyFont="1" applyFill="1" applyBorder="1" applyAlignment="1">
      <alignment horizontal="right"/>
    </xf>
    <xf numFmtId="165" fontId="28" fillId="2" borderId="2" xfId="2" applyNumberFormat="1" applyFont="1" applyFill="1" applyBorder="1" applyAlignment="1">
      <alignment horizontal="right"/>
    </xf>
    <xf numFmtId="10" fontId="28" fillId="8" borderId="39" xfId="1" applyNumberFormat="1" applyFont="1" applyFill="1" applyBorder="1" applyAlignment="1">
      <alignment horizontal="right"/>
    </xf>
    <xf numFmtId="10" fontId="28" fillId="2" borderId="39" xfId="1" applyNumberFormat="1" applyFont="1" applyFill="1" applyBorder="1" applyAlignment="1">
      <alignment horizontal="right"/>
    </xf>
    <xf numFmtId="0" fontId="28" fillId="2" borderId="0" xfId="57" applyFont="1" applyFill="1" applyBorder="1" applyAlignment="1">
      <alignment vertical="center"/>
    </xf>
    <xf numFmtId="0" fontId="28" fillId="2" borderId="0" xfId="57" applyFont="1" applyFill="1" applyBorder="1" applyAlignment="1">
      <alignment horizontal="right" vertical="center"/>
    </xf>
    <xf numFmtId="0" fontId="125" fillId="2" borderId="0" xfId="20" applyFont="1" applyFill="1" applyBorder="1" applyAlignment="1">
      <alignment vertical="center"/>
    </xf>
    <xf numFmtId="0" fontId="28" fillId="2" borderId="42" xfId="2" applyFont="1" applyFill="1" applyBorder="1" applyAlignment="1">
      <alignment horizontal="right" vertical="top" wrapText="1"/>
    </xf>
    <xf numFmtId="0" fontId="28" fillId="2" borderId="41" xfId="2" applyFont="1" applyFill="1" applyBorder="1" applyAlignment="1">
      <alignment horizontal="right" vertical="top" wrapText="1"/>
    </xf>
    <xf numFmtId="0" fontId="28" fillId="2" borderId="43" xfId="2" applyFont="1" applyFill="1" applyBorder="1" applyAlignment="1">
      <alignment horizontal="right" vertical="top" wrapText="1"/>
    </xf>
    <xf numFmtId="165" fontId="28" fillId="2" borderId="36" xfId="2" applyNumberFormat="1" applyFont="1" applyFill="1" applyBorder="1" applyAlignment="1">
      <alignment horizontal="right" vertical="center"/>
    </xf>
    <xf numFmtId="165" fontId="28" fillId="2" borderId="35" xfId="2" applyNumberFormat="1" applyFont="1" applyFill="1" applyBorder="1" applyAlignment="1">
      <alignment horizontal="right" vertical="center"/>
    </xf>
    <xf numFmtId="165" fontId="28" fillId="2" borderId="37" xfId="2" applyNumberFormat="1" applyFont="1" applyFill="1" applyBorder="1" applyAlignment="1">
      <alignment horizontal="right" vertical="center"/>
    </xf>
    <xf numFmtId="165" fontId="28" fillId="2" borderId="39" xfId="2" applyNumberFormat="1" applyFont="1" applyFill="1" applyBorder="1" applyAlignment="1">
      <alignment horizontal="right" vertical="center"/>
    </xf>
    <xf numFmtId="165" fontId="28" fillId="2" borderId="1" xfId="2" applyNumberFormat="1" applyFont="1" applyFill="1" applyBorder="1" applyAlignment="1">
      <alignment horizontal="right" vertical="center"/>
    </xf>
    <xf numFmtId="165" fontId="28" fillId="2" borderId="3" xfId="2" applyNumberFormat="1" applyFont="1" applyFill="1" applyBorder="1" applyAlignment="1">
      <alignment horizontal="right" vertical="center"/>
    </xf>
    <xf numFmtId="165" fontId="28" fillId="2" borderId="2" xfId="2" applyNumberFormat="1" applyFont="1" applyFill="1" applyBorder="1" applyAlignment="1">
      <alignment horizontal="right" vertical="center"/>
    </xf>
    <xf numFmtId="165" fontId="28" fillId="2" borderId="40" xfId="2" applyNumberFormat="1" applyFont="1" applyFill="1" applyBorder="1" applyAlignment="1">
      <alignment horizontal="right" vertical="center"/>
    </xf>
    <xf numFmtId="165" fontId="28" fillId="2" borderId="6" xfId="2" applyNumberFormat="1" applyFont="1" applyFill="1" applyBorder="1" applyAlignment="1">
      <alignment horizontal="right" vertical="center"/>
    </xf>
    <xf numFmtId="165" fontId="28" fillId="2" borderId="0" xfId="2" applyNumberFormat="1" applyFont="1" applyFill="1" applyBorder="1" applyAlignment="1">
      <alignment horizontal="right" vertical="center"/>
    </xf>
    <xf numFmtId="165" fontId="28" fillId="2" borderId="7" xfId="2" applyNumberFormat="1" applyFont="1" applyFill="1" applyBorder="1" applyAlignment="1">
      <alignment horizontal="right" vertical="center"/>
    </xf>
    <xf numFmtId="165" fontId="28" fillId="2" borderId="38" xfId="2" applyNumberFormat="1" applyFont="1" applyFill="1" applyBorder="1" applyAlignment="1">
      <alignment horizontal="right" vertical="center"/>
    </xf>
    <xf numFmtId="0" fontId="28" fillId="2" borderId="37" xfId="2" applyNumberFormat="1" applyFont="1" applyFill="1" applyBorder="1" applyAlignment="1">
      <alignment horizontal="left" vertical="center"/>
    </xf>
    <xf numFmtId="0" fontId="28" fillId="2" borderId="7" xfId="2" applyNumberFormat="1" applyFont="1" applyFill="1" applyBorder="1" applyAlignment="1">
      <alignment horizontal="left" vertical="center"/>
    </xf>
    <xf numFmtId="49" fontId="28" fillId="2" borderId="2" xfId="2" applyNumberFormat="1" applyFont="1" applyFill="1" applyBorder="1" applyAlignment="1">
      <alignment horizontal="left" vertical="center"/>
    </xf>
    <xf numFmtId="0" fontId="115" fillId="2" borderId="0" xfId="2" applyFont="1" applyFill="1" applyBorder="1"/>
    <xf numFmtId="165" fontId="28" fillId="2" borderId="0" xfId="21" applyNumberFormat="1" applyFont="1" applyFill="1" applyBorder="1" applyAlignment="1">
      <alignment vertical="center"/>
    </xf>
    <xf numFmtId="164" fontId="28" fillId="2" borderId="39" xfId="1" applyNumberFormat="1" applyFont="1" applyFill="1" applyBorder="1" applyAlignment="1">
      <alignment vertical="center"/>
    </xf>
    <xf numFmtId="164" fontId="28" fillId="2" borderId="40" xfId="1" applyNumberFormat="1" applyFont="1" applyFill="1" applyBorder="1" applyAlignment="1">
      <alignment vertical="center"/>
    </xf>
    <xf numFmtId="2" fontId="28" fillId="2" borderId="2" xfId="2" applyNumberFormat="1" applyFont="1" applyFill="1" applyBorder="1" applyAlignment="1">
      <alignment horizontal="left" vertical="center"/>
    </xf>
    <xf numFmtId="165" fontId="28" fillId="2" borderId="36" xfId="21" applyNumberFormat="1" applyFont="1" applyFill="1" applyBorder="1" applyAlignment="1">
      <alignment vertical="center"/>
    </xf>
    <xf numFmtId="165" fontId="28" fillId="2" borderId="6" xfId="21" applyNumberFormat="1" applyFont="1" applyFill="1" applyBorder="1" applyAlignment="1">
      <alignment vertical="center"/>
    </xf>
    <xf numFmtId="164" fontId="28" fillId="2" borderId="37" xfId="1" applyNumberFormat="1" applyFont="1" applyFill="1" applyBorder="1" applyAlignment="1">
      <alignment vertical="center"/>
    </xf>
    <xf numFmtId="164" fontId="28" fillId="2" borderId="7" xfId="1" applyNumberFormat="1" applyFont="1" applyFill="1" applyBorder="1" applyAlignment="1">
      <alignment vertical="center"/>
    </xf>
    <xf numFmtId="164" fontId="28" fillId="2" borderId="2" xfId="1" applyNumberFormat="1" applyFont="1" applyFill="1" applyBorder="1" applyAlignment="1">
      <alignment vertical="center"/>
    </xf>
    <xf numFmtId="165" fontId="28" fillId="2" borderId="35" xfId="21" applyNumberFormat="1" applyFont="1" applyFill="1" applyBorder="1" applyAlignment="1">
      <alignment vertical="center"/>
    </xf>
    <xf numFmtId="165" fontId="28" fillId="2" borderId="36" xfId="2" applyNumberFormat="1" applyFont="1" applyFill="1" applyBorder="1" applyAlignment="1">
      <alignment vertical="center"/>
    </xf>
    <xf numFmtId="165" fontId="28" fillId="2" borderId="6" xfId="2" applyNumberFormat="1" applyFont="1" applyFill="1" applyBorder="1" applyAlignment="1">
      <alignment vertical="center"/>
    </xf>
    <xf numFmtId="164" fontId="28" fillId="2" borderId="36" xfId="1" applyNumberFormat="1" applyFont="1" applyFill="1" applyBorder="1" applyAlignment="1">
      <alignment vertical="center"/>
    </xf>
    <xf numFmtId="165" fontId="28" fillId="2" borderId="37" xfId="2" applyNumberFormat="1" applyFont="1" applyFill="1" applyBorder="1" applyAlignment="1">
      <alignment vertical="center"/>
    </xf>
    <xf numFmtId="165" fontId="28" fillId="2" borderId="7" xfId="2" applyNumberFormat="1" applyFont="1" applyFill="1" applyBorder="1" applyAlignment="1">
      <alignment vertical="center"/>
    </xf>
    <xf numFmtId="164" fontId="28" fillId="2" borderId="35" xfId="1" applyNumberFormat="1" applyFont="1" applyFill="1" applyBorder="1" applyAlignment="1">
      <alignment horizontal="right" vertical="center"/>
    </xf>
    <xf numFmtId="164" fontId="28" fillId="2" borderId="3" xfId="1" applyNumberFormat="1" applyFont="1" applyFill="1" applyBorder="1" applyAlignment="1">
      <alignment vertical="center"/>
    </xf>
    <xf numFmtId="49" fontId="28" fillId="2" borderId="3" xfId="2" applyNumberFormat="1" applyFont="1" applyFill="1" applyBorder="1" applyAlignment="1">
      <alignment horizontal="right" wrapText="1"/>
    </xf>
    <xf numFmtId="0" fontId="28" fillId="2" borderId="2" xfId="2" applyFont="1" applyFill="1" applyBorder="1" applyAlignment="1">
      <alignment horizontal="right" wrapText="1"/>
    </xf>
    <xf numFmtId="49" fontId="28" fillId="2" borderId="1" xfId="2" applyNumberFormat="1" applyFont="1" applyFill="1" applyBorder="1" applyAlignment="1">
      <alignment horizontal="right" wrapText="1"/>
    </xf>
    <xf numFmtId="0" fontId="115" fillId="2" borderId="0" xfId="2" applyFont="1" applyFill="1" applyBorder="1" applyAlignment="1">
      <alignment vertical="center"/>
    </xf>
    <xf numFmtId="0" fontId="28" fillId="2" borderId="1" xfId="2" applyFont="1" applyFill="1" applyBorder="1" applyAlignment="1">
      <alignment horizontal="right" vertical="center"/>
    </xf>
    <xf numFmtId="0" fontId="28" fillId="2" borderId="2" xfId="2" applyFont="1" applyFill="1" applyBorder="1" applyAlignment="1">
      <alignment horizontal="right" vertical="center"/>
    </xf>
    <xf numFmtId="0" fontId="28" fillId="2" borderId="37" xfId="2" applyFont="1" applyFill="1" applyBorder="1" applyAlignment="1">
      <alignment horizontal="left" vertical="center"/>
    </xf>
    <xf numFmtId="167" fontId="28" fillId="2" borderId="36" xfId="2" applyNumberFormat="1" applyFont="1" applyFill="1" applyBorder="1" applyAlignment="1">
      <alignment horizontal="center" vertical="center"/>
    </xf>
    <xf numFmtId="0" fontId="28" fillId="2" borderId="2" xfId="2" applyFont="1" applyFill="1" applyBorder="1" applyAlignment="1">
      <alignment horizontal="left" vertical="center"/>
    </xf>
    <xf numFmtId="167" fontId="28" fillId="2" borderId="1" xfId="2" applyNumberFormat="1" applyFont="1" applyFill="1" applyBorder="1" applyAlignment="1">
      <alignment horizontal="center" vertical="center"/>
    </xf>
    <xf numFmtId="0" fontId="127" fillId="2" borderId="0" xfId="20" applyFont="1" applyFill="1"/>
    <xf numFmtId="0" fontId="128" fillId="2" borderId="3" xfId="0" applyFont="1" applyFill="1" applyBorder="1"/>
    <xf numFmtId="0" fontId="128" fillId="2" borderId="3" xfId="20" applyFont="1" applyFill="1" applyBorder="1" applyAlignment="1">
      <alignment vertical="center"/>
    </xf>
    <xf numFmtId="49" fontId="28" fillId="2" borderId="0" xfId="2" applyNumberFormat="1" applyFont="1" applyFill="1" applyBorder="1"/>
    <xf numFmtId="9" fontId="22" fillId="2" borderId="0" xfId="1" applyNumberFormat="1" applyFont="1" applyFill="1"/>
    <xf numFmtId="167" fontId="22" fillId="2" borderId="0" xfId="1" applyNumberFormat="1" applyFont="1" applyFill="1"/>
    <xf numFmtId="3" fontId="28" fillId="2" borderId="35" xfId="2" applyNumberFormat="1" applyFont="1" applyFill="1" applyBorder="1" applyAlignment="1">
      <alignment horizontal="right"/>
    </xf>
    <xf numFmtId="3" fontId="28" fillId="2" borderId="37" xfId="2" applyNumberFormat="1" applyFont="1" applyFill="1" applyBorder="1" applyAlignment="1">
      <alignment horizontal="right"/>
    </xf>
    <xf numFmtId="3" fontId="28" fillId="2" borderId="7" xfId="2" applyNumberFormat="1" applyFont="1" applyFill="1" applyBorder="1" applyAlignment="1">
      <alignment horizontal="right"/>
    </xf>
    <xf numFmtId="3" fontId="28" fillId="2" borderId="3" xfId="2" applyNumberFormat="1" applyFont="1" applyFill="1" applyBorder="1" applyAlignment="1">
      <alignment horizontal="right"/>
    </xf>
    <xf numFmtId="3" fontId="28" fillId="2" borderId="2" xfId="2" applyNumberFormat="1" applyFont="1" applyFill="1" applyBorder="1" applyAlignment="1">
      <alignment horizontal="right"/>
    </xf>
    <xf numFmtId="0" fontId="28" fillId="2" borderId="2" xfId="2" applyNumberFormat="1" applyFont="1" applyFill="1" applyBorder="1" applyAlignment="1">
      <alignment horizontal="left" vertical="center"/>
    </xf>
    <xf numFmtId="165" fontId="28" fillId="2" borderId="3" xfId="2" applyNumberFormat="1" applyFont="1" applyFill="1" applyBorder="1" applyAlignment="1">
      <alignment vertical="center"/>
    </xf>
    <xf numFmtId="165" fontId="28" fillId="2" borderId="1" xfId="21" applyNumberFormat="1" applyFont="1" applyFill="1" applyBorder="1" applyAlignment="1">
      <alignment vertical="center"/>
    </xf>
    <xf numFmtId="165" fontId="28" fillId="2" borderId="3" xfId="21" applyNumberFormat="1" applyFont="1" applyFill="1" applyBorder="1" applyAlignment="1">
      <alignment vertical="center"/>
    </xf>
    <xf numFmtId="165" fontId="28" fillId="2" borderId="2" xfId="2" applyNumberFormat="1" applyFont="1" applyFill="1" applyBorder="1" applyAlignment="1">
      <alignment vertical="center"/>
    </xf>
    <xf numFmtId="165" fontId="28" fillId="2" borderId="1" xfId="2" applyNumberFormat="1" applyFont="1" applyFill="1" applyBorder="1" applyAlignment="1">
      <alignment vertical="center"/>
    </xf>
    <xf numFmtId="164" fontId="28" fillId="2" borderId="3" xfId="1" applyNumberFormat="1" applyFont="1" applyFill="1" applyBorder="1" applyAlignment="1">
      <alignment horizontal="right" vertical="center"/>
    </xf>
    <xf numFmtId="0" fontId="2" fillId="0" borderId="0" xfId="1537" applyFont="1"/>
    <xf numFmtId="0" fontId="2" fillId="0" borderId="0" xfId="1537"/>
    <xf numFmtId="0" fontId="130" fillId="0" borderId="0" xfId="1538" applyFont="1" applyFill="1"/>
    <xf numFmtId="0" fontId="130" fillId="0" borderId="0" xfId="1537" applyFont="1"/>
    <xf numFmtId="0" fontId="96" fillId="0" borderId="0" xfId="2" applyFont="1" applyAlignment="1">
      <alignment vertical="top" wrapText="1"/>
    </xf>
    <xf numFmtId="0" fontId="30" fillId="0" borderId="0" xfId="2" applyFont="1" applyAlignment="1">
      <alignment vertical="top" wrapText="1"/>
    </xf>
    <xf numFmtId="165" fontId="28" fillId="2" borderId="43" xfId="2" applyNumberFormat="1" applyFont="1" applyFill="1" applyBorder="1" applyAlignment="1">
      <alignment horizontal="right" vertical="center"/>
    </xf>
    <xf numFmtId="165" fontId="28" fillId="2" borderId="42" xfId="2" applyNumberFormat="1" applyFont="1" applyFill="1" applyBorder="1" applyAlignment="1">
      <alignment horizontal="right" vertical="center"/>
    </xf>
    <xf numFmtId="165" fontId="34" fillId="2" borderId="2" xfId="20" applyNumberFormat="1" applyFont="1" applyFill="1" applyBorder="1" applyAlignment="1">
      <alignment horizontal="right" vertical="center"/>
    </xf>
    <xf numFmtId="4" fontId="28" fillId="2" borderId="42" xfId="20" applyNumberFormat="1" applyFont="1" applyFill="1" applyBorder="1" applyAlignment="1">
      <alignment horizontal="right" vertical="center"/>
    </xf>
    <xf numFmtId="0" fontId="51" fillId="2" borderId="1" xfId="20" applyFont="1" applyFill="1" applyBorder="1" applyAlignment="1">
      <alignment horizontal="right"/>
    </xf>
    <xf numFmtId="0" fontId="51" fillId="2" borderId="3" xfId="20" applyFont="1" applyFill="1" applyBorder="1" applyAlignment="1">
      <alignment horizontal="right"/>
    </xf>
    <xf numFmtId="166" fontId="51" fillId="2" borderId="6" xfId="20" applyNumberFormat="1" applyFont="1" applyFill="1" applyBorder="1" applyAlignment="1">
      <alignment horizontal="right" vertical="center"/>
    </xf>
    <xf numFmtId="166" fontId="51" fillId="2" borderId="0" xfId="20" applyNumberFormat="1" applyFont="1" applyFill="1" applyBorder="1" applyAlignment="1">
      <alignment horizontal="right" vertical="center"/>
    </xf>
    <xf numFmtId="166" fontId="51" fillId="2" borderId="1" xfId="20" applyNumberFormat="1" applyFont="1" applyFill="1" applyBorder="1" applyAlignment="1">
      <alignment horizontal="right" vertical="center"/>
    </xf>
    <xf numFmtId="166" fontId="51" fillId="2" borderId="3" xfId="20" applyNumberFormat="1" applyFont="1" applyFill="1" applyBorder="1" applyAlignment="1">
      <alignment horizontal="right" vertical="center"/>
    </xf>
    <xf numFmtId="0" fontId="51" fillId="2" borderId="40" xfId="20" applyFont="1" applyFill="1" applyBorder="1" applyAlignment="1">
      <alignment horizontal="right"/>
    </xf>
    <xf numFmtId="166" fontId="51" fillId="2" borderId="38" xfId="20" applyNumberFormat="1" applyFont="1" applyFill="1" applyBorder="1" applyAlignment="1">
      <alignment horizontal="right" vertical="center"/>
    </xf>
    <xf numFmtId="166" fontId="51" fillId="2" borderId="40" xfId="20" applyNumberFormat="1" applyFont="1" applyFill="1" applyBorder="1" applyAlignment="1">
      <alignment horizontal="right" vertical="center"/>
    </xf>
    <xf numFmtId="0" fontId="51" fillId="2" borderId="1" xfId="0" applyFont="1" applyFill="1" applyBorder="1" applyAlignment="1">
      <alignment horizontal="right"/>
    </xf>
    <xf numFmtId="0" fontId="51" fillId="2" borderId="3" xfId="0" applyFont="1" applyFill="1" applyBorder="1" applyAlignment="1">
      <alignment horizontal="right"/>
    </xf>
    <xf numFmtId="0" fontId="51" fillId="2" borderId="2" xfId="0" applyFont="1" applyFill="1" applyBorder="1" applyAlignment="1">
      <alignment horizontal="right"/>
    </xf>
    <xf numFmtId="167" fontId="51" fillId="2" borderId="3" xfId="0" applyNumberFormat="1" applyFont="1" applyFill="1" applyBorder="1" applyAlignment="1">
      <alignment horizontal="right"/>
    </xf>
    <xf numFmtId="166" fontId="51" fillId="2" borderId="36" xfId="20" applyNumberFormat="1" applyFont="1" applyFill="1" applyBorder="1" applyAlignment="1">
      <alignment horizontal="right" vertical="center"/>
    </xf>
    <xf numFmtId="0" fontId="51" fillId="2" borderId="0" xfId="20" applyFont="1" applyFill="1" applyBorder="1" applyAlignment="1">
      <alignment horizontal="right" vertical="center"/>
    </xf>
    <xf numFmtId="0" fontId="110" fillId="2" borderId="0" xfId="20" applyFont="1" applyFill="1" applyAlignment="1">
      <alignment horizontal="right" vertical="center"/>
    </xf>
    <xf numFmtId="0" fontId="51" fillId="2" borderId="0" xfId="20" applyFont="1" applyFill="1" applyAlignment="1">
      <alignment horizontal="right" vertical="center"/>
    </xf>
    <xf numFmtId="0" fontId="51" fillId="2" borderId="3" xfId="20" applyFont="1" applyFill="1" applyBorder="1" applyAlignment="1">
      <alignment horizontal="right" vertical="center"/>
    </xf>
    <xf numFmtId="0" fontId="110" fillId="2" borderId="3" xfId="20" applyFont="1" applyFill="1" applyBorder="1" applyAlignment="1">
      <alignment horizontal="right" vertical="center"/>
    </xf>
    <xf numFmtId="0" fontId="110" fillId="2" borderId="36" xfId="20" applyFont="1" applyFill="1" applyBorder="1" applyAlignment="1">
      <alignment horizontal="left" vertical="center"/>
    </xf>
    <xf numFmtId="0" fontId="110" fillId="2" borderId="44" xfId="20" applyFont="1" applyFill="1" applyBorder="1" applyAlignment="1">
      <alignment horizontal="left" vertical="center"/>
    </xf>
    <xf numFmtId="0" fontId="110" fillId="2" borderId="0" xfId="20" applyFont="1" applyFill="1" applyBorder="1" applyAlignment="1">
      <alignment horizontal="left" vertical="center"/>
    </xf>
    <xf numFmtId="0" fontId="133" fillId="0" borderId="0" xfId="2" quotePrefix="1" applyFont="1" applyFill="1" applyBorder="1" applyAlignment="1">
      <alignment horizontal="left"/>
    </xf>
    <xf numFmtId="0" fontId="133" fillId="0" borderId="0" xfId="2" applyFont="1" applyFill="1" applyBorder="1" applyAlignment="1">
      <alignment horizontal="left"/>
    </xf>
    <xf numFmtId="0" fontId="133" fillId="0" borderId="0" xfId="2" applyFont="1" applyFill="1" applyBorder="1" applyAlignment="1">
      <alignment horizontal="right"/>
    </xf>
    <xf numFmtId="0" fontId="134" fillId="2" borderId="0" xfId="20" applyFont="1" applyFill="1" applyAlignment="1"/>
    <xf numFmtId="0" fontId="134" fillId="0" borderId="0" xfId="2" applyFont="1" applyFill="1" applyBorder="1" applyAlignment="1">
      <alignment horizontal="left"/>
    </xf>
    <xf numFmtId="0" fontId="134" fillId="8" borderId="0" xfId="20" applyFont="1" applyFill="1" applyAlignment="1"/>
    <xf numFmtId="0" fontId="134" fillId="2" borderId="0" xfId="2" applyFont="1" applyFill="1"/>
    <xf numFmtId="0" fontId="135" fillId="2" borderId="0" xfId="2" applyFont="1" applyFill="1"/>
    <xf numFmtId="0" fontId="136" fillId="2" borderId="0" xfId="2" applyFont="1" applyFill="1"/>
    <xf numFmtId="1" fontId="137" fillId="2" borderId="0" xfId="2" applyNumberFormat="1" applyFont="1" applyFill="1" applyAlignment="1">
      <alignment vertical="top" wrapText="1"/>
    </xf>
    <xf numFmtId="0" fontId="137" fillId="2" borderId="0" xfId="2" applyFont="1" applyFill="1" applyAlignment="1">
      <alignment horizontal="left" wrapText="1"/>
    </xf>
    <xf numFmtId="0" fontId="137" fillId="2" borderId="0" xfId="2" applyFont="1" applyFill="1" applyAlignment="1">
      <alignment horizontal="center" wrapText="1"/>
    </xf>
    <xf numFmtId="0" fontId="137" fillId="2" borderId="0" xfId="20" applyFont="1" applyFill="1" applyAlignment="1">
      <alignment horizontal="center"/>
    </xf>
    <xf numFmtId="49" fontId="137" fillId="2" borderId="0" xfId="20" applyNumberFormat="1" applyFont="1" applyFill="1" applyAlignment="1">
      <alignment horizontal="center"/>
    </xf>
    <xf numFmtId="0" fontId="134" fillId="2" borderId="0" xfId="2" applyFont="1" applyFill="1" applyBorder="1" applyAlignment="1">
      <alignment horizontal="left"/>
    </xf>
    <xf numFmtId="0" fontId="139" fillId="2" borderId="0" xfId="20" applyFont="1" applyFill="1"/>
    <xf numFmtId="0" fontId="140" fillId="0" borderId="0" xfId="2" applyFont="1" applyFill="1" applyBorder="1" applyAlignment="1">
      <alignment horizontal="left"/>
    </xf>
    <xf numFmtId="0" fontId="141" fillId="0" borderId="0" xfId="1537" applyFont="1"/>
    <xf numFmtId="3" fontId="28" fillId="2" borderId="45" xfId="57" applyNumberFormat="1" applyFont="1" applyFill="1" applyBorder="1" applyAlignment="1">
      <alignment horizontal="right" vertical="center"/>
    </xf>
    <xf numFmtId="3" fontId="28" fillId="2" borderId="46" xfId="57" applyNumberFormat="1" applyFont="1" applyFill="1" applyBorder="1" applyAlignment="1">
      <alignment horizontal="right" vertical="center"/>
    </xf>
    <xf numFmtId="165" fontId="28" fillId="2" borderId="6" xfId="57" applyNumberFormat="1" applyFont="1" applyFill="1" applyBorder="1" applyAlignment="1">
      <alignment horizontal="right" vertical="center"/>
    </xf>
    <xf numFmtId="165" fontId="34" fillId="2" borderId="7" xfId="57" applyNumberFormat="1" applyFont="1" applyFill="1" applyBorder="1" applyAlignment="1">
      <alignment vertical="center"/>
    </xf>
    <xf numFmtId="14" fontId="28" fillId="2" borderId="6" xfId="57" applyNumberFormat="1" applyFont="1" applyFill="1" applyBorder="1" applyAlignment="1">
      <alignment horizontal="right" vertical="center"/>
    </xf>
    <xf numFmtId="14" fontId="34" fillId="2" borderId="7" xfId="57" applyNumberFormat="1" applyFont="1" applyFill="1" applyBorder="1" applyAlignment="1">
      <alignment vertical="center"/>
    </xf>
    <xf numFmtId="14" fontId="28" fillId="2" borderId="1" xfId="57" applyNumberFormat="1" applyFont="1" applyFill="1" applyBorder="1" applyAlignment="1">
      <alignment horizontal="right" vertical="center"/>
    </xf>
    <xf numFmtId="14" fontId="34" fillId="2" borderId="2" xfId="57" applyNumberFormat="1" applyFont="1" applyFill="1" applyBorder="1" applyAlignment="1">
      <alignment horizontal="right" vertical="center"/>
    </xf>
    <xf numFmtId="3" fontId="28" fillId="2" borderId="6" xfId="57" applyNumberFormat="1" applyFont="1" applyFill="1" applyBorder="1" applyAlignment="1">
      <alignment horizontal="right" vertical="center"/>
    </xf>
    <xf numFmtId="3" fontId="28" fillId="2" borderId="7" xfId="57" applyNumberFormat="1" applyFont="1" applyFill="1" applyBorder="1" applyAlignment="1">
      <alignment horizontal="right" vertical="center"/>
    </xf>
    <xf numFmtId="0" fontId="142" fillId="0" borderId="0" xfId="1537" applyFont="1" applyAlignment="1">
      <alignment horizontal="left"/>
    </xf>
    <xf numFmtId="184" fontId="142" fillId="0" borderId="0" xfId="1537" applyNumberFormat="1" applyFont="1" applyAlignment="1">
      <alignment horizontal="left"/>
    </xf>
    <xf numFmtId="1" fontId="28" fillId="2" borderId="0" xfId="20" applyNumberFormat="1" applyFont="1" applyFill="1"/>
    <xf numFmtId="9" fontId="28" fillId="2" borderId="0" xfId="1" applyFont="1" applyFill="1" applyAlignment="1">
      <alignment vertical="center"/>
    </xf>
    <xf numFmtId="4" fontId="34" fillId="2" borderId="43" xfId="20" applyNumberFormat="1" applyFont="1" applyFill="1" applyBorder="1" applyAlignment="1">
      <alignment horizontal="center" vertical="center"/>
    </xf>
    <xf numFmtId="4" fontId="34" fillId="2" borderId="41" xfId="20" applyNumberFormat="1" applyFont="1" applyFill="1" applyBorder="1" applyAlignment="1">
      <alignment horizontal="center" vertical="center"/>
    </xf>
    <xf numFmtId="4" fontId="34" fillId="2" borderId="42" xfId="20" applyNumberFormat="1" applyFont="1" applyFill="1" applyBorder="1" applyAlignment="1">
      <alignment horizontal="center" vertical="center"/>
    </xf>
    <xf numFmtId="165" fontId="34" fillId="2" borderId="6" xfId="2" applyNumberFormat="1" applyFont="1" applyFill="1" applyBorder="1" applyAlignment="1">
      <alignment horizontal="right"/>
    </xf>
    <xf numFmtId="165" fontId="34" fillId="2" borderId="1" xfId="2" applyNumberFormat="1" applyFont="1" applyFill="1" applyBorder="1" applyAlignment="1">
      <alignment horizontal="right"/>
    </xf>
    <xf numFmtId="10" fontId="34" fillId="8" borderId="38" xfId="1" applyNumberFormat="1" applyFont="1" applyFill="1" applyBorder="1" applyAlignment="1">
      <alignment horizontal="right"/>
    </xf>
    <xf numFmtId="10" fontId="34" fillId="8" borderId="40" xfId="1" applyNumberFormat="1" applyFont="1" applyFill="1" applyBorder="1" applyAlignment="1">
      <alignment horizontal="right"/>
    </xf>
    <xf numFmtId="10" fontId="34" fillId="2" borderId="38" xfId="1" applyNumberFormat="1" applyFont="1" applyFill="1" applyBorder="1" applyAlignment="1">
      <alignment horizontal="right"/>
    </xf>
    <xf numFmtId="10" fontId="34" fillId="2" borderId="40" xfId="1" applyNumberFormat="1" applyFont="1" applyFill="1" applyBorder="1" applyAlignment="1">
      <alignment horizontal="right"/>
    </xf>
    <xf numFmtId="0" fontId="103" fillId="2" borderId="1" xfId="20" applyFont="1" applyFill="1" applyBorder="1" applyAlignment="1">
      <alignment vertical="center"/>
    </xf>
    <xf numFmtId="0" fontId="103" fillId="2" borderId="3" xfId="20" applyFont="1" applyFill="1" applyBorder="1" applyAlignment="1">
      <alignment horizontal="right" vertical="center"/>
    </xf>
    <xf numFmtId="0" fontId="103" fillId="2" borderId="2" xfId="20" applyFont="1" applyFill="1" applyBorder="1" applyAlignment="1">
      <alignment horizontal="right" vertical="center"/>
    </xf>
    <xf numFmtId="0" fontId="103" fillId="2" borderId="6" xfId="20" applyFont="1" applyFill="1" applyBorder="1" applyAlignment="1">
      <alignment vertical="center"/>
    </xf>
    <xf numFmtId="3" fontId="103" fillId="2" borderId="0" xfId="20" applyNumberFormat="1" applyFont="1" applyFill="1" applyBorder="1" applyAlignment="1">
      <alignment vertical="center"/>
    </xf>
    <xf numFmtId="3" fontId="103" fillId="2" borderId="7" xfId="20" applyNumberFormat="1" applyFont="1" applyFill="1" applyBorder="1" applyAlignment="1">
      <alignment vertical="center"/>
    </xf>
    <xf numFmtId="3" fontId="103" fillId="2" borderId="0" xfId="20" applyNumberFormat="1" applyFont="1" applyFill="1" applyBorder="1" applyAlignment="1">
      <alignment horizontal="right" vertical="center"/>
    </xf>
    <xf numFmtId="3" fontId="103" fillId="2" borderId="7" xfId="20" applyNumberFormat="1" applyFont="1" applyFill="1" applyBorder="1" applyAlignment="1">
      <alignment horizontal="right" vertical="center"/>
    </xf>
    <xf numFmtId="3" fontId="103" fillId="2" borderId="0" xfId="20" applyNumberFormat="1" applyFont="1" applyFill="1" applyBorder="1"/>
    <xf numFmtId="3" fontId="103" fillId="2" borderId="7" xfId="20" applyNumberFormat="1" applyFont="1" applyFill="1" applyBorder="1"/>
    <xf numFmtId="3" fontId="103" fillId="2" borderId="3" xfId="20" applyNumberFormat="1" applyFont="1" applyFill="1" applyBorder="1"/>
    <xf numFmtId="3" fontId="103" fillId="2" borderId="2" xfId="20" applyNumberFormat="1" applyFont="1" applyFill="1" applyBorder="1"/>
    <xf numFmtId="0" fontId="103" fillId="2" borderId="1" xfId="20" applyFont="1" applyFill="1" applyBorder="1" applyAlignment="1">
      <alignment horizontal="right"/>
    </xf>
    <xf numFmtId="164" fontId="34" fillId="2" borderId="7" xfId="1" applyNumberFormat="1" applyFont="1" applyFill="1" applyBorder="1" applyAlignment="1">
      <alignment vertical="center"/>
    </xf>
    <xf numFmtId="164" fontId="34" fillId="2" borderId="2" xfId="1" applyNumberFormat="1" applyFont="1" applyFill="1" applyBorder="1" applyAlignment="1">
      <alignment vertical="center"/>
    </xf>
    <xf numFmtId="164" fontId="34" fillId="2" borderId="6" xfId="1" applyNumberFormat="1" applyFont="1" applyFill="1" applyBorder="1" applyAlignment="1">
      <alignment vertical="center"/>
    </xf>
    <xf numFmtId="164" fontId="34" fillId="2" borderId="1" xfId="1" applyNumberFormat="1" applyFont="1" applyFill="1" applyBorder="1" applyAlignment="1">
      <alignment vertical="center"/>
    </xf>
    <xf numFmtId="164" fontId="34" fillId="2" borderId="1" xfId="1" applyNumberFormat="1" applyFont="1" applyFill="1" applyBorder="1" applyAlignment="1">
      <alignment horizontal="right" vertical="center"/>
    </xf>
    <xf numFmtId="164" fontId="34" fillId="2" borderId="3" xfId="1" applyNumberFormat="1" applyFont="1" applyFill="1" applyBorder="1" applyAlignment="1">
      <alignment vertical="center"/>
    </xf>
    <xf numFmtId="167" fontId="34" fillId="2" borderId="1" xfId="2" applyNumberFormat="1" applyFont="1" applyFill="1" applyBorder="1" applyAlignment="1">
      <alignment horizontal="center" vertical="center"/>
    </xf>
    <xf numFmtId="3" fontId="34" fillId="2" borderId="6" xfId="2" applyNumberFormat="1" applyFont="1" applyFill="1" applyBorder="1" applyAlignment="1">
      <alignment horizontal="right"/>
    </xf>
    <xf numFmtId="3" fontId="34" fillId="2" borderId="1" xfId="2" applyNumberFormat="1" applyFont="1" applyFill="1" applyBorder="1" applyAlignment="1">
      <alignment horizontal="right"/>
    </xf>
    <xf numFmtId="165" fontId="34" fillId="2" borderId="42" xfId="2" applyNumberFormat="1" applyFont="1" applyFill="1" applyBorder="1" applyAlignment="1">
      <alignment horizontal="right" vertical="center"/>
    </xf>
    <xf numFmtId="165" fontId="34" fillId="2" borderId="43" xfId="2" applyNumberFormat="1" applyFont="1" applyFill="1" applyBorder="1" applyAlignment="1">
      <alignment horizontal="right" vertical="center"/>
    </xf>
    <xf numFmtId="165" fontId="34" fillId="2" borderId="41" xfId="2" applyNumberFormat="1" applyFont="1" applyFill="1" applyBorder="1" applyAlignment="1">
      <alignment horizontal="right" vertical="center"/>
    </xf>
    <xf numFmtId="0" fontId="35" fillId="2" borderId="1" xfId="0" applyFont="1" applyFill="1" applyBorder="1" applyAlignment="1">
      <alignment horizontal="right" vertical="top" wrapText="1"/>
    </xf>
    <xf numFmtId="0" fontId="35" fillId="2" borderId="3" xfId="0" applyFont="1" applyFill="1" applyBorder="1" applyAlignment="1">
      <alignment horizontal="right" vertical="top" wrapText="1"/>
    </xf>
    <xf numFmtId="0" fontId="35" fillId="2" borderId="2" xfId="0" applyFont="1" applyFill="1" applyBorder="1" applyAlignment="1">
      <alignment horizontal="right" vertical="top" wrapText="1"/>
    </xf>
    <xf numFmtId="165" fontId="34" fillId="2" borderId="0" xfId="2" applyNumberFormat="1" applyFont="1" applyFill="1" applyBorder="1" applyAlignment="1">
      <alignment horizontal="right" vertical="center"/>
    </xf>
    <xf numFmtId="165" fontId="34" fillId="2" borderId="3" xfId="2" applyNumberFormat="1" applyFont="1" applyFill="1" applyBorder="1" applyAlignment="1">
      <alignment horizontal="right" vertical="center"/>
    </xf>
    <xf numFmtId="165" fontId="34" fillId="2" borderId="35" xfId="2" applyNumberFormat="1" applyFont="1" applyFill="1" applyBorder="1" applyAlignment="1">
      <alignment horizontal="right" vertical="center"/>
    </xf>
    <xf numFmtId="165" fontId="34" fillId="2" borderId="7" xfId="2" applyNumberFormat="1" applyFont="1" applyFill="1" applyBorder="1" applyAlignment="1">
      <alignment horizontal="right" vertical="center"/>
    </xf>
    <xf numFmtId="165" fontId="34" fillId="2" borderId="2" xfId="2" applyNumberFormat="1" applyFont="1" applyFill="1" applyBorder="1" applyAlignment="1">
      <alignment horizontal="right" vertical="center"/>
    </xf>
    <xf numFmtId="165" fontId="34" fillId="2" borderId="37" xfId="2" applyNumberFormat="1" applyFont="1" applyFill="1" applyBorder="1" applyAlignment="1">
      <alignment horizontal="right" vertical="center"/>
    </xf>
    <xf numFmtId="164" fontId="34" fillId="2" borderId="40" xfId="1" applyNumberFormat="1" applyFont="1" applyFill="1" applyBorder="1" applyAlignment="1">
      <alignment vertical="center"/>
    </xf>
    <xf numFmtId="165" fontId="34" fillId="2" borderId="1" xfId="2" applyNumberFormat="1" applyFont="1" applyFill="1" applyBorder="1" applyAlignment="1">
      <alignment horizontal="right" vertical="center"/>
    </xf>
    <xf numFmtId="10" fontId="28" fillId="8" borderId="38" xfId="1" applyNumberFormat="1" applyFont="1" applyFill="1" applyBorder="1" applyAlignment="1">
      <alignment horizontal="right"/>
    </xf>
    <xf numFmtId="10" fontId="28" fillId="2" borderId="38" xfId="1" applyNumberFormat="1" applyFont="1" applyFill="1" applyBorder="1" applyAlignment="1">
      <alignment horizontal="right"/>
    </xf>
    <xf numFmtId="165" fontId="28" fillId="2" borderId="6" xfId="2" applyNumberFormat="1" applyFont="1" applyFill="1" applyBorder="1" applyAlignment="1">
      <alignment horizontal="right"/>
    </xf>
    <xf numFmtId="164" fontId="28" fillId="2" borderId="6" xfId="1" applyNumberFormat="1" applyFont="1" applyFill="1" applyBorder="1" applyAlignment="1">
      <alignment vertical="center"/>
    </xf>
    <xf numFmtId="4" fontId="28" fillId="2" borderId="43" xfId="20" applyNumberFormat="1" applyFont="1" applyFill="1" applyBorder="1" applyAlignment="1">
      <alignment horizontal="center" vertical="center"/>
    </xf>
    <xf numFmtId="0" fontId="111" fillId="0" borderId="0" xfId="1535" applyFont="1" applyAlignment="1">
      <alignment horizontal="left" vertical="center" wrapText="1"/>
    </xf>
    <xf numFmtId="0" fontId="113" fillId="0" borderId="0" xfId="1535" applyFont="1" applyAlignment="1">
      <alignment horizontal="left" vertical="center" wrapText="1"/>
    </xf>
    <xf numFmtId="0" fontId="41" fillId="0" borderId="0" xfId="1535" applyFont="1" applyAlignment="1">
      <alignment horizontal="center"/>
    </xf>
    <xf numFmtId="49" fontId="41" fillId="0" borderId="0" xfId="1535" applyNumberFormat="1" applyFont="1" applyAlignment="1">
      <alignment horizontal="center" vertical="center"/>
    </xf>
    <xf numFmtId="49" fontId="29" fillId="0" borderId="0" xfId="1535" applyNumberFormat="1" applyFont="1" applyAlignment="1">
      <alignment horizontal="center" vertical="center"/>
    </xf>
    <xf numFmtId="0" fontId="31" fillId="2" borderId="0" xfId="20" applyFont="1" applyFill="1" applyAlignment="1">
      <alignment horizontal="justify" vertical="top" wrapText="1"/>
    </xf>
    <xf numFmtId="49" fontId="25" fillId="2" borderId="0" xfId="20" applyNumberFormat="1" applyFont="1" applyFill="1" applyBorder="1" applyAlignment="1">
      <alignment horizontal="center" vertical="center"/>
    </xf>
    <xf numFmtId="0" fontId="25" fillId="2" borderId="0" xfId="20" applyFont="1" applyFill="1" applyBorder="1" applyAlignment="1">
      <alignment horizontal="center" vertical="center"/>
    </xf>
    <xf numFmtId="49" fontId="115" fillId="2" borderId="33" xfId="2" applyNumberFormat="1" applyFont="1" applyFill="1" applyBorder="1" applyAlignment="1">
      <alignment horizontal="left" vertical="top" wrapText="1"/>
    </xf>
    <xf numFmtId="49" fontId="115" fillId="2" borderId="32" xfId="2" applyNumberFormat="1" applyFont="1" applyFill="1" applyBorder="1" applyAlignment="1">
      <alignment horizontal="left" vertical="top" wrapText="1"/>
    </xf>
    <xf numFmtId="49" fontId="115" fillId="2" borderId="34" xfId="2" applyNumberFormat="1" applyFont="1" applyFill="1" applyBorder="1" applyAlignment="1">
      <alignment horizontal="left" vertical="top" wrapText="1"/>
    </xf>
    <xf numFmtId="0" fontId="35" fillId="2" borderId="48" xfId="0" applyFont="1" applyFill="1" applyBorder="1" applyAlignment="1">
      <alignment horizontal="left" wrapText="1"/>
    </xf>
    <xf numFmtId="0" fontId="35" fillId="2" borderId="48" xfId="2" applyFont="1" applyFill="1" applyBorder="1" applyAlignment="1">
      <alignment horizontal="left" wrapText="1"/>
    </xf>
    <xf numFmtId="0" fontId="35" fillId="2" borderId="47" xfId="2" applyFont="1" applyFill="1" applyBorder="1" applyAlignment="1">
      <alignment horizontal="left" wrapText="1"/>
    </xf>
    <xf numFmtId="0" fontId="28" fillId="8" borderId="0" xfId="20" applyFont="1" applyFill="1" applyAlignment="1">
      <alignment horizontal="justify" vertical="top" wrapText="1"/>
    </xf>
    <xf numFmtId="0" fontId="35" fillId="2" borderId="43" xfId="20" applyFont="1" applyFill="1" applyBorder="1" applyAlignment="1">
      <alignment horizontal="left" vertical="top"/>
    </xf>
    <xf numFmtId="0" fontId="30" fillId="8" borderId="0" xfId="20" applyFont="1" applyFill="1" applyAlignment="1">
      <alignment horizontal="justify" vertical="top" wrapText="1"/>
    </xf>
    <xf numFmtId="0" fontId="30" fillId="2" borderId="0" xfId="20" applyFont="1" applyFill="1" applyAlignment="1">
      <alignment horizontal="justify" vertical="center" wrapText="1"/>
    </xf>
    <xf numFmtId="0" fontId="30" fillId="8" borderId="0" xfId="20" applyFont="1" applyFill="1" applyAlignment="1">
      <alignment horizontal="left" wrapText="1"/>
    </xf>
    <xf numFmtId="0" fontId="30" fillId="8" borderId="0" xfId="20" applyFont="1" applyFill="1" applyAlignment="1">
      <alignment horizontal="justify" wrapText="1"/>
    </xf>
    <xf numFmtId="0" fontId="25" fillId="2" borderId="0" xfId="2" applyFont="1" applyFill="1" applyAlignment="1">
      <alignment horizontal="center"/>
    </xf>
    <xf numFmtId="0" fontId="28" fillId="2" borderId="39" xfId="2" applyFont="1" applyFill="1" applyBorder="1" applyAlignment="1">
      <alignment horizontal="left"/>
    </xf>
    <xf numFmtId="0" fontId="28" fillId="2" borderId="38" xfId="2" applyFont="1" applyFill="1" applyBorder="1" applyAlignment="1">
      <alignment horizontal="left"/>
    </xf>
    <xf numFmtId="0" fontId="28" fillId="2" borderId="40" xfId="2" applyFont="1" applyFill="1" applyBorder="1" applyAlignment="1">
      <alignment horizontal="left"/>
    </xf>
    <xf numFmtId="0" fontId="35" fillId="2" borderId="42" xfId="2" applyFont="1" applyFill="1" applyBorder="1" applyAlignment="1">
      <alignment horizontal="left" vertical="top" wrapText="1"/>
    </xf>
    <xf numFmtId="0" fontId="35" fillId="2" borderId="42" xfId="2" applyFont="1" applyFill="1" applyBorder="1" applyAlignment="1">
      <alignment horizontal="left" vertical="top"/>
    </xf>
    <xf numFmtId="0" fontId="28" fillId="2" borderId="27" xfId="2" applyFont="1" applyFill="1" applyBorder="1" applyAlignment="1">
      <alignment horizontal="left" wrapText="1"/>
    </xf>
    <xf numFmtId="0" fontId="28" fillId="2" borderId="27" xfId="2" applyFont="1" applyFill="1" applyBorder="1" applyAlignment="1">
      <alignment horizontal="right" wrapText="1"/>
    </xf>
    <xf numFmtId="0" fontId="28" fillId="2" borderId="42" xfId="2" applyFont="1" applyFill="1" applyBorder="1" applyAlignment="1">
      <alignment horizontal="right" wrapText="1"/>
    </xf>
    <xf numFmtId="0" fontId="32" fillId="2" borderId="0" xfId="2" applyFont="1" applyFill="1" applyBorder="1" applyAlignment="1">
      <alignment horizontal="center" wrapText="1"/>
    </xf>
    <xf numFmtId="0" fontId="35" fillId="2" borderId="27" xfId="2" applyFont="1" applyFill="1" applyBorder="1" applyAlignment="1">
      <alignment horizontal="left" vertical="top" wrapText="1"/>
    </xf>
    <xf numFmtId="0" fontId="28" fillId="2" borderId="39" xfId="2" applyFont="1" applyFill="1" applyBorder="1" applyAlignment="1">
      <alignment horizontal="left" vertical="top"/>
    </xf>
    <xf numFmtId="0" fontId="28" fillId="2" borderId="38" xfId="2" applyFont="1" applyFill="1" applyBorder="1" applyAlignment="1">
      <alignment horizontal="left" vertical="top"/>
    </xf>
    <xf numFmtId="0" fontId="28" fillId="2" borderId="40" xfId="2" applyFont="1" applyFill="1" applyBorder="1" applyAlignment="1">
      <alignment horizontal="left" vertical="top" wrapText="1"/>
    </xf>
    <xf numFmtId="0" fontId="35" fillId="2" borderId="27" xfId="2" applyFont="1" applyFill="1" applyBorder="1" applyAlignment="1">
      <alignment horizontal="left" vertical="top"/>
    </xf>
    <xf numFmtId="0" fontId="35" fillId="2" borderId="35" xfId="2" applyFont="1" applyFill="1" applyBorder="1" applyAlignment="1">
      <alignment horizontal="left" vertical="top"/>
    </xf>
    <xf numFmtId="0" fontId="35" fillId="2" borderId="37" xfId="2" applyFont="1" applyFill="1" applyBorder="1" applyAlignment="1">
      <alignment horizontal="left" vertical="top"/>
    </xf>
    <xf numFmtId="0" fontId="35" fillId="2" borderId="3" xfId="2" applyFont="1" applyFill="1" applyBorder="1" applyAlignment="1">
      <alignment horizontal="left" vertical="top"/>
    </xf>
    <xf numFmtId="0" fontId="35" fillId="2" borderId="2" xfId="2" applyFont="1" applyFill="1" applyBorder="1" applyAlignment="1">
      <alignment horizontal="left" vertical="top"/>
    </xf>
    <xf numFmtId="0" fontId="28" fillId="2" borderId="40" xfId="2" applyFont="1" applyFill="1" applyBorder="1" applyAlignment="1">
      <alignment horizontal="left" wrapText="1"/>
    </xf>
    <xf numFmtId="0" fontId="28" fillId="2" borderId="40" xfId="2" applyFont="1" applyFill="1" applyBorder="1" applyAlignment="1">
      <alignment horizontal="right" wrapText="1"/>
    </xf>
    <xf numFmtId="0" fontId="28" fillId="2" borderId="1" xfId="2" applyFont="1" applyFill="1" applyBorder="1" applyAlignment="1">
      <alignment horizontal="right" wrapText="1"/>
    </xf>
    <xf numFmtId="0" fontId="28" fillId="2" borderId="39" xfId="2" applyFont="1" applyFill="1" applyBorder="1" applyAlignment="1">
      <alignment horizontal="left" wrapText="1"/>
    </xf>
    <xf numFmtId="0" fontId="28" fillId="2" borderId="39" xfId="2" applyFont="1" applyFill="1" applyBorder="1" applyAlignment="1">
      <alignment horizontal="right" wrapText="1"/>
    </xf>
    <xf numFmtId="0" fontId="28" fillId="2" borderId="36" xfId="2" applyFont="1" applyFill="1" applyBorder="1" applyAlignment="1">
      <alignment horizontal="right" wrapText="1"/>
    </xf>
    <xf numFmtId="0" fontId="35" fillId="2" borderId="43" xfId="2" applyFont="1" applyFill="1" applyBorder="1" applyAlignment="1">
      <alignment horizontal="left" vertical="top" wrapText="1"/>
    </xf>
    <xf numFmtId="0" fontId="35" fillId="2" borderId="41" xfId="2" applyFont="1" applyFill="1" applyBorder="1" applyAlignment="1">
      <alignment horizontal="left" vertical="top" wrapText="1"/>
    </xf>
    <xf numFmtId="0" fontId="138" fillId="2" borderId="0" xfId="20" applyFont="1" applyFill="1" applyAlignment="1">
      <alignment horizontal="left" vertical="center"/>
    </xf>
    <xf numFmtId="0" fontId="138" fillId="2" borderId="0" xfId="20" applyFont="1" applyFill="1" applyBorder="1" applyAlignment="1">
      <alignment horizontal="left" vertical="center"/>
    </xf>
    <xf numFmtId="0" fontId="27" fillId="2" borderId="0" xfId="20" applyFont="1" applyFill="1" applyAlignment="1">
      <alignment horizontal="left" wrapText="1"/>
    </xf>
    <xf numFmtId="49" fontId="136" fillId="2" borderId="0" xfId="20" applyNumberFormat="1" applyFont="1" applyFill="1" applyBorder="1" applyAlignment="1">
      <alignment horizontal="left"/>
    </xf>
    <xf numFmtId="0" fontId="28" fillId="2" borderId="41" xfId="20" applyFont="1" applyFill="1" applyBorder="1" applyAlignment="1">
      <alignment horizontal="left" vertical="center"/>
    </xf>
    <xf numFmtId="0" fontId="28" fillId="2" borderId="27" xfId="20" applyFont="1" applyFill="1" applyBorder="1" applyAlignment="1">
      <alignment horizontal="left" vertical="center"/>
    </xf>
    <xf numFmtId="0" fontId="28" fillId="2" borderId="35" xfId="20" applyFont="1" applyFill="1" applyBorder="1" applyAlignment="1">
      <alignment horizontal="left" vertical="top" wrapText="1"/>
    </xf>
    <xf numFmtId="0" fontId="28" fillId="2" borderId="0" xfId="20" applyFont="1" applyFill="1" applyBorder="1" applyAlignment="1">
      <alignment horizontal="left" vertical="top"/>
    </xf>
    <xf numFmtId="0" fontId="28" fillId="2" borderId="3" xfId="20" applyFont="1" applyFill="1" applyBorder="1" applyAlignment="1">
      <alignment horizontal="left" vertical="top"/>
    </xf>
    <xf numFmtId="0" fontId="28" fillId="2" borderId="0" xfId="20" applyFont="1" applyFill="1" applyBorder="1" applyAlignment="1">
      <alignment horizontal="left" vertical="top" wrapText="1"/>
    </xf>
    <xf numFmtId="4" fontId="28" fillId="2" borderId="27" xfId="57" applyNumberFormat="1" applyFont="1" applyFill="1" applyBorder="1" applyAlignment="1">
      <alignment horizontal="center" vertical="center"/>
    </xf>
    <xf numFmtId="0" fontId="100" fillId="2" borderId="37" xfId="20" applyFont="1" applyFill="1" applyBorder="1" applyAlignment="1">
      <alignment horizontal="center" vertical="center"/>
    </xf>
    <xf numFmtId="0" fontId="100" fillId="2" borderId="2" xfId="20" applyFont="1" applyFill="1" applyBorder="1" applyAlignment="1">
      <alignment horizontal="center" vertical="center"/>
    </xf>
    <xf numFmtId="49" fontId="35" fillId="2" borderId="39" xfId="20" applyNumberFormat="1" applyFont="1" applyFill="1" applyBorder="1" applyAlignment="1">
      <alignment horizontal="left" vertical="top" wrapText="1"/>
    </xf>
    <xf numFmtId="49" fontId="35" fillId="2" borderId="40" xfId="20" applyNumberFormat="1" applyFont="1" applyFill="1" applyBorder="1" applyAlignment="1">
      <alignment horizontal="left" vertical="top" wrapText="1"/>
    </xf>
    <xf numFmtId="49" fontId="35" fillId="2" borderId="36" xfId="20" applyNumberFormat="1" applyFont="1" applyFill="1" applyBorder="1" applyAlignment="1">
      <alignment horizontal="left" vertical="top" wrapText="1"/>
    </xf>
    <xf numFmtId="49" fontId="35" fillId="2" borderId="1" xfId="20" applyNumberFormat="1" applyFont="1" applyFill="1" applyBorder="1" applyAlignment="1">
      <alignment horizontal="left" vertical="top" wrapText="1"/>
    </xf>
    <xf numFmtId="0" fontId="123" fillId="2" borderId="0" xfId="20" applyFont="1" applyFill="1" applyBorder="1" applyAlignment="1">
      <alignment horizontal="left"/>
    </xf>
    <xf numFmtId="49" fontId="35" fillId="2" borderId="36" xfId="20" applyNumberFormat="1" applyFont="1" applyFill="1" applyBorder="1" applyAlignment="1">
      <alignment horizontal="left" vertical="top"/>
    </xf>
    <xf numFmtId="49" fontId="35" fillId="2" borderId="1" xfId="20" applyNumberFormat="1" applyFont="1" applyFill="1" applyBorder="1" applyAlignment="1">
      <alignment horizontal="left" vertical="top"/>
    </xf>
    <xf numFmtId="49" fontId="35" fillId="2" borderId="37" xfId="20" applyNumberFormat="1" applyFont="1" applyFill="1" applyBorder="1" applyAlignment="1">
      <alignment horizontal="left" vertical="top"/>
    </xf>
    <xf numFmtId="49" fontId="35" fillId="2" borderId="2" xfId="20" applyNumberFormat="1" applyFont="1" applyFill="1" applyBorder="1" applyAlignment="1">
      <alignment horizontal="left" vertical="top"/>
    </xf>
    <xf numFmtId="49" fontId="28" fillId="2" borderId="38" xfId="20" applyNumberFormat="1" applyFont="1" applyFill="1" applyBorder="1" applyAlignment="1">
      <alignment horizontal="left" vertical="center"/>
    </xf>
    <xf numFmtId="49" fontId="28" fillId="2" borderId="6" xfId="20" applyNumberFormat="1" applyFont="1" applyFill="1" applyBorder="1" applyAlignment="1">
      <alignment horizontal="left" vertical="center"/>
    </xf>
    <xf numFmtId="49" fontId="28" fillId="2" borderId="0" xfId="20" applyNumberFormat="1" applyFont="1" applyFill="1" applyBorder="1" applyAlignment="1">
      <alignment horizontal="left" vertical="center"/>
    </xf>
    <xf numFmtId="49" fontId="28" fillId="2" borderId="7" xfId="20" applyNumberFormat="1" applyFont="1" applyFill="1" applyBorder="1" applyAlignment="1">
      <alignment horizontal="left" vertical="center"/>
    </xf>
    <xf numFmtId="0" fontId="28" fillId="2" borderId="43" xfId="20" applyFont="1" applyFill="1" applyBorder="1" applyAlignment="1">
      <alignment horizontal="left" vertical="top" wrapText="1"/>
    </xf>
    <xf numFmtId="0" fontId="28" fillId="2" borderId="43" xfId="20" applyFont="1" applyFill="1" applyBorder="1" applyAlignment="1">
      <alignment horizontal="left" vertical="top"/>
    </xf>
    <xf numFmtId="0" fontId="35" fillId="2" borderId="41" xfId="20" applyFont="1" applyFill="1" applyBorder="1" applyAlignment="1">
      <alignment horizontal="right" vertical="top"/>
    </xf>
    <xf numFmtId="0" fontId="35" fillId="2" borderId="39" xfId="2" applyFont="1" applyFill="1" applyBorder="1" applyAlignment="1">
      <alignment horizontal="left" vertical="top"/>
    </xf>
    <xf numFmtId="0" fontId="35" fillId="2" borderId="36" xfId="2" applyFont="1" applyFill="1" applyBorder="1" applyAlignment="1">
      <alignment horizontal="left" vertical="top"/>
    </xf>
    <xf numFmtId="0" fontId="35" fillId="2" borderId="41" xfId="20" applyFont="1" applyFill="1" applyBorder="1" applyAlignment="1">
      <alignment horizontal="left" vertical="top" wrapText="1"/>
    </xf>
    <xf numFmtId="0" fontId="35" fillId="2" borderId="41" xfId="20" applyFont="1" applyFill="1" applyBorder="1" applyAlignment="1">
      <alignment horizontal="left" vertical="top"/>
    </xf>
    <xf numFmtId="0" fontId="35" fillId="2" borderId="27" xfId="2" applyFont="1" applyFill="1" applyBorder="1" applyAlignment="1">
      <alignment horizontal="right" wrapText="1"/>
    </xf>
    <xf numFmtId="0" fontId="35" fillId="2" borderId="41" xfId="0" applyFont="1" applyFill="1" applyBorder="1" applyAlignment="1">
      <alignment horizontal="right" vertical="top"/>
    </xf>
    <xf numFmtId="0" fontId="136" fillId="2" borderId="0" xfId="20" applyFont="1" applyFill="1" applyBorder="1" applyAlignment="1">
      <alignment horizontal="left"/>
    </xf>
    <xf numFmtId="0" fontId="35" fillId="2" borderId="40" xfId="2" applyFont="1" applyFill="1" applyBorder="1" applyAlignment="1">
      <alignment horizontal="left" vertical="top"/>
    </xf>
    <xf numFmtId="0" fontId="28" fillId="2" borderId="29" xfId="20" applyFont="1" applyFill="1" applyBorder="1" applyAlignment="1">
      <alignment horizontal="center" vertical="center"/>
    </xf>
    <xf numFmtId="0" fontId="28" fillId="2" borderId="30" xfId="20" applyFont="1" applyFill="1" applyBorder="1" applyAlignment="1">
      <alignment horizontal="center" vertical="center"/>
    </xf>
    <xf numFmtId="0" fontId="28" fillId="2" borderId="31" xfId="20" applyFont="1" applyFill="1" applyBorder="1" applyAlignment="1">
      <alignment horizontal="center" vertical="center"/>
    </xf>
    <xf numFmtId="0" fontId="103" fillId="2" borderId="29" xfId="20" applyFont="1" applyFill="1" applyBorder="1" applyAlignment="1">
      <alignment horizontal="center" vertical="center"/>
    </xf>
    <xf numFmtId="0" fontId="103" fillId="2" borderId="30" xfId="20" applyFont="1" applyFill="1" applyBorder="1" applyAlignment="1">
      <alignment horizontal="center" vertical="center"/>
    </xf>
    <xf numFmtId="0" fontId="103" fillId="2" borderId="31" xfId="20" applyFont="1" applyFill="1" applyBorder="1" applyAlignment="1">
      <alignment horizontal="center" vertical="center"/>
    </xf>
    <xf numFmtId="0" fontId="138" fillId="2" borderId="0" xfId="20" applyFont="1" applyFill="1" applyBorder="1" applyAlignment="1">
      <alignment horizontal="left"/>
    </xf>
    <xf numFmtId="0" fontId="120" fillId="2" borderId="0" xfId="20" applyFont="1" applyFill="1" applyAlignment="1">
      <alignment horizontal="left"/>
    </xf>
    <xf numFmtId="0" fontId="115" fillId="2" borderId="0" xfId="20" applyFont="1" applyFill="1" applyBorder="1" applyAlignment="1">
      <alignment horizontal="left" wrapText="1"/>
    </xf>
    <xf numFmtId="0" fontId="24" fillId="2" borderId="0" xfId="20" applyFont="1" applyFill="1" applyBorder="1" applyAlignment="1">
      <alignment horizontal="center" vertical="center" wrapText="1"/>
    </xf>
    <xf numFmtId="0" fontId="115" fillId="2" borderId="0" xfId="20" applyFont="1" applyFill="1" applyBorder="1" applyAlignment="1">
      <alignment horizontal="left" vertical="top" wrapText="1"/>
    </xf>
    <xf numFmtId="0" fontId="120" fillId="2" borderId="0" xfId="2" applyFont="1" applyFill="1" applyBorder="1" applyAlignment="1">
      <alignment horizontal="left"/>
    </xf>
    <xf numFmtId="0" fontId="28" fillId="2" borderId="0" xfId="2" applyFont="1" applyFill="1" applyBorder="1" applyAlignment="1">
      <alignment horizontal="right" vertical="center"/>
    </xf>
    <xf numFmtId="0" fontId="35" fillId="2" borderId="27" xfId="2" applyFont="1" applyFill="1" applyBorder="1" applyAlignment="1">
      <alignment vertical="top" wrapText="1"/>
    </xf>
    <xf numFmtId="0" fontId="35" fillId="2" borderId="42" xfId="2" applyFont="1" applyFill="1" applyBorder="1" applyAlignment="1">
      <alignment vertical="top" wrapText="1"/>
    </xf>
    <xf numFmtId="2" fontId="115" fillId="2" borderId="2" xfId="2" applyNumberFormat="1" applyFont="1" applyFill="1" applyBorder="1" applyAlignment="1">
      <alignment horizontal="left" vertical="center" wrapText="1"/>
    </xf>
    <xf numFmtId="2" fontId="115" fillId="2" borderId="40" xfId="2" applyNumberFormat="1" applyFont="1" applyFill="1" applyBorder="1" applyAlignment="1">
      <alignment horizontal="left" vertical="center" wrapText="1"/>
    </xf>
    <xf numFmtId="2" fontId="115" fillId="2" borderId="1" xfId="2" applyNumberFormat="1" applyFont="1" applyFill="1" applyBorder="1" applyAlignment="1">
      <alignment horizontal="left" vertical="center" wrapText="1"/>
    </xf>
    <xf numFmtId="0" fontId="35" fillId="2" borderId="7" xfId="2" applyFont="1" applyFill="1" applyBorder="1" applyAlignment="1">
      <alignment horizontal="left" vertical="top"/>
    </xf>
    <xf numFmtId="0" fontId="28" fillId="2" borderId="27" xfId="2" applyFont="1" applyFill="1" applyBorder="1" applyAlignment="1">
      <alignment horizontal="left" vertical="top" wrapText="1"/>
    </xf>
    <xf numFmtId="0" fontId="28" fillId="2" borderId="27" xfId="2" applyFont="1" applyFill="1" applyBorder="1" applyAlignment="1">
      <alignment horizontal="right" vertical="top" wrapText="1"/>
    </xf>
    <xf numFmtId="0" fontId="28" fillId="2" borderId="42" xfId="2" applyFont="1" applyFill="1" applyBorder="1" applyAlignment="1">
      <alignment horizontal="right" vertical="top" wrapText="1"/>
    </xf>
    <xf numFmtId="0" fontId="28" fillId="8" borderId="0" xfId="2" applyFont="1" applyFill="1" applyBorder="1" applyAlignment="1">
      <alignment horizontal="center" wrapText="1"/>
    </xf>
    <xf numFmtId="0" fontId="28" fillId="2" borderId="39" xfId="2" applyFont="1" applyFill="1" applyBorder="1" applyAlignment="1">
      <alignment horizontal="left" vertical="top" wrapText="1"/>
    </xf>
    <xf numFmtId="0" fontId="28" fillId="2" borderId="42" xfId="2" applyFont="1" applyFill="1" applyBorder="1" applyAlignment="1">
      <alignment horizontal="left" vertical="top" wrapText="1"/>
    </xf>
    <xf numFmtId="0" fontId="28" fillId="2" borderId="36" xfId="2" applyFont="1" applyFill="1" applyBorder="1" applyAlignment="1">
      <alignment horizontal="left" vertical="top" wrapText="1"/>
    </xf>
    <xf numFmtId="0" fontId="28" fillId="2" borderId="0" xfId="2" applyFont="1" applyFill="1" applyBorder="1" applyAlignment="1">
      <alignment horizontal="right"/>
    </xf>
    <xf numFmtId="49" fontId="115" fillId="2" borderId="2" xfId="2" applyNumberFormat="1" applyFont="1" applyFill="1" applyBorder="1" applyAlignment="1">
      <alignment horizontal="left" wrapText="1"/>
    </xf>
    <xf numFmtId="49" fontId="115" fillId="2" borderId="40" xfId="2" applyNumberFormat="1" applyFont="1" applyFill="1" applyBorder="1" applyAlignment="1">
      <alignment horizontal="left" wrapText="1"/>
    </xf>
    <xf numFmtId="49" fontId="115" fillId="2" borderId="1" xfId="2" applyNumberFormat="1" applyFont="1" applyFill="1" applyBorder="1" applyAlignment="1">
      <alignment horizontal="left" wrapText="1"/>
    </xf>
    <xf numFmtId="2" fontId="35" fillId="2" borderId="42" xfId="2" applyNumberFormat="1" applyFont="1" applyFill="1" applyBorder="1" applyAlignment="1">
      <alignment horizontal="right" vertical="top" wrapText="1"/>
    </xf>
    <xf numFmtId="2" fontId="35" fillId="2" borderId="36" xfId="2" applyNumberFormat="1" applyFont="1" applyFill="1" applyBorder="1" applyAlignment="1">
      <alignment horizontal="right" vertical="top" wrapText="1"/>
    </xf>
    <xf numFmtId="0" fontId="28" fillId="8" borderId="0" xfId="2" applyFont="1" applyFill="1" applyBorder="1" applyAlignment="1">
      <alignment horizontal="right" vertical="center"/>
    </xf>
    <xf numFmtId="2" fontId="35" fillId="2" borderId="27" xfId="2" applyNumberFormat="1" applyFont="1" applyFill="1" applyBorder="1" applyAlignment="1">
      <alignment horizontal="left" vertical="top"/>
    </xf>
    <xf numFmtId="2" fontId="35" fillId="2" borderId="39" xfId="2" applyNumberFormat="1" applyFont="1" applyFill="1" applyBorder="1" applyAlignment="1">
      <alignment horizontal="left" vertical="top"/>
    </xf>
    <xf numFmtId="0" fontId="115" fillId="2" borderId="33" xfId="2" applyFont="1" applyFill="1" applyBorder="1" applyAlignment="1">
      <alignment horizontal="left"/>
    </xf>
    <xf numFmtId="0" fontId="115" fillId="2" borderId="32" xfId="2" applyFont="1" applyFill="1" applyBorder="1" applyAlignment="1">
      <alignment horizontal="left"/>
    </xf>
    <xf numFmtId="0" fontId="115" fillId="2" borderId="34" xfId="2" applyFont="1" applyFill="1" applyBorder="1" applyAlignment="1">
      <alignment horizontal="left"/>
    </xf>
    <xf numFmtId="2" fontId="35" fillId="2" borderId="27" xfId="2" applyNumberFormat="1" applyFont="1" applyFill="1" applyBorder="1" applyAlignment="1">
      <alignment horizontal="right" vertical="top" wrapText="1"/>
    </xf>
    <xf numFmtId="0" fontId="35" fillId="2" borderId="37" xfId="2" applyFont="1" applyFill="1" applyBorder="1" applyAlignment="1">
      <alignment horizontal="left" vertical="top" wrapText="1"/>
    </xf>
    <xf numFmtId="0" fontId="35" fillId="2" borderId="7" xfId="2" applyFont="1" applyFill="1" applyBorder="1" applyAlignment="1">
      <alignment horizontal="left" vertical="top" wrapText="1"/>
    </xf>
    <xf numFmtId="0" fontId="35" fillId="2" borderId="2" xfId="2" applyFont="1" applyFill="1" applyBorder="1" applyAlignment="1">
      <alignment horizontal="left" vertical="top" wrapText="1"/>
    </xf>
    <xf numFmtId="0" fontId="106" fillId="8" borderId="0" xfId="20" applyFont="1" applyFill="1" applyBorder="1" applyAlignment="1">
      <alignment horizontal="right"/>
    </xf>
    <xf numFmtId="0" fontId="128" fillId="2" borderId="0" xfId="20" applyFont="1" applyFill="1" applyAlignment="1">
      <alignment horizontal="left"/>
    </xf>
    <xf numFmtId="0" fontId="51" fillId="2" borderId="0" xfId="20" applyFont="1" applyFill="1" applyBorder="1" applyAlignment="1">
      <alignment horizontal="left"/>
    </xf>
    <xf numFmtId="0" fontId="51" fillId="2" borderId="3" xfId="20" applyFont="1" applyFill="1" applyBorder="1" applyAlignment="1">
      <alignment horizontal="left"/>
    </xf>
    <xf numFmtId="0" fontId="51" fillId="2" borderId="0" xfId="20" applyFont="1" applyFill="1" applyAlignment="1">
      <alignment horizontal="right"/>
    </xf>
    <xf numFmtId="0" fontId="2" fillId="2" borderId="0" xfId="20" applyFont="1" applyFill="1" applyAlignment="1">
      <alignment horizontal="justify" vertical="top" wrapText="1"/>
    </xf>
    <xf numFmtId="0" fontId="2" fillId="2" borderId="0" xfId="20" applyFont="1" applyFill="1" applyAlignment="1">
      <alignment horizontal="justify" vertical="top"/>
    </xf>
    <xf numFmtId="0" fontId="51" fillId="2" borderId="0" xfId="20" applyFont="1" applyFill="1" applyAlignment="1">
      <alignment horizontal="right" vertical="top" wrapText="1"/>
    </xf>
    <xf numFmtId="0" fontId="2" fillId="2" borderId="0" xfId="0" applyFont="1" applyFill="1" applyAlignment="1">
      <alignment horizontal="justify" vertical="top" wrapText="1"/>
    </xf>
    <xf numFmtId="0" fontId="110" fillId="2" borderId="36" xfId="0" applyFont="1" applyFill="1" applyBorder="1" applyAlignment="1">
      <alignment horizontal="left"/>
    </xf>
    <xf numFmtId="0" fontId="110" fillId="2" borderId="35" xfId="0" applyFont="1" applyFill="1" applyBorder="1" applyAlignment="1">
      <alignment horizontal="left"/>
    </xf>
    <xf numFmtId="0" fontId="110" fillId="2" borderId="37" xfId="0" applyFont="1" applyFill="1" applyBorder="1" applyAlignment="1">
      <alignment horizontal="left"/>
    </xf>
  </cellXfs>
  <cellStyles count="1539">
    <cellStyle name="$l0 %" xfId="91" xr:uid="{00000000-0005-0000-0000-000000000000}"/>
    <cellStyle name="$l0 % 2" xfId="92" xr:uid="{00000000-0005-0000-0000-000001000000}"/>
    <cellStyle name="$l0 % 2 2" xfId="93" xr:uid="{00000000-0005-0000-0000-000002000000}"/>
    <cellStyle name="$l0 % 2 3" xfId="94" xr:uid="{00000000-0005-0000-0000-000003000000}"/>
    <cellStyle name="$l0 % 2 4" xfId="95" xr:uid="{00000000-0005-0000-0000-000004000000}"/>
    <cellStyle name="$l0 % 2 5" xfId="96" xr:uid="{00000000-0005-0000-0000-000005000000}"/>
    <cellStyle name="$l0 % 2 6" xfId="97" xr:uid="{00000000-0005-0000-0000-000006000000}"/>
    <cellStyle name="$l0 % 2 7" xfId="98" xr:uid="{00000000-0005-0000-0000-000007000000}"/>
    <cellStyle name="$l0 % 3" xfId="99" xr:uid="{00000000-0005-0000-0000-000008000000}"/>
    <cellStyle name="$l0 % 3 2" xfId="100" xr:uid="{00000000-0005-0000-0000-000009000000}"/>
    <cellStyle name="$l0 % 3 3" xfId="101" xr:uid="{00000000-0005-0000-0000-00000A000000}"/>
    <cellStyle name="$l0 % 3 4" xfId="102" xr:uid="{00000000-0005-0000-0000-00000B000000}"/>
    <cellStyle name="$l0 % 3 5" xfId="103" xr:uid="{00000000-0005-0000-0000-00000C000000}"/>
    <cellStyle name="$l0 % 3 6" xfId="104" xr:uid="{00000000-0005-0000-0000-00000D000000}"/>
    <cellStyle name="$l0 % 3 7" xfId="105" xr:uid="{00000000-0005-0000-0000-00000E000000}"/>
    <cellStyle name="$l0 % 4" xfId="106" xr:uid="{00000000-0005-0000-0000-00000F000000}"/>
    <cellStyle name="$l0 % 5" xfId="107" xr:uid="{00000000-0005-0000-0000-000010000000}"/>
    <cellStyle name="$l0 % 6" xfId="108" xr:uid="{00000000-0005-0000-0000-000011000000}"/>
    <cellStyle name="$l0 % 7" xfId="109" xr:uid="{00000000-0005-0000-0000-000012000000}"/>
    <cellStyle name="$l0 % 8" xfId="110" xr:uid="{00000000-0005-0000-0000-000013000000}"/>
    <cellStyle name="$l0 % 9" xfId="111" xr:uid="{00000000-0005-0000-0000-000014000000}"/>
    <cellStyle name="$l0 Dec" xfId="112" xr:uid="{00000000-0005-0000-0000-000015000000}"/>
    <cellStyle name="$l0 Dec 2" xfId="113" xr:uid="{00000000-0005-0000-0000-000016000000}"/>
    <cellStyle name="$l0 Dec 2 2" xfId="114" xr:uid="{00000000-0005-0000-0000-000017000000}"/>
    <cellStyle name="$l0 Dec 2 3" xfId="115" xr:uid="{00000000-0005-0000-0000-000018000000}"/>
    <cellStyle name="$l0 Dec 2 4" xfId="116" xr:uid="{00000000-0005-0000-0000-000019000000}"/>
    <cellStyle name="$l0 Dec 2 5" xfId="117" xr:uid="{00000000-0005-0000-0000-00001A000000}"/>
    <cellStyle name="$l0 Dec 2 6" xfId="118" xr:uid="{00000000-0005-0000-0000-00001B000000}"/>
    <cellStyle name="$l0 Dec 2 7" xfId="119" xr:uid="{00000000-0005-0000-0000-00001C000000}"/>
    <cellStyle name="$l0 Dec 3" xfId="120" xr:uid="{00000000-0005-0000-0000-00001D000000}"/>
    <cellStyle name="$l0 Dec 3 2" xfId="121" xr:uid="{00000000-0005-0000-0000-00001E000000}"/>
    <cellStyle name="$l0 Dec 3 3" xfId="122" xr:uid="{00000000-0005-0000-0000-00001F000000}"/>
    <cellStyle name="$l0 Dec 3 4" xfId="123" xr:uid="{00000000-0005-0000-0000-000020000000}"/>
    <cellStyle name="$l0 Dec 3 5" xfId="124" xr:uid="{00000000-0005-0000-0000-000021000000}"/>
    <cellStyle name="$l0 Dec 3 6" xfId="125" xr:uid="{00000000-0005-0000-0000-000022000000}"/>
    <cellStyle name="$l0 Dec 3 7" xfId="126" xr:uid="{00000000-0005-0000-0000-000023000000}"/>
    <cellStyle name="$l0 Dec 4" xfId="127" xr:uid="{00000000-0005-0000-0000-000024000000}"/>
    <cellStyle name="$l0 Dec 5" xfId="128" xr:uid="{00000000-0005-0000-0000-000025000000}"/>
    <cellStyle name="$l0 Dec 6" xfId="129" xr:uid="{00000000-0005-0000-0000-000026000000}"/>
    <cellStyle name="$l0 Dec 7" xfId="130" xr:uid="{00000000-0005-0000-0000-000027000000}"/>
    <cellStyle name="$l0 Dec 8" xfId="131" xr:uid="{00000000-0005-0000-0000-000028000000}"/>
    <cellStyle name="$l0 Dec 9" xfId="132" xr:uid="{00000000-0005-0000-0000-000029000000}"/>
    <cellStyle name="$l0 No" xfId="133" xr:uid="{00000000-0005-0000-0000-00002A000000}"/>
    <cellStyle name="$l0 No 2" xfId="134" xr:uid="{00000000-0005-0000-0000-00002B000000}"/>
    <cellStyle name="$l0 No 2 2" xfId="135" xr:uid="{00000000-0005-0000-0000-00002C000000}"/>
    <cellStyle name="$l0 No 2 3" xfId="136" xr:uid="{00000000-0005-0000-0000-00002D000000}"/>
    <cellStyle name="$l0 No 2 4" xfId="137" xr:uid="{00000000-0005-0000-0000-00002E000000}"/>
    <cellStyle name="$l0 No 2 5" xfId="138" xr:uid="{00000000-0005-0000-0000-00002F000000}"/>
    <cellStyle name="$l0 No 2 6" xfId="139" xr:uid="{00000000-0005-0000-0000-000030000000}"/>
    <cellStyle name="$l0 No 2 7" xfId="140" xr:uid="{00000000-0005-0000-0000-000031000000}"/>
    <cellStyle name="$l0 No 3" xfId="141" xr:uid="{00000000-0005-0000-0000-000032000000}"/>
    <cellStyle name="$l0 No 3 2" xfId="142" xr:uid="{00000000-0005-0000-0000-000033000000}"/>
    <cellStyle name="$l0 No 3 3" xfId="143" xr:uid="{00000000-0005-0000-0000-000034000000}"/>
    <cellStyle name="$l0 No 3 4" xfId="144" xr:uid="{00000000-0005-0000-0000-000035000000}"/>
    <cellStyle name="$l0 No 3 5" xfId="145" xr:uid="{00000000-0005-0000-0000-000036000000}"/>
    <cellStyle name="$l0 No 3 6" xfId="146" xr:uid="{00000000-0005-0000-0000-000037000000}"/>
    <cellStyle name="$l0 No 3 7" xfId="147" xr:uid="{00000000-0005-0000-0000-000038000000}"/>
    <cellStyle name="$l0 No 4" xfId="148" xr:uid="{00000000-0005-0000-0000-000039000000}"/>
    <cellStyle name="$l0 No 5" xfId="149" xr:uid="{00000000-0005-0000-0000-00003A000000}"/>
    <cellStyle name="$l0 No 6" xfId="150" xr:uid="{00000000-0005-0000-0000-00003B000000}"/>
    <cellStyle name="$l0 No 7" xfId="151" xr:uid="{00000000-0005-0000-0000-00003C000000}"/>
    <cellStyle name="$l0 No 8" xfId="152" xr:uid="{00000000-0005-0000-0000-00003D000000}"/>
    <cellStyle name="$l0 No 9" xfId="153" xr:uid="{00000000-0005-0000-0000-00003E000000}"/>
    <cellStyle name="$l0 Row" xfId="59" xr:uid="{00000000-0005-0000-0000-00003F000000}"/>
    <cellStyle name="$l1 %" xfId="154" xr:uid="{00000000-0005-0000-0000-000040000000}"/>
    <cellStyle name="$l1 % 2" xfId="155" xr:uid="{00000000-0005-0000-0000-000041000000}"/>
    <cellStyle name="$l1 % 2 2" xfId="156" xr:uid="{00000000-0005-0000-0000-000042000000}"/>
    <cellStyle name="$l1 % 2 3" xfId="157" xr:uid="{00000000-0005-0000-0000-000043000000}"/>
    <cellStyle name="$l1 % 2 4" xfId="158" xr:uid="{00000000-0005-0000-0000-000044000000}"/>
    <cellStyle name="$l1 % 2 5" xfId="159" xr:uid="{00000000-0005-0000-0000-000045000000}"/>
    <cellStyle name="$l1 % 2 6" xfId="160" xr:uid="{00000000-0005-0000-0000-000046000000}"/>
    <cellStyle name="$l1 % 2 7" xfId="161" xr:uid="{00000000-0005-0000-0000-000047000000}"/>
    <cellStyle name="$l1 % 3" xfId="162" xr:uid="{00000000-0005-0000-0000-000048000000}"/>
    <cellStyle name="$l1 % 3 2" xfId="163" xr:uid="{00000000-0005-0000-0000-000049000000}"/>
    <cellStyle name="$l1 % 3 3" xfId="164" xr:uid="{00000000-0005-0000-0000-00004A000000}"/>
    <cellStyle name="$l1 % 3 4" xfId="165" xr:uid="{00000000-0005-0000-0000-00004B000000}"/>
    <cellStyle name="$l1 % 3 5" xfId="166" xr:uid="{00000000-0005-0000-0000-00004C000000}"/>
    <cellStyle name="$l1 % 3 6" xfId="167" xr:uid="{00000000-0005-0000-0000-00004D000000}"/>
    <cellStyle name="$l1 % 3 7" xfId="168" xr:uid="{00000000-0005-0000-0000-00004E000000}"/>
    <cellStyle name="$l1 % 4" xfId="169" xr:uid="{00000000-0005-0000-0000-00004F000000}"/>
    <cellStyle name="$l1 % 5" xfId="170" xr:uid="{00000000-0005-0000-0000-000050000000}"/>
    <cellStyle name="$l1 % 6" xfId="171" xr:uid="{00000000-0005-0000-0000-000051000000}"/>
    <cellStyle name="$l1 % 7" xfId="172" xr:uid="{00000000-0005-0000-0000-000052000000}"/>
    <cellStyle name="$l1 % 8" xfId="173" xr:uid="{00000000-0005-0000-0000-000053000000}"/>
    <cellStyle name="$l1 % 9" xfId="174" xr:uid="{00000000-0005-0000-0000-000054000000}"/>
    <cellStyle name="$l1 No" xfId="175" xr:uid="{00000000-0005-0000-0000-000055000000}"/>
    <cellStyle name="$l1 No 2" xfId="176" xr:uid="{00000000-0005-0000-0000-000056000000}"/>
    <cellStyle name="$l1 No 2 2" xfId="177" xr:uid="{00000000-0005-0000-0000-000057000000}"/>
    <cellStyle name="$l1 No 2 3" xfId="178" xr:uid="{00000000-0005-0000-0000-000058000000}"/>
    <cellStyle name="$l1 No 2 4" xfId="179" xr:uid="{00000000-0005-0000-0000-000059000000}"/>
    <cellStyle name="$l1 No 2 5" xfId="180" xr:uid="{00000000-0005-0000-0000-00005A000000}"/>
    <cellStyle name="$l1 No 2 6" xfId="181" xr:uid="{00000000-0005-0000-0000-00005B000000}"/>
    <cellStyle name="$l1 No 2 7" xfId="182" xr:uid="{00000000-0005-0000-0000-00005C000000}"/>
    <cellStyle name="$l1 No 3" xfId="183" xr:uid="{00000000-0005-0000-0000-00005D000000}"/>
    <cellStyle name="$l1 No 3 2" xfId="184" xr:uid="{00000000-0005-0000-0000-00005E000000}"/>
    <cellStyle name="$l1 No 3 3" xfId="185" xr:uid="{00000000-0005-0000-0000-00005F000000}"/>
    <cellStyle name="$l1 No 3 4" xfId="186" xr:uid="{00000000-0005-0000-0000-000060000000}"/>
    <cellStyle name="$l1 No 3 5" xfId="187" xr:uid="{00000000-0005-0000-0000-000061000000}"/>
    <cellStyle name="$l1 No 3 6" xfId="188" xr:uid="{00000000-0005-0000-0000-000062000000}"/>
    <cellStyle name="$l1 No 3 7" xfId="189" xr:uid="{00000000-0005-0000-0000-000063000000}"/>
    <cellStyle name="$l1 No 4" xfId="190" xr:uid="{00000000-0005-0000-0000-000064000000}"/>
    <cellStyle name="$l1 No 5" xfId="191" xr:uid="{00000000-0005-0000-0000-000065000000}"/>
    <cellStyle name="$l1 No 6" xfId="192" xr:uid="{00000000-0005-0000-0000-000066000000}"/>
    <cellStyle name="$l1 No 7" xfId="193" xr:uid="{00000000-0005-0000-0000-000067000000}"/>
    <cellStyle name="$l1 No 8" xfId="194" xr:uid="{00000000-0005-0000-0000-000068000000}"/>
    <cellStyle name="$l1 No 9" xfId="195" xr:uid="{00000000-0005-0000-0000-000069000000}"/>
    <cellStyle name="$l1 Row" xfId="60" xr:uid="{00000000-0005-0000-0000-00006A000000}"/>
    <cellStyle name="$l2 %" xfId="196" xr:uid="{00000000-0005-0000-0000-00006B000000}"/>
    <cellStyle name="$l2 % 2" xfId="197" xr:uid="{00000000-0005-0000-0000-00006C000000}"/>
    <cellStyle name="$l2 % 2 2" xfId="198" xr:uid="{00000000-0005-0000-0000-00006D000000}"/>
    <cellStyle name="$l2 % 2 3" xfId="199" xr:uid="{00000000-0005-0000-0000-00006E000000}"/>
    <cellStyle name="$l2 % 2 4" xfId="200" xr:uid="{00000000-0005-0000-0000-00006F000000}"/>
    <cellStyle name="$l2 % 2 5" xfId="201" xr:uid="{00000000-0005-0000-0000-000070000000}"/>
    <cellStyle name="$l2 % 2 6" xfId="202" xr:uid="{00000000-0005-0000-0000-000071000000}"/>
    <cellStyle name="$l2 % 2 7" xfId="203" xr:uid="{00000000-0005-0000-0000-000072000000}"/>
    <cellStyle name="$l2 % 3" xfId="204" xr:uid="{00000000-0005-0000-0000-000073000000}"/>
    <cellStyle name="$l2 % 3 2" xfId="205" xr:uid="{00000000-0005-0000-0000-000074000000}"/>
    <cellStyle name="$l2 % 3 3" xfId="206" xr:uid="{00000000-0005-0000-0000-000075000000}"/>
    <cellStyle name="$l2 % 3 4" xfId="207" xr:uid="{00000000-0005-0000-0000-000076000000}"/>
    <cellStyle name="$l2 % 3 5" xfId="208" xr:uid="{00000000-0005-0000-0000-000077000000}"/>
    <cellStyle name="$l2 % 3 6" xfId="209" xr:uid="{00000000-0005-0000-0000-000078000000}"/>
    <cellStyle name="$l2 % 3 7" xfId="210" xr:uid="{00000000-0005-0000-0000-000079000000}"/>
    <cellStyle name="$l2 % 4" xfId="211" xr:uid="{00000000-0005-0000-0000-00007A000000}"/>
    <cellStyle name="$l2 % 5" xfId="212" xr:uid="{00000000-0005-0000-0000-00007B000000}"/>
    <cellStyle name="$l2 % 6" xfId="213" xr:uid="{00000000-0005-0000-0000-00007C000000}"/>
    <cellStyle name="$l2 % 7" xfId="214" xr:uid="{00000000-0005-0000-0000-00007D000000}"/>
    <cellStyle name="$l2 % 8" xfId="215" xr:uid="{00000000-0005-0000-0000-00007E000000}"/>
    <cellStyle name="$l2 % 9" xfId="216" xr:uid="{00000000-0005-0000-0000-00007F000000}"/>
    <cellStyle name="$l2 No" xfId="217" xr:uid="{00000000-0005-0000-0000-000080000000}"/>
    <cellStyle name="$l2 No 2" xfId="218" xr:uid="{00000000-0005-0000-0000-000081000000}"/>
    <cellStyle name="$l2 No 2 2" xfId="219" xr:uid="{00000000-0005-0000-0000-000082000000}"/>
    <cellStyle name="$l2 No 2 3" xfId="220" xr:uid="{00000000-0005-0000-0000-000083000000}"/>
    <cellStyle name="$l2 No 2 4" xfId="221" xr:uid="{00000000-0005-0000-0000-000084000000}"/>
    <cellStyle name="$l2 No 2 5" xfId="222" xr:uid="{00000000-0005-0000-0000-000085000000}"/>
    <cellStyle name="$l2 No 2 6" xfId="223" xr:uid="{00000000-0005-0000-0000-000086000000}"/>
    <cellStyle name="$l2 No 2 7" xfId="224" xr:uid="{00000000-0005-0000-0000-000087000000}"/>
    <cellStyle name="$l2 No 3" xfId="225" xr:uid="{00000000-0005-0000-0000-000088000000}"/>
    <cellStyle name="$l2 No 3 2" xfId="226" xr:uid="{00000000-0005-0000-0000-000089000000}"/>
    <cellStyle name="$l2 No 3 3" xfId="227" xr:uid="{00000000-0005-0000-0000-00008A000000}"/>
    <cellStyle name="$l2 No 3 4" xfId="228" xr:uid="{00000000-0005-0000-0000-00008B000000}"/>
    <cellStyle name="$l2 No 3 5" xfId="229" xr:uid="{00000000-0005-0000-0000-00008C000000}"/>
    <cellStyle name="$l2 No 3 6" xfId="230" xr:uid="{00000000-0005-0000-0000-00008D000000}"/>
    <cellStyle name="$l2 No 3 7" xfId="231" xr:uid="{00000000-0005-0000-0000-00008E000000}"/>
    <cellStyle name="$l2 No 4" xfId="232" xr:uid="{00000000-0005-0000-0000-00008F000000}"/>
    <cellStyle name="$l2 No 5" xfId="233" xr:uid="{00000000-0005-0000-0000-000090000000}"/>
    <cellStyle name="$l2 No 6" xfId="234" xr:uid="{00000000-0005-0000-0000-000091000000}"/>
    <cellStyle name="$l2 No 7" xfId="235" xr:uid="{00000000-0005-0000-0000-000092000000}"/>
    <cellStyle name="$l2 No 8" xfId="236" xr:uid="{00000000-0005-0000-0000-000093000000}"/>
    <cellStyle name="$l2 No 9" xfId="237" xr:uid="{00000000-0005-0000-0000-000094000000}"/>
    <cellStyle name="$l2 Row" xfId="238" xr:uid="{00000000-0005-0000-0000-000095000000}"/>
    <cellStyle name="$l2 Row 10" xfId="239" xr:uid="{00000000-0005-0000-0000-000096000000}"/>
    <cellStyle name="$l2 Row 11" xfId="240" xr:uid="{00000000-0005-0000-0000-000097000000}"/>
    <cellStyle name="$l2 Row 2" xfId="241" xr:uid="{00000000-0005-0000-0000-000098000000}"/>
    <cellStyle name="$l2 Row 2 2" xfId="242" xr:uid="{00000000-0005-0000-0000-000099000000}"/>
    <cellStyle name="$l2 Row 2 3" xfId="243" xr:uid="{00000000-0005-0000-0000-00009A000000}"/>
    <cellStyle name="$l2 Row 2 4" xfId="244" xr:uid="{00000000-0005-0000-0000-00009B000000}"/>
    <cellStyle name="$l2 Row 2 5" xfId="245" xr:uid="{00000000-0005-0000-0000-00009C000000}"/>
    <cellStyle name="$l2 Row 2 6" xfId="246" xr:uid="{00000000-0005-0000-0000-00009D000000}"/>
    <cellStyle name="$l2 Row 2 7" xfId="247" xr:uid="{00000000-0005-0000-0000-00009E000000}"/>
    <cellStyle name="$l2 Row 2 8" xfId="248" xr:uid="{00000000-0005-0000-0000-00009F000000}"/>
    <cellStyle name="$l2 Row 3" xfId="249" xr:uid="{00000000-0005-0000-0000-0000A0000000}"/>
    <cellStyle name="$l2 Row 3 2" xfId="250" xr:uid="{00000000-0005-0000-0000-0000A1000000}"/>
    <cellStyle name="$l2 Row 3 3" xfId="251" xr:uid="{00000000-0005-0000-0000-0000A2000000}"/>
    <cellStyle name="$l2 Row 3 4" xfId="252" xr:uid="{00000000-0005-0000-0000-0000A3000000}"/>
    <cellStyle name="$l2 Row 3 5" xfId="253" xr:uid="{00000000-0005-0000-0000-0000A4000000}"/>
    <cellStyle name="$l2 Row 3 6" xfId="254" xr:uid="{00000000-0005-0000-0000-0000A5000000}"/>
    <cellStyle name="$l2 Row 3 7" xfId="255" xr:uid="{00000000-0005-0000-0000-0000A6000000}"/>
    <cellStyle name="$l2 Row 3 8" xfId="256" xr:uid="{00000000-0005-0000-0000-0000A7000000}"/>
    <cellStyle name="$l2 Row 4" xfId="257" xr:uid="{00000000-0005-0000-0000-0000A8000000}"/>
    <cellStyle name="$l2 Row 5" xfId="258" xr:uid="{00000000-0005-0000-0000-0000A9000000}"/>
    <cellStyle name="$l2 Row 6" xfId="259" xr:uid="{00000000-0005-0000-0000-0000AA000000}"/>
    <cellStyle name="$l2 Row 7" xfId="260" xr:uid="{00000000-0005-0000-0000-0000AB000000}"/>
    <cellStyle name="$l2 Row 8" xfId="261" xr:uid="{00000000-0005-0000-0000-0000AC000000}"/>
    <cellStyle name="$l2 Row 9" xfId="262" xr:uid="{00000000-0005-0000-0000-0000AD000000}"/>
    <cellStyle name="$u0 %" xfId="263" xr:uid="{00000000-0005-0000-0000-0000AE000000}"/>
    <cellStyle name="$u0 % 2" xfId="264" xr:uid="{00000000-0005-0000-0000-0000AF000000}"/>
    <cellStyle name="$u0 % 2 2" xfId="265" xr:uid="{00000000-0005-0000-0000-0000B0000000}"/>
    <cellStyle name="$u0 % 2 3" xfId="266" xr:uid="{00000000-0005-0000-0000-0000B1000000}"/>
    <cellStyle name="$u0 % 2 4" xfId="267" xr:uid="{00000000-0005-0000-0000-0000B2000000}"/>
    <cellStyle name="$u0 % 2 5" xfId="268" xr:uid="{00000000-0005-0000-0000-0000B3000000}"/>
    <cellStyle name="$u0 % 2 6" xfId="269" xr:uid="{00000000-0005-0000-0000-0000B4000000}"/>
    <cellStyle name="$u0 % 2 7" xfId="270" xr:uid="{00000000-0005-0000-0000-0000B5000000}"/>
    <cellStyle name="$u0 % 3" xfId="271" xr:uid="{00000000-0005-0000-0000-0000B6000000}"/>
    <cellStyle name="$u0 % 3 2" xfId="272" xr:uid="{00000000-0005-0000-0000-0000B7000000}"/>
    <cellStyle name="$u0 % 3 3" xfId="273" xr:uid="{00000000-0005-0000-0000-0000B8000000}"/>
    <cellStyle name="$u0 % 3 4" xfId="274" xr:uid="{00000000-0005-0000-0000-0000B9000000}"/>
    <cellStyle name="$u0 % 3 5" xfId="275" xr:uid="{00000000-0005-0000-0000-0000BA000000}"/>
    <cellStyle name="$u0 % 3 6" xfId="276" xr:uid="{00000000-0005-0000-0000-0000BB000000}"/>
    <cellStyle name="$u0 % 3 7" xfId="277" xr:uid="{00000000-0005-0000-0000-0000BC000000}"/>
    <cellStyle name="$u0 % 4" xfId="278" xr:uid="{00000000-0005-0000-0000-0000BD000000}"/>
    <cellStyle name="$u0 % 5" xfId="279" xr:uid="{00000000-0005-0000-0000-0000BE000000}"/>
    <cellStyle name="$u0 % 6" xfId="280" xr:uid="{00000000-0005-0000-0000-0000BF000000}"/>
    <cellStyle name="$u0 % 7" xfId="281" xr:uid="{00000000-0005-0000-0000-0000C0000000}"/>
    <cellStyle name="$u0 % 8" xfId="282" xr:uid="{00000000-0005-0000-0000-0000C1000000}"/>
    <cellStyle name="$u0 % 9" xfId="283" xr:uid="{00000000-0005-0000-0000-0000C2000000}"/>
    <cellStyle name="$u0 No" xfId="284" xr:uid="{00000000-0005-0000-0000-0000C3000000}"/>
    <cellStyle name="$u0 No 2" xfId="285" xr:uid="{00000000-0005-0000-0000-0000C4000000}"/>
    <cellStyle name="$u0 No 2 2" xfId="286" xr:uid="{00000000-0005-0000-0000-0000C5000000}"/>
    <cellStyle name="$u0 No 2 3" xfId="287" xr:uid="{00000000-0005-0000-0000-0000C6000000}"/>
    <cellStyle name="$u0 No 2 4" xfId="288" xr:uid="{00000000-0005-0000-0000-0000C7000000}"/>
    <cellStyle name="$u0 No 2 5" xfId="289" xr:uid="{00000000-0005-0000-0000-0000C8000000}"/>
    <cellStyle name="$u0 No 2 6" xfId="290" xr:uid="{00000000-0005-0000-0000-0000C9000000}"/>
    <cellStyle name="$u0 No 2 7" xfId="291" xr:uid="{00000000-0005-0000-0000-0000CA000000}"/>
    <cellStyle name="$u0 No 3" xfId="292" xr:uid="{00000000-0005-0000-0000-0000CB000000}"/>
    <cellStyle name="$u0 No 3 2" xfId="293" xr:uid="{00000000-0005-0000-0000-0000CC000000}"/>
    <cellStyle name="$u0 No 3 3" xfId="294" xr:uid="{00000000-0005-0000-0000-0000CD000000}"/>
    <cellStyle name="$u0 No 3 4" xfId="295" xr:uid="{00000000-0005-0000-0000-0000CE000000}"/>
    <cellStyle name="$u0 No 3 5" xfId="296" xr:uid="{00000000-0005-0000-0000-0000CF000000}"/>
    <cellStyle name="$u0 No 3 6" xfId="297" xr:uid="{00000000-0005-0000-0000-0000D0000000}"/>
    <cellStyle name="$u0 No 3 7" xfId="298" xr:uid="{00000000-0005-0000-0000-0000D1000000}"/>
    <cellStyle name="$u0 No 4" xfId="299" xr:uid="{00000000-0005-0000-0000-0000D2000000}"/>
    <cellStyle name="$u0 No 5" xfId="300" xr:uid="{00000000-0005-0000-0000-0000D3000000}"/>
    <cellStyle name="$u0 No 6" xfId="301" xr:uid="{00000000-0005-0000-0000-0000D4000000}"/>
    <cellStyle name="$u0 No 7" xfId="302" xr:uid="{00000000-0005-0000-0000-0000D5000000}"/>
    <cellStyle name="$u0 No 8" xfId="303" xr:uid="{00000000-0005-0000-0000-0000D6000000}"/>
    <cellStyle name="$u0 No 9" xfId="304" xr:uid="{00000000-0005-0000-0000-0000D7000000}"/>
    <cellStyle name="[StdExit()]" xfId="305" xr:uid="{00000000-0005-0000-0000-0000D8000000}"/>
    <cellStyle name="_List1" xfId="306" xr:uid="{00000000-0005-0000-0000-0000D9000000}"/>
    <cellStyle name="’E‰Ý [0.00]_Region Orders (2)" xfId="307" xr:uid="{00000000-0005-0000-0000-0000DA000000}"/>
    <cellStyle name="’E‰Ý_Region Orders (2)" xfId="308" xr:uid="{00000000-0005-0000-0000-0000DB000000}"/>
    <cellStyle name="•WŹ€_Pacific Region P&amp;L" xfId="309" xr:uid="{00000000-0005-0000-0000-0000DC000000}"/>
    <cellStyle name="•WŹ_Pacific Region P&amp;L" xfId="310" xr:uid="{00000000-0005-0000-0000-0000DD000000}"/>
    <cellStyle name="20 % – Zvýraznění1 2" xfId="311" xr:uid="{00000000-0005-0000-0000-0000DE000000}"/>
    <cellStyle name="20 % – Zvýraznění2 2" xfId="312" xr:uid="{00000000-0005-0000-0000-0000DF000000}"/>
    <cellStyle name="20 % – Zvýraznění3 2" xfId="313" xr:uid="{00000000-0005-0000-0000-0000E0000000}"/>
    <cellStyle name="20 % – Zvýraznění4 2" xfId="314" xr:uid="{00000000-0005-0000-0000-0000E1000000}"/>
    <cellStyle name="20 % – Zvýraznění5 2" xfId="315" xr:uid="{00000000-0005-0000-0000-0000E2000000}"/>
    <cellStyle name="20 % – Zvýraznění6 2" xfId="316" xr:uid="{00000000-0005-0000-0000-0000E3000000}"/>
    <cellStyle name="40 % – Zvýraznění1 2" xfId="317" xr:uid="{00000000-0005-0000-0000-0000E4000000}"/>
    <cellStyle name="40 % – Zvýraznění2 2" xfId="318" xr:uid="{00000000-0005-0000-0000-0000E5000000}"/>
    <cellStyle name="40 % – Zvýraznění3 2" xfId="319" xr:uid="{00000000-0005-0000-0000-0000E6000000}"/>
    <cellStyle name="40 % – Zvýraznění4 2" xfId="320" xr:uid="{00000000-0005-0000-0000-0000E7000000}"/>
    <cellStyle name="40 % – Zvýraznění5 2" xfId="321" xr:uid="{00000000-0005-0000-0000-0000E8000000}"/>
    <cellStyle name="40 % – Zvýraznění6 2" xfId="322" xr:uid="{00000000-0005-0000-0000-0000E9000000}"/>
    <cellStyle name="60 % – Zvýraznění1 2" xfId="323" xr:uid="{00000000-0005-0000-0000-0000EA000000}"/>
    <cellStyle name="60 % – Zvýraznění2 2" xfId="324" xr:uid="{00000000-0005-0000-0000-0000EB000000}"/>
    <cellStyle name="60 % – Zvýraznění3 2" xfId="325" xr:uid="{00000000-0005-0000-0000-0000EC000000}"/>
    <cellStyle name="60 % – Zvýraznění4 2" xfId="326" xr:uid="{00000000-0005-0000-0000-0000ED000000}"/>
    <cellStyle name="60 % – Zvýraznění5 2" xfId="327" xr:uid="{00000000-0005-0000-0000-0000EE000000}"/>
    <cellStyle name="60 % – Zvýraznění6 2" xfId="328" xr:uid="{00000000-0005-0000-0000-0000EF000000}"/>
    <cellStyle name="Accent1 - 20%" xfId="329" xr:uid="{00000000-0005-0000-0000-0000F0000000}"/>
    <cellStyle name="Accent1 - 40%" xfId="330" xr:uid="{00000000-0005-0000-0000-0000F1000000}"/>
    <cellStyle name="Accent1 - 60%" xfId="331" xr:uid="{00000000-0005-0000-0000-0000F2000000}"/>
    <cellStyle name="Accent2 - 20%" xfId="332" xr:uid="{00000000-0005-0000-0000-0000F3000000}"/>
    <cellStyle name="Accent2 - 40%" xfId="333" xr:uid="{00000000-0005-0000-0000-0000F4000000}"/>
    <cellStyle name="Accent2 - 60%" xfId="334" xr:uid="{00000000-0005-0000-0000-0000F5000000}"/>
    <cellStyle name="Accent3 - 20%" xfId="335" xr:uid="{00000000-0005-0000-0000-0000F6000000}"/>
    <cellStyle name="Accent3 - 40%" xfId="336" xr:uid="{00000000-0005-0000-0000-0000F7000000}"/>
    <cellStyle name="Accent3 - 60%" xfId="337" xr:uid="{00000000-0005-0000-0000-0000F8000000}"/>
    <cellStyle name="Accent4 - 20%" xfId="338" xr:uid="{00000000-0005-0000-0000-0000F9000000}"/>
    <cellStyle name="Accent4 - 40%" xfId="339" xr:uid="{00000000-0005-0000-0000-0000FA000000}"/>
    <cellStyle name="Accent4 - 60%" xfId="340" xr:uid="{00000000-0005-0000-0000-0000FB000000}"/>
    <cellStyle name="Accent5 - 20%" xfId="341" xr:uid="{00000000-0005-0000-0000-0000FC000000}"/>
    <cellStyle name="Accent5 - 40%" xfId="342" xr:uid="{00000000-0005-0000-0000-0000FD000000}"/>
    <cellStyle name="Accent5 - 60%" xfId="343" xr:uid="{00000000-0005-0000-0000-0000FE000000}"/>
    <cellStyle name="Accent6 - 20%" xfId="344" xr:uid="{00000000-0005-0000-0000-0000FF000000}"/>
    <cellStyle name="Accent6 - 40%" xfId="345" xr:uid="{00000000-0005-0000-0000-000000010000}"/>
    <cellStyle name="Accent6 - 60%" xfId="346" xr:uid="{00000000-0005-0000-0000-000001010000}"/>
    <cellStyle name="AdminStyle" xfId="347" xr:uid="{00000000-0005-0000-0000-000002010000}"/>
    <cellStyle name="AdminStyle 2" xfId="348" xr:uid="{00000000-0005-0000-0000-000003010000}"/>
    <cellStyle name="AdminStyle 2 2" xfId="349" xr:uid="{00000000-0005-0000-0000-000004010000}"/>
    <cellStyle name="AdminStyle 2 3" xfId="350" xr:uid="{00000000-0005-0000-0000-000005010000}"/>
    <cellStyle name="AdminStyle 2 4" xfId="351" xr:uid="{00000000-0005-0000-0000-000006010000}"/>
    <cellStyle name="AdminStyle 2 5" xfId="352" xr:uid="{00000000-0005-0000-0000-000007010000}"/>
    <cellStyle name="AdminStyle 2 6" xfId="353" xr:uid="{00000000-0005-0000-0000-000008010000}"/>
    <cellStyle name="AdminStyle 2 7" xfId="354" xr:uid="{00000000-0005-0000-0000-000009010000}"/>
    <cellStyle name="AdminStyle 3" xfId="355" xr:uid="{00000000-0005-0000-0000-00000A010000}"/>
    <cellStyle name="AdminStyle 3 2" xfId="356" xr:uid="{00000000-0005-0000-0000-00000B010000}"/>
    <cellStyle name="AdminStyle 3 3" xfId="357" xr:uid="{00000000-0005-0000-0000-00000C010000}"/>
    <cellStyle name="AdminStyle 3 4" xfId="358" xr:uid="{00000000-0005-0000-0000-00000D010000}"/>
    <cellStyle name="AdminStyle 3 5" xfId="359" xr:uid="{00000000-0005-0000-0000-00000E010000}"/>
    <cellStyle name="AdminStyle 3 6" xfId="360" xr:uid="{00000000-0005-0000-0000-00000F010000}"/>
    <cellStyle name="AdminStyle 3 7" xfId="361" xr:uid="{00000000-0005-0000-0000-000010010000}"/>
    <cellStyle name="AdminStyle 4" xfId="362" xr:uid="{00000000-0005-0000-0000-000011010000}"/>
    <cellStyle name="AdminStyle 5" xfId="363" xr:uid="{00000000-0005-0000-0000-000012010000}"/>
    <cellStyle name="AdminStyle 6" xfId="364" xr:uid="{00000000-0005-0000-0000-000013010000}"/>
    <cellStyle name="AdminStyle 7" xfId="365" xr:uid="{00000000-0005-0000-0000-000014010000}"/>
    <cellStyle name="AdminStyle 8" xfId="366" xr:uid="{00000000-0005-0000-0000-000015010000}"/>
    <cellStyle name="AdminStyle 9" xfId="367" xr:uid="{00000000-0005-0000-0000-000016010000}"/>
    <cellStyle name="args.style" xfId="368" xr:uid="{00000000-0005-0000-0000-000017010000}"/>
    <cellStyle name="args.style 2" xfId="369" xr:uid="{00000000-0005-0000-0000-000018010000}"/>
    <cellStyle name="args.style 3" xfId="370" xr:uid="{00000000-0005-0000-0000-000019010000}"/>
    <cellStyle name="args.style_110310_Výkazy CEPS 10_13062011" xfId="371" xr:uid="{00000000-0005-0000-0000-00001A010000}"/>
    <cellStyle name="Calc Currency (0)" xfId="372" xr:uid="{00000000-0005-0000-0000-00001B010000}"/>
    <cellStyle name="Calc Currency (0) 2" xfId="373" xr:uid="{00000000-0005-0000-0000-00001C010000}"/>
    <cellStyle name="Calc Currency (0) 3" xfId="374" xr:uid="{00000000-0005-0000-0000-00001D010000}"/>
    <cellStyle name="Calc Currency (0)_110310_Výkazy CEPS 10_13062011" xfId="375" xr:uid="{00000000-0005-0000-0000-00001E010000}"/>
    <cellStyle name="cárkyd" xfId="376" xr:uid="{00000000-0005-0000-0000-00001F010000}"/>
    <cellStyle name="cary" xfId="377" xr:uid="{00000000-0005-0000-0000-000020010000}"/>
    <cellStyle name="cary 2" xfId="378" xr:uid="{00000000-0005-0000-0000-000021010000}"/>
    <cellStyle name="Celkem 2" xfId="61" xr:uid="{00000000-0005-0000-0000-000022010000}"/>
    <cellStyle name="Celkem 2 10" xfId="379" xr:uid="{00000000-0005-0000-0000-000023010000}"/>
    <cellStyle name="CELKEM 2 2" xfId="380" xr:uid="{00000000-0005-0000-0000-000024010000}"/>
    <cellStyle name="Celkem 2 2 2" xfId="381" xr:uid="{00000000-0005-0000-0000-000025010000}"/>
    <cellStyle name="Celkem 2 2 3" xfId="382" xr:uid="{00000000-0005-0000-0000-000026010000}"/>
    <cellStyle name="Celkem 2 2 4" xfId="383" xr:uid="{00000000-0005-0000-0000-000027010000}"/>
    <cellStyle name="Celkem 2 2 5" xfId="384" xr:uid="{00000000-0005-0000-0000-000028010000}"/>
    <cellStyle name="Celkem 2 2 6" xfId="385" xr:uid="{00000000-0005-0000-0000-000029010000}"/>
    <cellStyle name="Celkem 2 2 7" xfId="386" xr:uid="{00000000-0005-0000-0000-00002A010000}"/>
    <cellStyle name="Celkem 2 2 8" xfId="387" xr:uid="{00000000-0005-0000-0000-00002B010000}"/>
    <cellStyle name="Celkem 2 2 9" xfId="388" xr:uid="{00000000-0005-0000-0000-00002C010000}"/>
    <cellStyle name="CELKEM 2 3" xfId="389" xr:uid="{00000000-0005-0000-0000-00002D010000}"/>
    <cellStyle name="Celkem 2 4" xfId="390" xr:uid="{00000000-0005-0000-0000-00002E010000}"/>
    <cellStyle name="Celkem 2 5" xfId="391" xr:uid="{00000000-0005-0000-0000-00002F010000}"/>
    <cellStyle name="Celkem 2 6" xfId="392" xr:uid="{00000000-0005-0000-0000-000030010000}"/>
    <cellStyle name="Celkem 2 7" xfId="393" xr:uid="{00000000-0005-0000-0000-000031010000}"/>
    <cellStyle name="Celkem 2 8" xfId="394" xr:uid="{00000000-0005-0000-0000-000032010000}"/>
    <cellStyle name="Celkem 2 9" xfId="395" xr:uid="{00000000-0005-0000-0000-000033010000}"/>
    <cellStyle name="CELKEM 3" xfId="396" xr:uid="{00000000-0005-0000-0000-000034010000}"/>
    <cellStyle name="ColLevel_1_BE (2)" xfId="397" xr:uid="{00000000-0005-0000-0000-000035010000}"/>
    <cellStyle name="Comma [0]_!!!GO" xfId="398" xr:uid="{00000000-0005-0000-0000-000036010000}"/>
    <cellStyle name="Comma_!!!GO" xfId="399" xr:uid="{00000000-0005-0000-0000-000037010000}"/>
    <cellStyle name="Copied" xfId="400" xr:uid="{00000000-0005-0000-0000-000038010000}"/>
    <cellStyle name="Copied 2" xfId="401" xr:uid="{00000000-0005-0000-0000-000039010000}"/>
    <cellStyle name="Copied 3" xfId="402" xr:uid="{00000000-0005-0000-0000-00003A010000}"/>
    <cellStyle name="Copied_110310_Výkazy CEPS 10_13062011" xfId="403" xr:uid="{00000000-0005-0000-0000-00003B010000}"/>
    <cellStyle name="COST1" xfId="404" xr:uid="{00000000-0005-0000-0000-00003C010000}"/>
    <cellStyle name="COST1 2" xfId="405" xr:uid="{00000000-0005-0000-0000-00003D010000}"/>
    <cellStyle name="COST1 3" xfId="406" xr:uid="{00000000-0005-0000-0000-00003E010000}"/>
    <cellStyle name="COST1_110310_Výkazy CEPS 10_13062011" xfId="407" xr:uid="{00000000-0005-0000-0000-00003F010000}"/>
    <cellStyle name="Currency [0]_!!!GO" xfId="408" xr:uid="{00000000-0005-0000-0000-000040010000}"/>
    <cellStyle name="Currency_!!!GO" xfId="409" xr:uid="{00000000-0005-0000-0000-000041010000}"/>
    <cellStyle name="ČÁRKA 2" xfId="410" xr:uid="{00000000-0005-0000-0000-000042010000}"/>
    <cellStyle name="ČÁRKA 2 2" xfId="411" xr:uid="{00000000-0005-0000-0000-000043010000}"/>
    <cellStyle name="ČÁRKA 2 3" xfId="412" xr:uid="{00000000-0005-0000-0000-000044010000}"/>
    <cellStyle name="ČEPS" xfId="413" xr:uid="{00000000-0005-0000-0000-000045010000}"/>
    <cellStyle name="ČEPS chybně" xfId="414" xr:uid="{00000000-0005-0000-0000-000046010000}"/>
    <cellStyle name="ČEPS neutrální" xfId="415" xr:uid="{00000000-0005-0000-0000-000047010000}"/>
    <cellStyle name="ČEPS správně" xfId="416" xr:uid="{00000000-0005-0000-0000-000048010000}"/>
    <cellStyle name="Date" xfId="417" xr:uid="{00000000-0005-0000-0000-000049010000}"/>
    <cellStyle name="Date 2" xfId="418" xr:uid="{00000000-0005-0000-0000-00004A010000}"/>
    <cellStyle name="Date 3" xfId="419" xr:uid="{00000000-0005-0000-0000-00004B010000}"/>
    <cellStyle name="Date_110310_Výkazy CEPS 10_13062011" xfId="420" xr:uid="{00000000-0005-0000-0000-00004C010000}"/>
    <cellStyle name="Datum" xfId="62" xr:uid="{00000000-0005-0000-0000-00004D010000}"/>
    <cellStyle name="DATUM 2" xfId="421" xr:uid="{00000000-0005-0000-0000-00004E010000}"/>
    <cellStyle name="DATUM 2 2" xfId="422" xr:uid="{00000000-0005-0000-0000-00004F010000}"/>
    <cellStyle name="DATUM 2 3" xfId="423" xr:uid="{00000000-0005-0000-0000-000050010000}"/>
    <cellStyle name="Emphasis 1" xfId="424" xr:uid="{00000000-0005-0000-0000-000051010000}"/>
    <cellStyle name="Emphasis 2" xfId="425" xr:uid="{00000000-0005-0000-0000-000052010000}"/>
    <cellStyle name="Emphasis 3" xfId="426" xr:uid="{00000000-0005-0000-0000-000053010000}"/>
    <cellStyle name="Entered" xfId="427" xr:uid="{00000000-0005-0000-0000-000054010000}"/>
    <cellStyle name="Entered 2" xfId="428" xr:uid="{00000000-0005-0000-0000-000055010000}"/>
    <cellStyle name="Entered 3" xfId="429" xr:uid="{00000000-0005-0000-0000-000056010000}"/>
    <cellStyle name="Entered_110310_Výkazy CEPS 10_13062011" xfId="430" xr:uid="{00000000-0005-0000-0000-000057010000}"/>
    <cellStyle name="F2" xfId="63" xr:uid="{00000000-0005-0000-0000-000058010000}"/>
    <cellStyle name="F3" xfId="64" xr:uid="{00000000-0005-0000-0000-000059010000}"/>
    <cellStyle name="F4" xfId="65" xr:uid="{00000000-0005-0000-0000-00005A010000}"/>
    <cellStyle name="F5" xfId="66" xr:uid="{00000000-0005-0000-0000-00005B010000}"/>
    <cellStyle name="F6" xfId="67" xr:uid="{00000000-0005-0000-0000-00005C010000}"/>
    <cellStyle name="F7" xfId="68" xr:uid="{00000000-0005-0000-0000-00005D010000}"/>
    <cellStyle name="F8" xfId="69" xr:uid="{00000000-0005-0000-0000-00005E010000}"/>
    <cellStyle name="Finanční0" xfId="70" xr:uid="{00000000-0005-0000-0000-00005F010000}"/>
    <cellStyle name="Fixed" xfId="3" xr:uid="{00000000-0005-0000-0000-000060010000}"/>
    <cellStyle name="Grey" xfId="431" xr:uid="{00000000-0005-0000-0000-000061010000}"/>
    <cellStyle name="Header1" xfId="432" xr:uid="{00000000-0005-0000-0000-000062010000}"/>
    <cellStyle name="Header2" xfId="433" xr:uid="{00000000-0005-0000-0000-000063010000}"/>
    <cellStyle name="Header2 2" xfId="434" xr:uid="{00000000-0005-0000-0000-000064010000}"/>
    <cellStyle name="Header2 2 2" xfId="435" xr:uid="{00000000-0005-0000-0000-000065010000}"/>
    <cellStyle name="Header2 2 3" xfId="436" xr:uid="{00000000-0005-0000-0000-000066010000}"/>
    <cellStyle name="Header2 2 4" xfId="437" xr:uid="{00000000-0005-0000-0000-000067010000}"/>
    <cellStyle name="Header2 2 5" xfId="438" xr:uid="{00000000-0005-0000-0000-000068010000}"/>
    <cellStyle name="Header2 2 6" xfId="439" xr:uid="{00000000-0005-0000-0000-000069010000}"/>
    <cellStyle name="Header2 2 7" xfId="440" xr:uid="{00000000-0005-0000-0000-00006A010000}"/>
    <cellStyle name="Header2 2 8" xfId="441" xr:uid="{00000000-0005-0000-0000-00006B010000}"/>
    <cellStyle name="Header2 3" xfId="442" xr:uid="{00000000-0005-0000-0000-00006C010000}"/>
    <cellStyle name="Header2 3 2" xfId="443" xr:uid="{00000000-0005-0000-0000-00006D010000}"/>
    <cellStyle name="Header2 3 3" xfId="444" xr:uid="{00000000-0005-0000-0000-00006E010000}"/>
    <cellStyle name="Header2 3 4" xfId="445" xr:uid="{00000000-0005-0000-0000-00006F010000}"/>
    <cellStyle name="Header2 3 5" xfId="446" xr:uid="{00000000-0005-0000-0000-000070010000}"/>
    <cellStyle name="Header2 3 6" xfId="447" xr:uid="{00000000-0005-0000-0000-000071010000}"/>
    <cellStyle name="Header2 3 7" xfId="448" xr:uid="{00000000-0005-0000-0000-000072010000}"/>
    <cellStyle name="Header2 3 8" xfId="449" xr:uid="{00000000-0005-0000-0000-000073010000}"/>
    <cellStyle name="HEADING1" xfId="71" xr:uid="{00000000-0005-0000-0000-000074010000}"/>
    <cellStyle name="HEADING2" xfId="72" xr:uid="{00000000-0005-0000-0000-000075010000}"/>
    <cellStyle name="Hypertextový odkaz 2" xfId="4" xr:uid="{00000000-0005-0000-0000-000076010000}"/>
    <cellStyle name="Chybně 2" xfId="450" xr:uid="{00000000-0005-0000-0000-000077010000}"/>
    <cellStyle name="Input [yellow]" xfId="451" xr:uid="{00000000-0005-0000-0000-000078010000}"/>
    <cellStyle name="Input [yellow] 2" xfId="452" xr:uid="{00000000-0005-0000-0000-000079010000}"/>
    <cellStyle name="Input [yellow] 2 10" xfId="453" xr:uid="{00000000-0005-0000-0000-00007A010000}"/>
    <cellStyle name="Input [yellow] 2 2" xfId="454" xr:uid="{00000000-0005-0000-0000-00007B010000}"/>
    <cellStyle name="Input [yellow] 2 3" xfId="455" xr:uid="{00000000-0005-0000-0000-00007C010000}"/>
    <cellStyle name="Input [yellow] 2 4" xfId="456" xr:uid="{00000000-0005-0000-0000-00007D010000}"/>
    <cellStyle name="Input [yellow] 2 5" xfId="457" xr:uid="{00000000-0005-0000-0000-00007E010000}"/>
    <cellStyle name="Input [yellow] 2 6" xfId="458" xr:uid="{00000000-0005-0000-0000-00007F010000}"/>
    <cellStyle name="Input [yellow] 2 7" xfId="459" xr:uid="{00000000-0005-0000-0000-000080010000}"/>
    <cellStyle name="Input [yellow] 2 8" xfId="460" xr:uid="{00000000-0005-0000-0000-000081010000}"/>
    <cellStyle name="Input [yellow] 2 9" xfId="461" xr:uid="{00000000-0005-0000-0000-000082010000}"/>
    <cellStyle name="Input [yellow] 3" xfId="462" xr:uid="{00000000-0005-0000-0000-000083010000}"/>
    <cellStyle name="Input [yellow] 3 10" xfId="463" xr:uid="{00000000-0005-0000-0000-000084010000}"/>
    <cellStyle name="Input [yellow] 3 2" xfId="464" xr:uid="{00000000-0005-0000-0000-000085010000}"/>
    <cellStyle name="Input [yellow] 3 3" xfId="465" xr:uid="{00000000-0005-0000-0000-000086010000}"/>
    <cellStyle name="Input [yellow] 3 4" xfId="466" xr:uid="{00000000-0005-0000-0000-000087010000}"/>
    <cellStyle name="Input [yellow] 3 5" xfId="467" xr:uid="{00000000-0005-0000-0000-000088010000}"/>
    <cellStyle name="Input [yellow] 3 6" xfId="468" xr:uid="{00000000-0005-0000-0000-000089010000}"/>
    <cellStyle name="Input [yellow] 3 7" xfId="469" xr:uid="{00000000-0005-0000-0000-00008A010000}"/>
    <cellStyle name="Input [yellow] 3 8" xfId="470" xr:uid="{00000000-0005-0000-0000-00008B010000}"/>
    <cellStyle name="Input [yellow] 3 9" xfId="471" xr:uid="{00000000-0005-0000-0000-00008C010000}"/>
    <cellStyle name="Input Cells" xfId="472" xr:uid="{00000000-0005-0000-0000-00008D010000}"/>
    <cellStyle name="Input Cells 2" xfId="473" xr:uid="{00000000-0005-0000-0000-00008E010000}"/>
    <cellStyle name="Input Cells 3" xfId="474" xr:uid="{00000000-0005-0000-0000-00008F010000}"/>
    <cellStyle name="Input Cells_110310_Výkazy CEPS 10_13062011" xfId="475" xr:uid="{00000000-0005-0000-0000-000090010000}"/>
    <cellStyle name="Kontrolní buňka 2" xfId="476" xr:uid="{00000000-0005-0000-0000-000091010000}"/>
    <cellStyle name="Linked Cells" xfId="477" xr:uid="{00000000-0005-0000-0000-000092010000}"/>
    <cellStyle name="Linked Cells 2" xfId="478" xr:uid="{00000000-0005-0000-0000-000093010000}"/>
    <cellStyle name="Linked Cells 3" xfId="479" xr:uid="{00000000-0005-0000-0000-000094010000}"/>
    <cellStyle name="Linked Cells_110310_Výkazy CEPS 10_13062011" xfId="480" xr:uid="{00000000-0005-0000-0000-000095010000}"/>
    <cellStyle name="MĚNA 2" xfId="481" xr:uid="{00000000-0005-0000-0000-000096010000}"/>
    <cellStyle name="MĚNA 2 2" xfId="482" xr:uid="{00000000-0005-0000-0000-000097010000}"/>
    <cellStyle name="MĚNA 2 3" xfId="483" xr:uid="{00000000-0005-0000-0000-000098010000}"/>
    <cellStyle name="Měna0" xfId="73" xr:uid="{00000000-0005-0000-0000-000099010000}"/>
    <cellStyle name="Milliers [0]_!!!GO" xfId="484" xr:uid="{00000000-0005-0000-0000-00009A010000}"/>
    <cellStyle name="Milliers_!!!GO" xfId="485" xr:uid="{00000000-0005-0000-0000-00009B010000}"/>
    <cellStyle name="Monétaire [0]_!!!GO" xfId="486" xr:uid="{00000000-0005-0000-0000-00009C010000}"/>
    <cellStyle name="Monétaire_!!!GO" xfId="487" xr:uid="{00000000-0005-0000-0000-00009D010000}"/>
    <cellStyle name="Nadpis 1 2" xfId="488" xr:uid="{00000000-0005-0000-0000-00009E010000}"/>
    <cellStyle name="Nadpis 2 2" xfId="489" xr:uid="{00000000-0005-0000-0000-00009F010000}"/>
    <cellStyle name="Nadpis 3 2" xfId="490" xr:uid="{00000000-0005-0000-0000-0000A0010000}"/>
    <cellStyle name="Nadpis 4 2" xfId="491" xr:uid="{00000000-0005-0000-0000-0000A1010000}"/>
    <cellStyle name="Nadpis malý" xfId="492" xr:uid="{00000000-0005-0000-0000-0000A2010000}"/>
    <cellStyle name="NADPIS1" xfId="493" xr:uid="{00000000-0005-0000-0000-0000A3010000}"/>
    <cellStyle name="NADPIS1 2" xfId="494" xr:uid="{00000000-0005-0000-0000-0000A4010000}"/>
    <cellStyle name="NADPIS1 2 2" xfId="495" xr:uid="{00000000-0005-0000-0000-0000A5010000}"/>
    <cellStyle name="NADPIS1 2 3" xfId="496" xr:uid="{00000000-0005-0000-0000-0000A6010000}"/>
    <cellStyle name="NADPIS2" xfId="497" xr:uid="{00000000-0005-0000-0000-0000A7010000}"/>
    <cellStyle name="NADPIS2 2" xfId="498" xr:uid="{00000000-0005-0000-0000-0000A8010000}"/>
    <cellStyle name="NADPIS2 2 2" xfId="499" xr:uid="{00000000-0005-0000-0000-0000A9010000}"/>
    <cellStyle name="NADPIS2 2 3" xfId="500" xr:uid="{00000000-0005-0000-0000-0000AA010000}"/>
    <cellStyle name="Název 2" xfId="501" xr:uid="{00000000-0005-0000-0000-0000AB010000}"/>
    <cellStyle name="Neutrální 2" xfId="502" xr:uid="{00000000-0005-0000-0000-0000AC010000}"/>
    <cellStyle name="Neutrální 3" xfId="503" xr:uid="{00000000-0005-0000-0000-0000AD010000}"/>
    <cellStyle name="New Times Roman" xfId="504" xr:uid="{00000000-0005-0000-0000-0000AE010000}"/>
    <cellStyle name="New Times Roman 2" xfId="505" xr:uid="{00000000-0005-0000-0000-0000AF010000}"/>
    <cellStyle name="New Times Roman 3" xfId="506" xr:uid="{00000000-0005-0000-0000-0000B0010000}"/>
    <cellStyle name="New Times Roman_110310_Výkazy CEPS 10_13062011" xfId="507" xr:uid="{00000000-0005-0000-0000-0000B1010000}"/>
    <cellStyle name="normal" xfId="74" xr:uid="{00000000-0005-0000-0000-0000B2010000}"/>
    <cellStyle name="Normal - Style1" xfId="508" xr:uid="{00000000-0005-0000-0000-0000B3010000}"/>
    <cellStyle name="Normal - Style1 2" xfId="509" xr:uid="{00000000-0005-0000-0000-0000B4010000}"/>
    <cellStyle name="Normal - Style1 3" xfId="510" xr:uid="{00000000-0005-0000-0000-0000B5010000}"/>
    <cellStyle name="Normal - Style1_110310_Výkazy CEPS 10_13062011" xfId="511" xr:uid="{00000000-0005-0000-0000-0000B6010000}"/>
    <cellStyle name="normal 2" xfId="512" xr:uid="{00000000-0005-0000-0000-0000B7010000}"/>
    <cellStyle name="Normal_!!!GO" xfId="513" xr:uid="{00000000-0005-0000-0000-0000B8010000}"/>
    <cellStyle name="Normální" xfId="0" builtinId="0"/>
    <cellStyle name="Normální 10" xfId="75" xr:uid="{00000000-0005-0000-0000-0000BA010000}"/>
    <cellStyle name="Normální 10 2" xfId="514" xr:uid="{00000000-0005-0000-0000-0000BB010000}"/>
    <cellStyle name="Normální 11" xfId="76" xr:uid="{00000000-0005-0000-0000-0000BC010000}"/>
    <cellStyle name="Normální 11 2" xfId="515" xr:uid="{00000000-0005-0000-0000-0000BD010000}"/>
    <cellStyle name="Normální 11 3" xfId="516" xr:uid="{00000000-0005-0000-0000-0000BE010000}"/>
    <cellStyle name="Normální 11 4" xfId="517" xr:uid="{00000000-0005-0000-0000-0000BF010000}"/>
    <cellStyle name="Normální 11 5" xfId="518" xr:uid="{00000000-0005-0000-0000-0000C0010000}"/>
    <cellStyle name="Normální 11 6" xfId="519" xr:uid="{00000000-0005-0000-0000-0000C1010000}"/>
    <cellStyle name="Normální 12" xfId="77" xr:uid="{00000000-0005-0000-0000-0000C2010000}"/>
    <cellStyle name="Normální 12 2" xfId="520" xr:uid="{00000000-0005-0000-0000-0000C3010000}"/>
    <cellStyle name="Normální 12 3" xfId="1537" xr:uid="{E3BEAD78-707F-4BCF-9DF2-C299637A103E}"/>
    <cellStyle name="Normální 13" xfId="78" xr:uid="{00000000-0005-0000-0000-0000C4010000}"/>
    <cellStyle name="Normální 13 2" xfId="521" xr:uid="{00000000-0005-0000-0000-0000C5010000}"/>
    <cellStyle name="Normální 14" xfId="522" xr:uid="{00000000-0005-0000-0000-0000C6010000}"/>
    <cellStyle name="Normální 14 2" xfId="523" xr:uid="{00000000-0005-0000-0000-0000C7010000}"/>
    <cellStyle name="Normální 15" xfId="524" xr:uid="{00000000-0005-0000-0000-0000C8010000}"/>
    <cellStyle name="Normální 15 2" xfId="525" xr:uid="{00000000-0005-0000-0000-0000C9010000}"/>
    <cellStyle name="Normální 16" xfId="526" xr:uid="{00000000-0005-0000-0000-0000CA010000}"/>
    <cellStyle name="Normální 17" xfId="527" xr:uid="{00000000-0005-0000-0000-0000CB010000}"/>
    <cellStyle name="Normální 18" xfId="528" xr:uid="{00000000-0005-0000-0000-0000CC010000}"/>
    <cellStyle name="Normální 19" xfId="1536" xr:uid="{00000000-0005-0000-0000-0000CD010000}"/>
    <cellStyle name="Normální 2" xfId="2" xr:uid="{00000000-0005-0000-0000-0000CE010000}"/>
    <cellStyle name="Normální 2 2" xfId="5" xr:uid="{00000000-0005-0000-0000-0000CF010000}"/>
    <cellStyle name="Normální 2 2 2" xfId="6" xr:uid="{00000000-0005-0000-0000-0000D0010000}"/>
    <cellStyle name="Normální 2 2 3" xfId="529" xr:uid="{00000000-0005-0000-0000-0000D1010000}"/>
    <cellStyle name="Normální 2 2 4" xfId="530" xr:uid="{00000000-0005-0000-0000-0000D2010000}"/>
    <cellStyle name="Normální 2 3" xfId="21" xr:uid="{00000000-0005-0000-0000-0000D3010000}"/>
    <cellStyle name="normální 2 4" xfId="531" xr:uid="{00000000-0005-0000-0000-0000D4010000}"/>
    <cellStyle name="Normální 2 5" xfId="532" xr:uid="{00000000-0005-0000-0000-0000D5010000}"/>
    <cellStyle name="Normální 2 6" xfId="533" xr:uid="{00000000-0005-0000-0000-0000D6010000}"/>
    <cellStyle name="Normální 2 7" xfId="1535" xr:uid="{00000000-0005-0000-0000-0000D7010000}"/>
    <cellStyle name="normální 2_120301 Výkazy PDS 11" xfId="534" xr:uid="{00000000-0005-0000-0000-0000D8010000}"/>
    <cellStyle name="Normální 20" xfId="1538" xr:uid="{739C3853-03CF-4F1B-BA2E-BCE66783C83A}"/>
    <cellStyle name="Normální 3" xfId="7" xr:uid="{00000000-0005-0000-0000-0000D9010000}"/>
    <cellStyle name="Normální 3 2" xfId="535" xr:uid="{00000000-0005-0000-0000-0000DA010000}"/>
    <cellStyle name="Normální 3 2 2" xfId="536" xr:uid="{00000000-0005-0000-0000-0000DB010000}"/>
    <cellStyle name="normální 3 3" xfId="537" xr:uid="{00000000-0005-0000-0000-0000DC010000}"/>
    <cellStyle name="Normální 3 4" xfId="538" xr:uid="{00000000-0005-0000-0000-0000DD010000}"/>
    <cellStyle name="Normální 3 5" xfId="539" xr:uid="{00000000-0005-0000-0000-0000DE010000}"/>
    <cellStyle name="Normální 4" xfId="8" xr:uid="{00000000-0005-0000-0000-0000DF010000}"/>
    <cellStyle name="Normální 4 2" xfId="79" xr:uid="{00000000-0005-0000-0000-0000E0010000}"/>
    <cellStyle name="Normální 4 2 2" xfId="540" xr:uid="{00000000-0005-0000-0000-0000E1010000}"/>
    <cellStyle name="Normální 4 2 3" xfId="541" xr:uid="{00000000-0005-0000-0000-0000E2010000}"/>
    <cellStyle name="Normální 5" xfId="9" xr:uid="{00000000-0005-0000-0000-0000E3010000}"/>
    <cellStyle name="Normální 5 2" xfId="10" xr:uid="{00000000-0005-0000-0000-0000E4010000}"/>
    <cellStyle name="Normální 5 2 2" xfId="80" xr:uid="{00000000-0005-0000-0000-0000E5010000}"/>
    <cellStyle name="Normální 5 3" xfId="11" xr:uid="{00000000-0005-0000-0000-0000E6010000}"/>
    <cellStyle name="Normální 5 4" xfId="81" xr:uid="{00000000-0005-0000-0000-0000E7010000}"/>
    <cellStyle name="Normální 6" xfId="12" xr:uid="{00000000-0005-0000-0000-0000E8010000}"/>
    <cellStyle name="Normální 6 2" xfId="82" xr:uid="{00000000-0005-0000-0000-0000E9010000}"/>
    <cellStyle name="Normální 6 3" xfId="542" xr:uid="{00000000-0005-0000-0000-0000EA010000}"/>
    <cellStyle name="Normální 7" xfId="20" xr:uid="{00000000-0005-0000-0000-0000EB010000}"/>
    <cellStyle name="Normální 7 2" xfId="57" xr:uid="{00000000-0005-0000-0000-0000EC010000}"/>
    <cellStyle name="Normální 7 3" xfId="83" xr:uid="{00000000-0005-0000-0000-0000ED010000}"/>
    <cellStyle name="Normální 8" xfId="22" xr:uid="{00000000-0005-0000-0000-0000EE010000}"/>
    <cellStyle name="Normální 8 2" xfId="84" xr:uid="{00000000-0005-0000-0000-0000EF010000}"/>
    <cellStyle name="Normální 9" xfId="23" xr:uid="{00000000-0005-0000-0000-0000F0010000}"/>
    <cellStyle name="Normální 9 2" xfId="85" xr:uid="{00000000-0005-0000-0000-0000F1010000}"/>
    <cellStyle name="Normální 9 3" xfId="543" xr:uid="{00000000-0005-0000-0000-0000F2010000}"/>
    <cellStyle name="Normální 91" xfId="544" xr:uid="{00000000-0005-0000-0000-0000F3010000}"/>
    <cellStyle name="O…‹aO‚e [0.00]_Region Orders (2)" xfId="545" xr:uid="{00000000-0005-0000-0000-0000F4010000}"/>
    <cellStyle name="O…‹aO‚e_Region Orders (2)" xfId="546" xr:uid="{00000000-0005-0000-0000-0000F5010000}"/>
    <cellStyle name="per.style" xfId="547" xr:uid="{00000000-0005-0000-0000-0000F6010000}"/>
    <cellStyle name="per.style 2" xfId="548" xr:uid="{00000000-0005-0000-0000-0000F7010000}"/>
    <cellStyle name="per.style 3" xfId="549" xr:uid="{00000000-0005-0000-0000-0000F8010000}"/>
    <cellStyle name="per.style_110310_Výkazy CEPS 10_13062011" xfId="550" xr:uid="{00000000-0005-0000-0000-0000F9010000}"/>
    <cellStyle name="Percent [2]" xfId="551" xr:uid="{00000000-0005-0000-0000-0000FA010000}"/>
    <cellStyle name="Percent [2] 2" xfId="552" xr:uid="{00000000-0005-0000-0000-0000FB010000}"/>
    <cellStyle name="Percent [2] 3" xfId="553" xr:uid="{00000000-0005-0000-0000-0000FC010000}"/>
    <cellStyle name="Pevný" xfId="86" xr:uid="{00000000-0005-0000-0000-0000FD010000}"/>
    <cellStyle name="PEVNÝ 2" xfId="554" xr:uid="{00000000-0005-0000-0000-0000FE010000}"/>
    <cellStyle name="PEVNÝ 2 2" xfId="555" xr:uid="{00000000-0005-0000-0000-0000FF010000}"/>
    <cellStyle name="PEVNÝ 2 3" xfId="556" xr:uid="{00000000-0005-0000-0000-000000020000}"/>
    <cellStyle name="Poznámka 2" xfId="557" xr:uid="{00000000-0005-0000-0000-000001020000}"/>
    <cellStyle name="Poznámka 2 10" xfId="558" xr:uid="{00000000-0005-0000-0000-000002020000}"/>
    <cellStyle name="Poznámka 2 11" xfId="559" xr:uid="{00000000-0005-0000-0000-000003020000}"/>
    <cellStyle name="Poznámka 2 12" xfId="560" xr:uid="{00000000-0005-0000-0000-000004020000}"/>
    <cellStyle name="Poznámka 2 2" xfId="561" xr:uid="{00000000-0005-0000-0000-000005020000}"/>
    <cellStyle name="Poznámka 2 2 10" xfId="562" xr:uid="{00000000-0005-0000-0000-000006020000}"/>
    <cellStyle name="Poznámka 2 2 2" xfId="563" xr:uid="{00000000-0005-0000-0000-000007020000}"/>
    <cellStyle name="Poznámka 2 2 3" xfId="564" xr:uid="{00000000-0005-0000-0000-000008020000}"/>
    <cellStyle name="Poznámka 2 2 4" xfId="565" xr:uid="{00000000-0005-0000-0000-000009020000}"/>
    <cellStyle name="Poznámka 2 2 5" xfId="566" xr:uid="{00000000-0005-0000-0000-00000A020000}"/>
    <cellStyle name="Poznámka 2 2 6" xfId="567" xr:uid="{00000000-0005-0000-0000-00000B020000}"/>
    <cellStyle name="Poznámka 2 2 7" xfId="568" xr:uid="{00000000-0005-0000-0000-00000C020000}"/>
    <cellStyle name="Poznámka 2 2 8" xfId="569" xr:uid="{00000000-0005-0000-0000-00000D020000}"/>
    <cellStyle name="Poznámka 2 2 9" xfId="570" xr:uid="{00000000-0005-0000-0000-00000E020000}"/>
    <cellStyle name="Poznámka 2 3" xfId="571" xr:uid="{00000000-0005-0000-0000-00000F020000}"/>
    <cellStyle name="Poznámka 2 3 10" xfId="572" xr:uid="{00000000-0005-0000-0000-000010020000}"/>
    <cellStyle name="Poznámka 2 3 2" xfId="573" xr:uid="{00000000-0005-0000-0000-000011020000}"/>
    <cellStyle name="Poznámka 2 3 3" xfId="574" xr:uid="{00000000-0005-0000-0000-000012020000}"/>
    <cellStyle name="Poznámka 2 3 4" xfId="575" xr:uid="{00000000-0005-0000-0000-000013020000}"/>
    <cellStyle name="Poznámka 2 3 5" xfId="576" xr:uid="{00000000-0005-0000-0000-000014020000}"/>
    <cellStyle name="Poznámka 2 3 6" xfId="577" xr:uid="{00000000-0005-0000-0000-000015020000}"/>
    <cellStyle name="Poznámka 2 3 7" xfId="578" xr:uid="{00000000-0005-0000-0000-000016020000}"/>
    <cellStyle name="Poznámka 2 3 8" xfId="579" xr:uid="{00000000-0005-0000-0000-000017020000}"/>
    <cellStyle name="Poznámka 2 3 9" xfId="580" xr:uid="{00000000-0005-0000-0000-000018020000}"/>
    <cellStyle name="Poznámka 2 4" xfId="581" xr:uid="{00000000-0005-0000-0000-000019020000}"/>
    <cellStyle name="Poznámka 2 5" xfId="582" xr:uid="{00000000-0005-0000-0000-00001A020000}"/>
    <cellStyle name="Poznámka 2 6" xfId="583" xr:uid="{00000000-0005-0000-0000-00001B020000}"/>
    <cellStyle name="Poznámka 2 7" xfId="584" xr:uid="{00000000-0005-0000-0000-00001C020000}"/>
    <cellStyle name="Poznámka 2 8" xfId="585" xr:uid="{00000000-0005-0000-0000-00001D020000}"/>
    <cellStyle name="Poznámka 2 9" xfId="586" xr:uid="{00000000-0005-0000-0000-00001E020000}"/>
    <cellStyle name="pricing" xfId="587" xr:uid="{00000000-0005-0000-0000-00001F020000}"/>
    <cellStyle name="pricing 2" xfId="588" xr:uid="{00000000-0005-0000-0000-000020020000}"/>
    <cellStyle name="procent 2" xfId="589" xr:uid="{00000000-0005-0000-0000-000021020000}"/>
    <cellStyle name="procent 2 2" xfId="590" xr:uid="{00000000-0005-0000-0000-000022020000}"/>
    <cellStyle name="Procenta" xfId="1" builtinId="5"/>
    <cellStyle name="Procenta 2" xfId="13" xr:uid="{00000000-0005-0000-0000-000024020000}"/>
    <cellStyle name="Procenta 2 2" xfId="14" xr:uid="{00000000-0005-0000-0000-000025020000}"/>
    <cellStyle name="Procenta 2 3" xfId="87" xr:uid="{00000000-0005-0000-0000-000026020000}"/>
    <cellStyle name="Procenta 2 4" xfId="591" xr:uid="{00000000-0005-0000-0000-000027020000}"/>
    <cellStyle name="Procenta 2 5" xfId="592" xr:uid="{00000000-0005-0000-0000-000028020000}"/>
    <cellStyle name="Procenta 3" xfId="58" xr:uid="{00000000-0005-0000-0000-000029020000}"/>
    <cellStyle name="Procenta 3 2" xfId="88" xr:uid="{00000000-0005-0000-0000-00002A020000}"/>
    <cellStyle name="Procenta 4" xfId="593" xr:uid="{00000000-0005-0000-0000-00002B020000}"/>
    <cellStyle name="Propojená buňka 2" xfId="594" xr:uid="{00000000-0005-0000-0000-00002C020000}"/>
    <cellStyle name="PSChar" xfId="595" xr:uid="{00000000-0005-0000-0000-00002D020000}"/>
    <cellStyle name="PSChar 2" xfId="596" xr:uid="{00000000-0005-0000-0000-00002E020000}"/>
    <cellStyle name="PSChar 3" xfId="597" xr:uid="{00000000-0005-0000-0000-00002F020000}"/>
    <cellStyle name="RevList" xfId="598" xr:uid="{00000000-0005-0000-0000-000030020000}"/>
    <cellStyle name="RevList 2" xfId="599" xr:uid="{00000000-0005-0000-0000-000031020000}"/>
    <cellStyle name="RevList 3" xfId="600" xr:uid="{00000000-0005-0000-0000-000032020000}"/>
    <cellStyle name="RevList_110310_Výkazy CEPS 10_13062011" xfId="601" xr:uid="{00000000-0005-0000-0000-000033020000}"/>
    <cellStyle name="RowLevel_1_BE (2)" xfId="602" xr:uid="{00000000-0005-0000-0000-000034020000}"/>
    <cellStyle name="SAPBEXaggData" xfId="15" xr:uid="{00000000-0005-0000-0000-000035020000}"/>
    <cellStyle name="SAPBEXaggData 10" xfId="603" xr:uid="{00000000-0005-0000-0000-000036020000}"/>
    <cellStyle name="SAPBEXaggData 11" xfId="604" xr:uid="{00000000-0005-0000-0000-000037020000}"/>
    <cellStyle name="SAPBEXaggData 2" xfId="605" xr:uid="{00000000-0005-0000-0000-000038020000}"/>
    <cellStyle name="SAPBEXaggData 2 10" xfId="606" xr:uid="{00000000-0005-0000-0000-000039020000}"/>
    <cellStyle name="SAPBEXaggData 2 11" xfId="607" xr:uid="{00000000-0005-0000-0000-00003A020000}"/>
    <cellStyle name="SAPBEXaggData 2 2" xfId="608" xr:uid="{00000000-0005-0000-0000-00003B020000}"/>
    <cellStyle name="SAPBEXaggData 2 3" xfId="609" xr:uid="{00000000-0005-0000-0000-00003C020000}"/>
    <cellStyle name="SAPBEXaggData 2 4" xfId="610" xr:uid="{00000000-0005-0000-0000-00003D020000}"/>
    <cellStyle name="SAPBEXaggData 2 5" xfId="611" xr:uid="{00000000-0005-0000-0000-00003E020000}"/>
    <cellStyle name="SAPBEXaggData 2 6" xfId="612" xr:uid="{00000000-0005-0000-0000-00003F020000}"/>
    <cellStyle name="SAPBEXaggData 2 7" xfId="613" xr:uid="{00000000-0005-0000-0000-000040020000}"/>
    <cellStyle name="SAPBEXaggData 2 8" xfId="614" xr:uid="{00000000-0005-0000-0000-000041020000}"/>
    <cellStyle name="SAPBEXaggData 2 9" xfId="615" xr:uid="{00000000-0005-0000-0000-000042020000}"/>
    <cellStyle name="SAPBEXaggData 3" xfId="616" xr:uid="{00000000-0005-0000-0000-000043020000}"/>
    <cellStyle name="SAPBEXaggData 4" xfId="617" xr:uid="{00000000-0005-0000-0000-000044020000}"/>
    <cellStyle name="SAPBEXaggData 5" xfId="618" xr:uid="{00000000-0005-0000-0000-000045020000}"/>
    <cellStyle name="SAPBEXaggData 6" xfId="619" xr:uid="{00000000-0005-0000-0000-000046020000}"/>
    <cellStyle name="SAPBEXaggData 7" xfId="620" xr:uid="{00000000-0005-0000-0000-000047020000}"/>
    <cellStyle name="SAPBEXaggData 8" xfId="621" xr:uid="{00000000-0005-0000-0000-000048020000}"/>
    <cellStyle name="SAPBEXaggData 9" xfId="622" xr:uid="{00000000-0005-0000-0000-000049020000}"/>
    <cellStyle name="SAPBEXaggDataEmph" xfId="24" xr:uid="{00000000-0005-0000-0000-00004A020000}"/>
    <cellStyle name="SAPBEXaggDataEmph 10" xfId="623" xr:uid="{00000000-0005-0000-0000-00004B020000}"/>
    <cellStyle name="SAPBEXaggDataEmph 11" xfId="624" xr:uid="{00000000-0005-0000-0000-00004C020000}"/>
    <cellStyle name="SAPBEXaggDataEmph 12" xfId="625" xr:uid="{00000000-0005-0000-0000-00004D020000}"/>
    <cellStyle name="SAPBEXaggDataEmph 2" xfId="626" xr:uid="{00000000-0005-0000-0000-00004E020000}"/>
    <cellStyle name="SAPBEXaggDataEmph 2 10" xfId="627" xr:uid="{00000000-0005-0000-0000-00004F020000}"/>
    <cellStyle name="SAPBEXaggDataEmph 2 2" xfId="628" xr:uid="{00000000-0005-0000-0000-000050020000}"/>
    <cellStyle name="SAPBEXaggDataEmph 2 3" xfId="629" xr:uid="{00000000-0005-0000-0000-000051020000}"/>
    <cellStyle name="SAPBEXaggDataEmph 2 4" xfId="630" xr:uid="{00000000-0005-0000-0000-000052020000}"/>
    <cellStyle name="SAPBEXaggDataEmph 2 5" xfId="631" xr:uid="{00000000-0005-0000-0000-000053020000}"/>
    <cellStyle name="SAPBEXaggDataEmph 2 6" xfId="632" xr:uid="{00000000-0005-0000-0000-000054020000}"/>
    <cellStyle name="SAPBEXaggDataEmph 2 7" xfId="633" xr:uid="{00000000-0005-0000-0000-000055020000}"/>
    <cellStyle name="SAPBEXaggDataEmph 2 8" xfId="634" xr:uid="{00000000-0005-0000-0000-000056020000}"/>
    <cellStyle name="SAPBEXaggDataEmph 2 9" xfId="635" xr:uid="{00000000-0005-0000-0000-000057020000}"/>
    <cellStyle name="SAPBEXaggDataEmph 3" xfId="636" xr:uid="{00000000-0005-0000-0000-000058020000}"/>
    <cellStyle name="SAPBEXaggDataEmph 4" xfId="637" xr:uid="{00000000-0005-0000-0000-000059020000}"/>
    <cellStyle name="SAPBEXaggDataEmph 5" xfId="638" xr:uid="{00000000-0005-0000-0000-00005A020000}"/>
    <cellStyle name="SAPBEXaggDataEmph 6" xfId="639" xr:uid="{00000000-0005-0000-0000-00005B020000}"/>
    <cellStyle name="SAPBEXaggDataEmph 7" xfId="640" xr:uid="{00000000-0005-0000-0000-00005C020000}"/>
    <cellStyle name="SAPBEXaggDataEmph 8" xfId="641" xr:uid="{00000000-0005-0000-0000-00005D020000}"/>
    <cellStyle name="SAPBEXaggDataEmph 9" xfId="642" xr:uid="{00000000-0005-0000-0000-00005E020000}"/>
    <cellStyle name="SAPBEXaggItem" xfId="16" xr:uid="{00000000-0005-0000-0000-00005F020000}"/>
    <cellStyle name="SAPBEXaggItem 10" xfId="643" xr:uid="{00000000-0005-0000-0000-000060020000}"/>
    <cellStyle name="SAPBEXaggItem 11" xfId="644" xr:uid="{00000000-0005-0000-0000-000061020000}"/>
    <cellStyle name="SAPBEXaggItem 2" xfId="645" xr:uid="{00000000-0005-0000-0000-000062020000}"/>
    <cellStyle name="SAPBEXaggItem 2 10" xfId="646" xr:uid="{00000000-0005-0000-0000-000063020000}"/>
    <cellStyle name="SAPBEXaggItem 2 11" xfId="647" xr:uid="{00000000-0005-0000-0000-000064020000}"/>
    <cellStyle name="SAPBEXaggItem 2 2" xfId="648" xr:uid="{00000000-0005-0000-0000-000065020000}"/>
    <cellStyle name="SAPBEXaggItem 2 3" xfId="649" xr:uid="{00000000-0005-0000-0000-000066020000}"/>
    <cellStyle name="SAPBEXaggItem 2 4" xfId="650" xr:uid="{00000000-0005-0000-0000-000067020000}"/>
    <cellStyle name="SAPBEXaggItem 2 5" xfId="651" xr:uid="{00000000-0005-0000-0000-000068020000}"/>
    <cellStyle name="SAPBEXaggItem 2 6" xfId="652" xr:uid="{00000000-0005-0000-0000-000069020000}"/>
    <cellStyle name="SAPBEXaggItem 2 7" xfId="653" xr:uid="{00000000-0005-0000-0000-00006A020000}"/>
    <cellStyle name="SAPBEXaggItem 2 8" xfId="654" xr:uid="{00000000-0005-0000-0000-00006B020000}"/>
    <cellStyle name="SAPBEXaggItem 2 9" xfId="655" xr:uid="{00000000-0005-0000-0000-00006C020000}"/>
    <cellStyle name="SAPBEXaggItem 3" xfId="656" xr:uid="{00000000-0005-0000-0000-00006D020000}"/>
    <cellStyle name="SAPBEXaggItem 4" xfId="657" xr:uid="{00000000-0005-0000-0000-00006E020000}"/>
    <cellStyle name="SAPBEXaggItem 5" xfId="658" xr:uid="{00000000-0005-0000-0000-00006F020000}"/>
    <cellStyle name="SAPBEXaggItem 6" xfId="659" xr:uid="{00000000-0005-0000-0000-000070020000}"/>
    <cellStyle name="SAPBEXaggItem 7" xfId="660" xr:uid="{00000000-0005-0000-0000-000071020000}"/>
    <cellStyle name="SAPBEXaggItem 8" xfId="661" xr:uid="{00000000-0005-0000-0000-000072020000}"/>
    <cellStyle name="SAPBEXaggItem 9" xfId="662" xr:uid="{00000000-0005-0000-0000-000073020000}"/>
    <cellStyle name="SAPBEXaggItemX" xfId="25" xr:uid="{00000000-0005-0000-0000-000074020000}"/>
    <cellStyle name="SAPBEXaggItemX 10" xfId="663" xr:uid="{00000000-0005-0000-0000-000075020000}"/>
    <cellStyle name="SAPBEXaggItemX 11" xfId="664" xr:uid="{00000000-0005-0000-0000-000076020000}"/>
    <cellStyle name="SAPBEXaggItemX 12" xfId="665" xr:uid="{00000000-0005-0000-0000-000077020000}"/>
    <cellStyle name="SAPBEXaggItemX 2" xfId="666" xr:uid="{00000000-0005-0000-0000-000078020000}"/>
    <cellStyle name="SAPBEXaggItemX 2 10" xfId="667" xr:uid="{00000000-0005-0000-0000-000079020000}"/>
    <cellStyle name="SAPBEXaggItemX 2 2" xfId="668" xr:uid="{00000000-0005-0000-0000-00007A020000}"/>
    <cellStyle name="SAPBEXaggItemX 2 3" xfId="669" xr:uid="{00000000-0005-0000-0000-00007B020000}"/>
    <cellStyle name="SAPBEXaggItemX 2 4" xfId="670" xr:uid="{00000000-0005-0000-0000-00007C020000}"/>
    <cellStyle name="SAPBEXaggItemX 2 5" xfId="671" xr:uid="{00000000-0005-0000-0000-00007D020000}"/>
    <cellStyle name="SAPBEXaggItemX 2 6" xfId="672" xr:uid="{00000000-0005-0000-0000-00007E020000}"/>
    <cellStyle name="SAPBEXaggItemX 2 7" xfId="673" xr:uid="{00000000-0005-0000-0000-00007F020000}"/>
    <cellStyle name="SAPBEXaggItemX 2 8" xfId="674" xr:uid="{00000000-0005-0000-0000-000080020000}"/>
    <cellStyle name="SAPBEXaggItemX 2 9" xfId="675" xr:uid="{00000000-0005-0000-0000-000081020000}"/>
    <cellStyle name="SAPBEXaggItemX 3" xfId="676" xr:uid="{00000000-0005-0000-0000-000082020000}"/>
    <cellStyle name="SAPBEXaggItemX 4" xfId="677" xr:uid="{00000000-0005-0000-0000-000083020000}"/>
    <cellStyle name="SAPBEXaggItemX 5" xfId="678" xr:uid="{00000000-0005-0000-0000-000084020000}"/>
    <cellStyle name="SAPBEXaggItemX 6" xfId="679" xr:uid="{00000000-0005-0000-0000-000085020000}"/>
    <cellStyle name="SAPBEXaggItemX 7" xfId="680" xr:uid="{00000000-0005-0000-0000-000086020000}"/>
    <cellStyle name="SAPBEXaggItemX 8" xfId="681" xr:uid="{00000000-0005-0000-0000-000087020000}"/>
    <cellStyle name="SAPBEXaggItemX 9" xfId="682" xr:uid="{00000000-0005-0000-0000-000088020000}"/>
    <cellStyle name="SAPBEXexcBad7" xfId="26" xr:uid="{00000000-0005-0000-0000-000089020000}"/>
    <cellStyle name="SAPBEXexcBad7 10" xfId="683" xr:uid="{00000000-0005-0000-0000-00008A020000}"/>
    <cellStyle name="SAPBEXexcBad7 11" xfId="684" xr:uid="{00000000-0005-0000-0000-00008B020000}"/>
    <cellStyle name="SAPBEXexcBad7 12" xfId="685" xr:uid="{00000000-0005-0000-0000-00008C020000}"/>
    <cellStyle name="SAPBEXexcBad7 2" xfId="686" xr:uid="{00000000-0005-0000-0000-00008D020000}"/>
    <cellStyle name="SAPBEXexcBad7 2 10" xfId="687" xr:uid="{00000000-0005-0000-0000-00008E020000}"/>
    <cellStyle name="SAPBEXexcBad7 2 2" xfId="688" xr:uid="{00000000-0005-0000-0000-00008F020000}"/>
    <cellStyle name="SAPBEXexcBad7 2 3" xfId="689" xr:uid="{00000000-0005-0000-0000-000090020000}"/>
    <cellStyle name="SAPBEXexcBad7 2 4" xfId="690" xr:uid="{00000000-0005-0000-0000-000091020000}"/>
    <cellStyle name="SAPBEXexcBad7 2 5" xfId="691" xr:uid="{00000000-0005-0000-0000-000092020000}"/>
    <cellStyle name="SAPBEXexcBad7 2 6" xfId="692" xr:uid="{00000000-0005-0000-0000-000093020000}"/>
    <cellStyle name="SAPBEXexcBad7 2 7" xfId="693" xr:uid="{00000000-0005-0000-0000-000094020000}"/>
    <cellStyle name="SAPBEXexcBad7 2 8" xfId="694" xr:uid="{00000000-0005-0000-0000-000095020000}"/>
    <cellStyle name="SAPBEXexcBad7 2 9" xfId="695" xr:uid="{00000000-0005-0000-0000-000096020000}"/>
    <cellStyle name="SAPBEXexcBad7 3" xfId="696" xr:uid="{00000000-0005-0000-0000-000097020000}"/>
    <cellStyle name="SAPBEXexcBad7 4" xfId="697" xr:uid="{00000000-0005-0000-0000-000098020000}"/>
    <cellStyle name="SAPBEXexcBad7 5" xfId="698" xr:uid="{00000000-0005-0000-0000-000099020000}"/>
    <cellStyle name="SAPBEXexcBad7 6" xfId="699" xr:uid="{00000000-0005-0000-0000-00009A020000}"/>
    <cellStyle name="SAPBEXexcBad7 7" xfId="700" xr:uid="{00000000-0005-0000-0000-00009B020000}"/>
    <cellStyle name="SAPBEXexcBad7 8" xfId="701" xr:uid="{00000000-0005-0000-0000-00009C020000}"/>
    <cellStyle name="SAPBEXexcBad7 9" xfId="702" xr:uid="{00000000-0005-0000-0000-00009D020000}"/>
    <cellStyle name="SAPBEXexcBad8" xfId="27" xr:uid="{00000000-0005-0000-0000-00009E020000}"/>
    <cellStyle name="SAPBEXexcBad8 10" xfId="703" xr:uid="{00000000-0005-0000-0000-00009F020000}"/>
    <cellStyle name="SAPBEXexcBad8 11" xfId="704" xr:uid="{00000000-0005-0000-0000-0000A0020000}"/>
    <cellStyle name="SAPBEXexcBad8 12" xfId="705" xr:uid="{00000000-0005-0000-0000-0000A1020000}"/>
    <cellStyle name="SAPBEXexcBad8 2" xfId="706" xr:uid="{00000000-0005-0000-0000-0000A2020000}"/>
    <cellStyle name="SAPBEXexcBad8 2 10" xfId="707" xr:uid="{00000000-0005-0000-0000-0000A3020000}"/>
    <cellStyle name="SAPBEXexcBad8 2 2" xfId="708" xr:uid="{00000000-0005-0000-0000-0000A4020000}"/>
    <cellStyle name="SAPBEXexcBad8 2 3" xfId="709" xr:uid="{00000000-0005-0000-0000-0000A5020000}"/>
    <cellStyle name="SAPBEXexcBad8 2 4" xfId="710" xr:uid="{00000000-0005-0000-0000-0000A6020000}"/>
    <cellStyle name="SAPBEXexcBad8 2 5" xfId="711" xr:uid="{00000000-0005-0000-0000-0000A7020000}"/>
    <cellStyle name="SAPBEXexcBad8 2 6" xfId="712" xr:uid="{00000000-0005-0000-0000-0000A8020000}"/>
    <cellStyle name="SAPBEXexcBad8 2 7" xfId="713" xr:uid="{00000000-0005-0000-0000-0000A9020000}"/>
    <cellStyle name="SAPBEXexcBad8 2 8" xfId="714" xr:uid="{00000000-0005-0000-0000-0000AA020000}"/>
    <cellStyle name="SAPBEXexcBad8 2 9" xfId="715" xr:uid="{00000000-0005-0000-0000-0000AB020000}"/>
    <cellStyle name="SAPBEXexcBad8 3" xfId="716" xr:uid="{00000000-0005-0000-0000-0000AC020000}"/>
    <cellStyle name="SAPBEXexcBad8 4" xfId="717" xr:uid="{00000000-0005-0000-0000-0000AD020000}"/>
    <cellStyle name="SAPBEXexcBad8 5" xfId="718" xr:uid="{00000000-0005-0000-0000-0000AE020000}"/>
    <cellStyle name="SAPBEXexcBad8 6" xfId="719" xr:uid="{00000000-0005-0000-0000-0000AF020000}"/>
    <cellStyle name="SAPBEXexcBad8 7" xfId="720" xr:uid="{00000000-0005-0000-0000-0000B0020000}"/>
    <cellStyle name="SAPBEXexcBad8 8" xfId="721" xr:uid="{00000000-0005-0000-0000-0000B1020000}"/>
    <cellStyle name="SAPBEXexcBad8 9" xfId="722" xr:uid="{00000000-0005-0000-0000-0000B2020000}"/>
    <cellStyle name="SAPBEXexcBad9" xfId="28" xr:uid="{00000000-0005-0000-0000-0000B3020000}"/>
    <cellStyle name="SAPBEXexcBad9 10" xfId="723" xr:uid="{00000000-0005-0000-0000-0000B4020000}"/>
    <cellStyle name="SAPBEXexcBad9 11" xfId="724" xr:uid="{00000000-0005-0000-0000-0000B5020000}"/>
    <cellStyle name="SAPBEXexcBad9 12" xfId="725" xr:uid="{00000000-0005-0000-0000-0000B6020000}"/>
    <cellStyle name="SAPBEXexcBad9 2" xfId="726" xr:uid="{00000000-0005-0000-0000-0000B7020000}"/>
    <cellStyle name="SAPBEXexcBad9 2 10" xfId="727" xr:uid="{00000000-0005-0000-0000-0000B8020000}"/>
    <cellStyle name="SAPBEXexcBad9 2 2" xfId="728" xr:uid="{00000000-0005-0000-0000-0000B9020000}"/>
    <cellStyle name="SAPBEXexcBad9 2 3" xfId="729" xr:uid="{00000000-0005-0000-0000-0000BA020000}"/>
    <cellStyle name="SAPBEXexcBad9 2 4" xfId="730" xr:uid="{00000000-0005-0000-0000-0000BB020000}"/>
    <cellStyle name="SAPBEXexcBad9 2 5" xfId="731" xr:uid="{00000000-0005-0000-0000-0000BC020000}"/>
    <cellStyle name="SAPBEXexcBad9 2 6" xfId="732" xr:uid="{00000000-0005-0000-0000-0000BD020000}"/>
    <cellStyle name="SAPBEXexcBad9 2 7" xfId="733" xr:uid="{00000000-0005-0000-0000-0000BE020000}"/>
    <cellStyle name="SAPBEXexcBad9 2 8" xfId="734" xr:uid="{00000000-0005-0000-0000-0000BF020000}"/>
    <cellStyle name="SAPBEXexcBad9 2 9" xfId="735" xr:uid="{00000000-0005-0000-0000-0000C0020000}"/>
    <cellStyle name="SAPBEXexcBad9 3" xfId="736" xr:uid="{00000000-0005-0000-0000-0000C1020000}"/>
    <cellStyle name="SAPBEXexcBad9 4" xfId="737" xr:uid="{00000000-0005-0000-0000-0000C2020000}"/>
    <cellStyle name="SAPBEXexcBad9 5" xfId="738" xr:uid="{00000000-0005-0000-0000-0000C3020000}"/>
    <cellStyle name="SAPBEXexcBad9 6" xfId="739" xr:uid="{00000000-0005-0000-0000-0000C4020000}"/>
    <cellStyle name="SAPBEXexcBad9 7" xfId="740" xr:uid="{00000000-0005-0000-0000-0000C5020000}"/>
    <cellStyle name="SAPBEXexcBad9 8" xfId="741" xr:uid="{00000000-0005-0000-0000-0000C6020000}"/>
    <cellStyle name="SAPBEXexcBad9 9" xfId="742" xr:uid="{00000000-0005-0000-0000-0000C7020000}"/>
    <cellStyle name="SAPBEXexcCritical4" xfId="29" xr:uid="{00000000-0005-0000-0000-0000C8020000}"/>
    <cellStyle name="SAPBEXexcCritical4 10" xfId="743" xr:uid="{00000000-0005-0000-0000-0000C9020000}"/>
    <cellStyle name="SAPBEXexcCritical4 11" xfId="744" xr:uid="{00000000-0005-0000-0000-0000CA020000}"/>
    <cellStyle name="SAPBEXexcCritical4 12" xfId="745" xr:uid="{00000000-0005-0000-0000-0000CB020000}"/>
    <cellStyle name="SAPBEXexcCritical4 2" xfId="746" xr:uid="{00000000-0005-0000-0000-0000CC020000}"/>
    <cellStyle name="SAPBEXexcCritical4 2 10" xfId="747" xr:uid="{00000000-0005-0000-0000-0000CD020000}"/>
    <cellStyle name="SAPBEXexcCritical4 2 2" xfId="748" xr:uid="{00000000-0005-0000-0000-0000CE020000}"/>
    <cellStyle name="SAPBEXexcCritical4 2 3" xfId="749" xr:uid="{00000000-0005-0000-0000-0000CF020000}"/>
    <cellStyle name="SAPBEXexcCritical4 2 4" xfId="750" xr:uid="{00000000-0005-0000-0000-0000D0020000}"/>
    <cellStyle name="SAPBEXexcCritical4 2 5" xfId="751" xr:uid="{00000000-0005-0000-0000-0000D1020000}"/>
    <cellStyle name="SAPBEXexcCritical4 2 6" xfId="752" xr:uid="{00000000-0005-0000-0000-0000D2020000}"/>
    <cellStyle name="SAPBEXexcCritical4 2 7" xfId="753" xr:uid="{00000000-0005-0000-0000-0000D3020000}"/>
    <cellStyle name="SAPBEXexcCritical4 2 8" xfId="754" xr:uid="{00000000-0005-0000-0000-0000D4020000}"/>
    <cellStyle name="SAPBEXexcCritical4 2 9" xfId="755" xr:uid="{00000000-0005-0000-0000-0000D5020000}"/>
    <cellStyle name="SAPBEXexcCritical4 3" xfId="756" xr:uid="{00000000-0005-0000-0000-0000D6020000}"/>
    <cellStyle name="SAPBEXexcCritical4 4" xfId="757" xr:uid="{00000000-0005-0000-0000-0000D7020000}"/>
    <cellStyle name="SAPBEXexcCritical4 5" xfId="758" xr:uid="{00000000-0005-0000-0000-0000D8020000}"/>
    <cellStyle name="SAPBEXexcCritical4 6" xfId="759" xr:uid="{00000000-0005-0000-0000-0000D9020000}"/>
    <cellStyle name="SAPBEXexcCritical4 7" xfId="760" xr:uid="{00000000-0005-0000-0000-0000DA020000}"/>
    <cellStyle name="SAPBEXexcCritical4 8" xfId="761" xr:uid="{00000000-0005-0000-0000-0000DB020000}"/>
    <cellStyle name="SAPBEXexcCritical4 9" xfId="762" xr:uid="{00000000-0005-0000-0000-0000DC020000}"/>
    <cellStyle name="SAPBEXexcCritical5" xfId="30" xr:uid="{00000000-0005-0000-0000-0000DD020000}"/>
    <cellStyle name="SAPBEXexcCritical5 10" xfId="763" xr:uid="{00000000-0005-0000-0000-0000DE020000}"/>
    <cellStyle name="SAPBEXexcCritical5 11" xfId="764" xr:uid="{00000000-0005-0000-0000-0000DF020000}"/>
    <cellStyle name="SAPBEXexcCritical5 12" xfId="765" xr:uid="{00000000-0005-0000-0000-0000E0020000}"/>
    <cellStyle name="SAPBEXexcCritical5 2" xfId="766" xr:uid="{00000000-0005-0000-0000-0000E1020000}"/>
    <cellStyle name="SAPBEXexcCritical5 2 10" xfId="767" xr:uid="{00000000-0005-0000-0000-0000E2020000}"/>
    <cellStyle name="SAPBEXexcCritical5 2 2" xfId="768" xr:uid="{00000000-0005-0000-0000-0000E3020000}"/>
    <cellStyle name="SAPBEXexcCritical5 2 3" xfId="769" xr:uid="{00000000-0005-0000-0000-0000E4020000}"/>
    <cellStyle name="SAPBEXexcCritical5 2 4" xfId="770" xr:uid="{00000000-0005-0000-0000-0000E5020000}"/>
    <cellStyle name="SAPBEXexcCritical5 2 5" xfId="771" xr:uid="{00000000-0005-0000-0000-0000E6020000}"/>
    <cellStyle name="SAPBEXexcCritical5 2 6" xfId="772" xr:uid="{00000000-0005-0000-0000-0000E7020000}"/>
    <cellStyle name="SAPBEXexcCritical5 2 7" xfId="773" xr:uid="{00000000-0005-0000-0000-0000E8020000}"/>
    <cellStyle name="SAPBEXexcCritical5 2 8" xfId="774" xr:uid="{00000000-0005-0000-0000-0000E9020000}"/>
    <cellStyle name="SAPBEXexcCritical5 2 9" xfId="775" xr:uid="{00000000-0005-0000-0000-0000EA020000}"/>
    <cellStyle name="SAPBEXexcCritical5 3" xfId="776" xr:uid="{00000000-0005-0000-0000-0000EB020000}"/>
    <cellStyle name="SAPBEXexcCritical5 4" xfId="777" xr:uid="{00000000-0005-0000-0000-0000EC020000}"/>
    <cellStyle name="SAPBEXexcCritical5 5" xfId="778" xr:uid="{00000000-0005-0000-0000-0000ED020000}"/>
    <cellStyle name="SAPBEXexcCritical5 6" xfId="779" xr:uid="{00000000-0005-0000-0000-0000EE020000}"/>
    <cellStyle name="SAPBEXexcCritical5 7" xfId="780" xr:uid="{00000000-0005-0000-0000-0000EF020000}"/>
    <cellStyle name="SAPBEXexcCritical5 8" xfId="781" xr:uid="{00000000-0005-0000-0000-0000F0020000}"/>
    <cellStyle name="SAPBEXexcCritical5 9" xfId="782" xr:uid="{00000000-0005-0000-0000-0000F1020000}"/>
    <cellStyle name="SAPBEXexcCritical6" xfId="31" xr:uid="{00000000-0005-0000-0000-0000F2020000}"/>
    <cellStyle name="SAPBEXexcCritical6 10" xfId="783" xr:uid="{00000000-0005-0000-0000-0000F3020000}"/>
    <cellStyle name="SAPBEXexcCritical6 11" xfId="784" xr:uid="{00000000-0005-0000-0000-0000F4020000}"/>
    <cellStyle name="SAPBEXexcCritical6 12" xfId="785" xr:uid="{00000000-0005-0000-0000-0000F5020000}"/>
    <cellStyle name="SAPBEXexcCritical6 2" xfId="786" xr:uid="{00000000-0005-0000-0000-0000F6020000}"/>
    <cellStyle name="SAPBEXexcCritical6 2 10" xfId="787" xr:uid="{00000000-0005-0000-0000-0000F7020000}"/>
    <cellStyle name="SAPBEXexcCritical6 2 2" xfId="788" xr:uid="{00000000-0005-0000-0000-0000F8020000}"/>
    <cellStyle name="SAPBEXexcCritical6 2 3" xfId="789" xr:uid="{00000000-0005-0000-0000-0000F9020000}"/>
    <cellStyle name="SAPBEXexcCritical6 2 4" xfId="790" xr:uid="{00000000-0005-0000-0000-0000FA020000}"/>
    <cellStyle name="SAPBEXexcCritical6 2 5" xfId="791" xr:uid="{00000000-0005-0000-0000-0000FB020000}"/>
    <cellStyle name="SAPBEXexcCritical6 2 6" xfId="792" xr:uid="{00000000-0005-0000-0000-0000FC020000}"/>
    <cellStyle name="SAPBEXexcCritical6 2 7" xfId="793" xr:uid="{00000000-0005-0000-0000-0000FD020000}"/>
    <cellStyle name="SAPBEXexcCritical6 2 8" xfId="794" xr:uid="{00000000-0005-0000-0000-0000FE020000}"/>
    <cellStyle name="SAPBEXexcCritical6 2 9" xfId="795" xr:uid="{00000000-0005-0000-0000-0000FF020000}"/>
    <cellStyle name="SAPBEXexcCritical6 3" xfId="796" xr:uid="{00000000-0005-0000-0000-000000030000}"/>
    <cellStyle name="SAPBEXexcCritical6 4" xfId="797" xr:uid="{00000000-0005-0000-0000-000001030000}"/>
    <cellStyle name="SAPBEXexcCritical6 5" xfId="798" xr:uid="{00000000-0005-0000-0000-000002030000}"/>
    <cellStyle name="SAPBEXexcCritical6 6" xfId="799" xr:uid="{00000000-0005-0000-0000-000003030000}"/>
    <cellStyle name="SAPBEXexcCritical6 7" xfId="800" xr:uid="{00000000-0005-0000-0000-000004030000}"/>
    <cellStyle name="SAPBEXexcCritical6 8" xfId="801" xr:uid="{00000000-0005-0000-0000-000005030000}"/>
    <cellStyle name="SAPBEXexcCritical6 9" xfId="802" xr:uid="{00000000-0005-0000-0000-000006030000}"/>
    <cellStyle name="SAPBEXexcGood1" xfId="32" xr:uid="{00000000-0005-0000-0000-000007030000}"/>
    <cellStyle name="SAPBEXexcGood1 10" xfId="803" xr:uid="{00000000-0005-0000-0000-000008030000}"/>
    <cellStyle name="SAPBEXexcGood1 11" xfId="804" xr:uid="{00000000-0005-0000-0000-000009030000}"/>
    <cellStyle name="SAPBEXexcGood1 12" xfId="805" xr:uid="{00000000-0005-0000-0000-00000A030000}"/>
    <cellStyle name="SAPBEXexcGood1 2" xfId="806" xr:uid="{00000000-0005-0000-0000-00000B030000}"/>
    <cellStyle name="SAPBEXexcGood1 2 10" xfId="807" xr:uid="{00000000-0005-0000-0000-00000C030000}"/>
    <cellStyle name="SAPBEXexcGood1 2 2" xfId="808" xr:uid="{00000000-0005-0000-0000-00000D030000}"/>
    <cellStyle name="SAPBEXexcGood1 2 3" xfId="809" xr:uid="{00000000-0005-0000-0000-00000E030000}"/>
    <cellStyle name="SAPBEXexcGood1 2 4" xfId="810" xr:uid="{00000000-0005-0000-0000-00000F030000}"/>
    <cellStyle name="SAPBEXexcGood1 2 5" xfId="811" xr:uid="{00000000-0005-0000-0000-000010030000}"/>
    <cellStyle name="SAPBEXexcGood1 2 6" xfId="812" xr:uid="{00000000-0005-0000-0000-000011030000}"/>
    <cellStyle name="SAPBEXexcGood1 2 7" xfId="813" xr:uid="{00000000-0005-0000-0000-000012030000}"/>
    <cellStyle name="SAPBEXexcGood1 2 8" xfId="814" xr:uid="{00000000-0005-0000-0000-000013030000}"/>
    <cellStyle name="SAPBEXexcGood1 2 9" xfId="815" xr:uid="{00000000-0005-0000-0000-000014030000}"/>
    <cellStyle name="SAPBEXexcGood1 3" xfId="816" xr:uid="{00000000-0005-0000-0000-000015030000}"/>
    <cellStyle name="SAPBEXexcGood1 4" xfId="817" xr:uid="{00000000-0005-0000-0000-000016030000}"/>
    <cellStyle name="SAPBEXexcGood1 5" xfId="818" xr:uid="{00000000-0005-0000-0000-000017030000}"/>
    <cellStyle name="SAPBEXexcGood1 6" xfId="819" xr:uid="{00000000-0005-0000-0000-000018030000}"/>
    <cellStyle name="SAPBEXexcGood1 7" xfId="820" xr:uid="{00000000-0005-0000-0000-000019030000}"/>
    <cellStyle name="SAPBEXexcGood1 8" xfId="821" xr:uid="{00000000-0005-0000-0000-00001A030000}"/>
    <cellStyle name="SAPBEXexcGood1 9" xfId="822" xr:uid="{00000000-0005-0000-0000-00001B030000}"/>
    <cellStyle name="SAPBEXexcGood2" xfId="33" xr:uid="{00000000-0005-0000-0000-00001C030000}"/>
    <cellStyle name="SAPBEXexcGood2 10" xfId="823" xr:uid="{00000000-0005-0000-0000-00001D030000}"/>
    <cellStyle name="SAPBEXexcGood2 11" xfId="824" xr:uid="{00000000-0005-0000-0000-00001E030000}"/>
    <cellStyle name="SAPBEXexcGood2 12" xfId="825" xr:uid="{00000000-0005-0000-0000-00001F030000}"/>
    <cellStyle name="SAPBEXexcGood2 2" xfId="826" xr:uid="{00000000-0005-0000-0000-000020030000}"/>
    <cellStyle name="SAPBEXexcGood2 2 10" xfId="827" xr:uid="{00000000-0005-0000-0000-000021030000}"/>
    <cellStyle name="SAPBEXexcGood2 2 2" xfId="828" xr:uid="{00000000-0005-0000-0000-000022030000}"/>
    <cellStyle name="SAPBEXexcGood2 2 3" xfId="829" xr:uid="{00000000-0005-0000-0000-000023030000}"/>
    <cellStyle name="SAPBEXexcGood2 2 4" xfId="830" xr:uid="{00000000-0005-0000-0000-000024030000}"/>
    <cellStyle name="SAPBEXexcGood2 2 5" xfId="831" xr:uid="{00000000-0005-0000-0000-000025030000}"/>
    <cellStyle name="SAPBEXexcGood2 2 6" xfId="832" xr:uid="{00000000-0005-0000-0000-000026030000}"/>
    <cellStyle name="SAPBEXexcGood2 2 7" xfId="833" xr:uid="{00000000-0005-0000-0000-000027030000}"/>
    <cellStyle name="SAPBEXexcGood2 2 8" xfId="834" xr:uid="{00000000-0005-0000-0000-000028030000}"/>
    <cellStyle name="SAPBEXexcGood2 2 9" xfId="835" xr:uid="{00000000-0005-0000-0000-000029030000}"/>
    <cellStyle name="SAPBEXexcGood2 3" xfId="836" xr:uid="{00000000-0005-0000-0000-00002A030000}"/>
    <cellStyle name="SAPBEXexcGood2 4" xfId="837" xr:uid="{00000000-0005-0000-0000-00002B030000}"/>
    <cellStyle name="SAPBEXexcGood2 5" xfId="838" xr:uid="{00000000-0005-0000-0000-00002C030000}"/>
    <cellStyle name="SAPBEXexcGood2 6" xfId="839" xr:uid="{00000000-0005-0000-0000-00002D030000}"/>
    <cellStyle name="SAPBEXexcGood2 7" xfId="840" xr:uid="{00000000-0005-0000-0000-00002E030000}"/>
    <cellStyle name="SAPBEXexcGood2 8" xfId="841" xr:uid="{00000000-0005-0000-0000-00002F030000}"/>
    <cellStyle name="SAPBEXexcGood2 9" xfId="842" xr:uid="{00000000-0005-0000-0000-000030030000}"/>
    <cellStyle name="SAPBEXexcGood3" xfId="34" xr:uid="{00000000-0005-0000-0000-000031030000}"/>
    <cellStyle name="SAPBEXexcGood3 10" xfId="843" xr:uid="{00000000-0005-0000-0000-000032030000}"/>
    <cellStyle name="SAPBEXexcGood3 11" xfId="844" xr:uid="{00000000-0005-0000-0000-000033030000}"/>
    <cellStyle name="SAPBEXexcGood3 12" xfId="845" xr:uid="{00000000-0005-0000-0000-000034030000}"/>
    <cellStyle name="SAPBEXexcGood3 2" xfId="846" xr:uid="{00000000-0005-0000-0000-000035030000}"/>
    <cellStyle name="SAPBEXexcGood3 2 10" xfId="847" xr:uid="{00000000-0005-0000-0000-000036030000}"/>
    <cellStyle name="SAPBEXexcGood3 2 2" xfId="848" xr:uid="{00000000-0005-0000-0000-000037030000}"/>
    <cellStyle name="SAPBEXexcGood3 2 3" xfId="849" xr:uid="{00000000-0005-0000-0000-000038030000}"/>
    <cellStyle name="SAPBEXexcGood3 2 4" xfId="850" xr:uid="{00000000-0005-0000-0000-000039030000}"/>
    <cellStyle name="SAPBEXexcGood3 2 5" xfId="851" xr:uid="{00000000-0005-0000-0000-00003A030000}"/>
    <cellStyle name="SAPBEXexcGood3 2 6" xfId="852" xr:uid="{00000000-0005-0000-0000-00003B030000}"/>
    <cellStyle name="SAPBEXexcGood3 2 7" xfId="853" xr:uid="{00000000-0005-0000-0000-00003C030000}"/>
    <cellStyle name="SAPBEXexcGood3 2 8" xfId="854" xr:uid="{00000000-0005-0000-0000-00003D030000}"/>
    <cellStyle name="SAPBEXexcGood3 2 9" xfId="855" xr:uid="{00000000-0005-0000-0000-00003E030000}"/>
    <cellStyle name="SAPBEXexcGood3 3" xfId="856" xr:uid="{00000000-0005-0000-0000-00003F030000}"/>
    <cellStyle name="SAPBEXexcGood3 4" xfId="857" xr:uid="{00000000-0005-0000-0000-000040030000}"/>
    <cellStyle name="SAPBEXexcGood3 5" xfId="858" xr:uid="{00000000-0005-0000-0000-000041030000}"/>
    <cellStyle name="SAPBEXexcGood3 6" xfId="859" xr:uid="{00000000-0005-0000-0000-000042030000}"/>
    <cellStyle name="SAPBEXexcGood3 7" xfId="860" xr:uid="{00000000-0005-0000-0000-000043030000}"/>
    <cellStyle name="SAPBEXexcGood3 8" xfId="861" xr:uid="{00000000-0005-0000-0000-000044030000}"/>
    <cellStyle name="SAPBEXexcGood3 9" xfId="862" xr:uid="{00000000-0005-0000-0000-000045030000}"/>
    <cellStyle name="SAPBEXfilterDrill" xfId="35" xr:uid="{00000000-0005-0000-0000-000046030000}"/>
    <cellStyle name="SAPBEXfilterDrill 10" xfId="863" xr:uid="{00000000-0005-0000-0000-000047030000}"/>
    <cellStyle name="SAPBEXfilterDrill 11" xfId="864" xr:uid="{00000000-0005-0000-0000-000048030000}"/>
    <cellStyle name="SAPBEXfilterDrill 12" xfId="865" xr:uid="{00000000-0005-0000-0000-000049030000}"/>
    <cellStyle name="SAPBEXfilterDrill 2" xfId="866" xr:uid="{00000000-0005-0000-0000-00004A030000}"/>
    <cellStyle name="SAPBEXfilterDrill 2 10" xfId="867" xr:uid="{00000000-0005-0000-0000-00004B030000}"/>
    <cellStyle name="SAPBEXfilterDrill 2 2" xfId="868" xr:uid="{00000000-0005-0000-0000-00004C030000}"/>
    <cellStyle name="SAPBEXfilterDrill 2 3" xfId="869" xr:uid="{00000000-0005-0000-0000-00004D030000}"/>
    <cellStyle name="SAPBEXfilterDrill 2 4" xfId="870" xr:uid="{00000000-0005-0000-0000-00004E030000}"/>
    <cellStyle name="SAPBEXfilterDrill 2 5" xfId="871" xr:uid="{00000000-0005-0000-0000-00004F030000}"/>
    <cellStyle name="SAPBEXfilterDrill 2 6" xfId="872" xr:uid="{00000000-0005-0000-0000-000050030000}"/>
    <cellStyle name="SAPBEXfilterDrill 2 7" xfId="873" xr:uid="{00000000-0005-0000-0000-000051030000}"/>
    <cellStyle name="SAPBEXfilterDrill 2 8" xfId="874" xr:uid="{00000000-0005-0000-0000-000052030000}"/>
    <cellStyle name="SAPBEXfilterDrill 2 9" xfId="875" xr:uid="{00000000-0005-0000-0000-000053030000}"/>
    <cellStyle name="SAPBEXfilterDrill 3" xfId="876" xr:uid="{00000000-0005-0000-0000-000054030000}"/>
    <cellStyle name="SAPBEXfilterDrill 4" xfId="877" xr:uid="{00000000-0005-0000-0000-000055030000}"/>
    <cellStyle name="SAPBEXfilterDrill 5" xfId="878" xr:uid="{00000000-0005-0000-0000-000056030000}"/>
    <cellStyle name="SAPBEXfilterDrill 6" xfId="879" xr:uid="{00000000-0005-0000-0000-000057030000}"/>
    <cellStyle name="SAPBEXfilterDrill 7" xfId="880" xr:uid="{00000000-0005-0000-0000-000058030000}"/>
    <cellStyle name="SAPBEXfilterDrill 8" xfId="881" xr:uid="{00000000-0005-0000-0000-000059030000}"/>
    <cellStyle name="SAPBEXfilterDrill 9" xfId="882" xr:uid="{00000000-0005-0000-0000-00005A030000}"/>
    <cellStyle name="SAPBEXfilterItem" xfId="36" xr:uid="{00000000-0005-0000-0000-00005B030000}"/>
    <cellStyle name="SAPBEXfilterItem 10" xfId="883" xr:uid="{00000000-0005-0000-0000-00005C030000}"/>
    <cellStyle name="SAPBEXfilterItem 11" xfId="884" xr:uid="{00000000-0005-0000-0000-00005D030000}"/>
    <cellStyle name="SAPBEXfilterItem 12" xfId="885" xr:uid="{00000000-0005-0000-0000-00005E030000}"/>
    <cellStyle name="SAPBEXfilterItem 2" xfId="886" xr:uid="{00000000-0005-0000-0000-00005F030000}"/>
    <cellStyle name="SAPBEXfilterItem 2 10" xfId="887" xr:uid="{00000000-0005-0000-0000-000060030000}"/>
    <cellStyle name="SAPBEXfilterItem 2 2" xfId="888" xr:uid="{00000000-0005-0000-0000-000061030000}"/>
    <cellStyle name="SAPBEXfilterItem 2 3" xfId="889" xr:uid="{00000000-0005-0000-0000-000062030000}"/>
    <cellStyle name="SAPBEXfilterItem 2 4" xfId="890" xr:uid="{00000000-0005-0000-0000-000063030000}"/>
    <cellStyle name="SAPBEXfilterItem 2 5" xfId="891" xr:uid="{00000000-0005-0000-0000-000064030000}"/>
    <cellStyle name="SAPBEXfilterItem 2 6" xfId="892" xr:uid="{00000000-0005-0000-0000-000065030000}"/>
    <cellStyle name="SAPBEXfilterItem 2 7" xfId="893" xr:uid="{00000000-0005-0000-0000-000066030000}"/>
    <cellStyle name="SAPBEXfilterItem 2 8" xfId="894" xr:uid="{00000000-0005-0000-0000-000067030000}"/>
    <cellStyle name="SAPBEXfilterItem 2 9" xfId="895" xr:uid="{00000000-0005-0000-0000-000068030000}"/>
    <cellStyle name="SAPBEXfilterItem 3" xfId="896" xr:uid="{00000000-0005-0000-0000-000069030000}"/>
    <cellStyle name="SAPBEXfilterItem 4" xfId="897" xr:uid="{00000000-0005-0000-0000-00006A030000}"/>
    <cellStyle name="SAPBEXfilterItem 5" xfId="898" xr:uid="{00000000-0005-0000-0000-00006B030000}"/>
    <cellStyle name="SAPBEXfilterItem 6" xfId="899" xr:uid="{00000000-0005-0000-0000-00006C030000}"/>
    <cellStyle name="SAPBEXfilterItem 7" xfId="900" xr:uid="{00000000-0005-0000-0000-00006D030000}"/>
    <cellStyle name="SAPBEXfilterItem 8" xfId="901" xr:uid="{00000000-0005-0000-0000-00006E030000}"/>
    <cellStyle name="SAPBEXfilterItem 9" xfId="902" xr:uid="{00000000-0005-0000-0000-00006F030000}"/>
    <cellStyle name="SAPBEXfilterText" xfId="37" xr:uid="{00000000-0005-0000-0000-000070030000}"/>
    <cellStyle name="SAPBEXfilterText 10" xfId="903" xr:uid="{00000000-0005-0000-0000-000071030000}"/>
    <cellStyle name="SAPBEXfilterText 11" xfId="904" xr:uid="{00000000-0005-0000-0000-000072030000}"/>
    <cellStyle name="SAPBEXfilterText 12" xfId="905" xr:uid="{00000000-0005-0000-0000-000073030000}"/>
    <cellStyle name="SAPBEXfilterText 2" xfId="906" xr:uid="{00000000-0005-0000-0000-000074030000}"/>
    <cellStyle name="SAPBEXfilterText 2 10" xfId="907" xr:uid="{00000000-0005-0000-0000-000075030000}"/>
    <cellStyle name="SAPBEXfilterText 2 2" xfId="908" xr:uid="{00000000-0005-0000-0000-000076030000}"/>
    <cellStyle name="SAPBEXfilterText 2 3" xfId="909" xr:uid="{00000000-0005-0000-0000-000077030000}"/>
    <cellStyle name="SAPBEXfilterText 2 4" xfId="910" xr:uid="{00000000-0005-0000-0000-000078030000}"/>
    <cellStyle name="SAPBEXfilterText 2 5" xfId="911" xr:uid="{00000000-0005-0000-0000-000079030000}"/>
    <cellStyle name="SAPBEXfilterText 2 6" xfId="912" xr:uid="{00000000-0005-0000-0000-00007A030000}"/>
    <cellStyle name="SAPBEXfilterText 2 7" xfId="913" xr:uid="{00000000-0005-0000-0000-00007B030000}"/>
    <cellStyle name="SAPBEXfilterText 2 8" xfId="914" xr:uid="{00000000-0005-0000-0000-00007C030000}"/>
    <cellStyle name="SAPBEXfilterText 2 9" xfId="915" xr:uid="{00000000-0005-0000-0000-00007D030000}"/>
    <cellStyle name="SAPBEXfilterText 3" xfId="916" xr:uid="{00000000-0005-0000-0000-00007E030000}"/>
    <cellStyle name="SAPBEXfilterText 4" xfId="917" xr:uid="{00000000-0005-0000-0000-00007F030000}"/>
    <cellStyle name="SAPBEXfilterText 5" xfId="918" xr:uid="{00000000-0005-0000-0000-000080030000}"/>
    <cellStyle name="SAPBEXfilterText 6" xfId="919" xr:uid="{00000000-0005-0000-0000-000081030000}"/>
    <cellStyle name="SAPBEXfilterText 7" xfId="920" xr:uid="{00000000-0005-0000-0000-000082030000}"/>
    <cellStyle name="SAPBEXfilterText 8" xfId="921" xr:uid="{00000000-0005-0000-0000-000083030000}"/>
    <cellStyle name="SAPBEXfilterText 9" xfId="922" xr:uid="{00000000-0005-0000-0000-000084030000}"/>
    <cellStyle name="SAPBEXformats" xfId="38" xr:uid="{00000000-0005-0000-0000-000085030000}"/>
    <cellStyle name="SAPBEXformats 10" xfId="923" xr:uid="{00000000-0005-0000-0000-000086030000}"/>
    <cellStyle name="SAPBEXformats 11" xfId="924" xr:uid="{00000000-0005-0000-0000-000087030000}"/>
    <cellStyle name="SAPBEXformats 12" xfId="925" xr:uid="{00000000-0005-0000-0000-000088030000}"/>
    <cellStyle name="SAPBEXformats 2" xfId="926" xr:uid="{00000000-0005-0000-0000-000089030000}"/>
    <cellStyle name="SAPBEXformats 2 10" xfId="927" xr:uid="{00000000-0005-0000-0000-00008A030000}"/>
    <cellStyle name="SAPBEXformats 2 2" xfId="928" xr:uid="{00000000-0005-0000-0000-00008B030000}"/>
    <cellStyle name="SAPBEXformats 2 3" xfId="929" xr:uid="{00000000-0005-0000-0000-00008C030000}"/>
    <cellStyle name="SAPBEXformats 2 4" xfId="930" xr:uid="{00000000-0005-0000-0000-00008D030000}"/>
    <cellStyle name="SAPBEXformats 2 5" xfId="931" xr:uid="{00000000-0005-0000-0000-00008E030000}"/>
    <cellStyle name="SAPBEXformats 2 6" xfId="932" xr:uid="{00000000-0005-0000-0000-00008F030000}"/>
    <cellStyle name="SAPBEXformats 2 7" xfId="933" xr:uid="{00000000-0005-0000-0000-000090030000}"/>
    <cellStyle name="SAPBEXformats 2 8" xfId="934" xr:uid="{00000000-0005-0000-0000-000091030000}"/>
    <cellStyle name="SAPBEXformats 2 9" xfId="935" xr:uid="{00000000-0005-0000-0000-000092030000}"/>
    <cellStyle name="SAPBEXformats 3" xfId="936" xr:uid="{00000000-0005-0000-0000-000093030000}"/>
    <cellStyle name="SAPBEXformats 4" xfId="937" xr:uid="{00000000-0005-0000-0000-000094030000}"/>
    <cellStyle name="SAPBEXformats 5" xfId="938" xr:uid="{00000000-0005-0000-0000-000095030000}"/>
    <cellStyle name="SAPBEXformats 6" xfId="939" xr:uid="{00000000-0005-0000-0000-000096030000}"/>
    <cellStyle name="SAPBEXformats 7" xfId="940" xr:uid="{00000000-0005-0000-0000-000097030000}"/>
    <cellStyle name="SAPBEXformats 8" xfId="941" xr:uid="{00000000-0005-0000-0000-000098030000}"/>
    <cellStyle name="SAPBEXformats 9" xfId="942" xr:uid="{00000000-0005-0000-0000-000099030000}"/>
    <cellStyle name="SAPBEXheaderItem" xfId="39" xr:uid="{00000000-0005-0000-0000-00009A030000}"/>
    <cellStyle name="SAPBEXheaderItem 10" xfId="943" xr:uid="{00000000-0005-0000-0000-00009B030000}"/>
    <cellStyle name="SAPBEXheaderItem 11" xfId="944" xr:uid="{00000000-0005-0000-0000-00009C030000}"/>
    <cellStyle name="SAPBEXheaderItem 12" xfId="945" xr:uid="{00000000-0005-0000-0000-00009D030000}"/>
    <cellStyle name="SAPBEXheaderItem 2" xfId="946" xr:uid="{00000000-0005-0000-0000-00009E030000}"/>
    <cellStyle name="SAPBEXheaderItem 2 10" xfId="947" xr:uid="{00000000-0005-0000-0000-00009F030000}"/>
    <cellStyle name="SAPBEXheaderItem 2 2" xfId="948" xr:uid="{00000000-0005-0000-0000-0000A0030000}"/>
    <cellStyle name="SAPBEXheaderItem 2 3" xfId="949" xr:uid="{00000000-0005-0000-0000-0000A1030000}"/>
    <cellStyle name="SAPBEXheaderItem 2 4" xfId="950" xr:uid="{00000000-0005-0000-0000-0000A2030000}"/>
    <cellStyle name="SAPBEXheaderItem 2 5" xfId="951" xr:uid="{00000000-0005-0000-0000-0000A3030000}"/>
    <cellStyle name="SAPBEXheaderItem 2 6" xfId="952" xr:uid="{00000000-0005-0000-0000-0000A4030000}"/>
    <cellStyle name="SAPBEXheaderItem 2 7" xfId="953" xr:uid="{00000000-0005-0000-0000-0000A5030000}"/>
    <cellStyle name="SAPBEXheaderItem 2 8" xfId="954" xr:uid="{00000000-0005-0000-0000-0000A6030000}"/>
    <cellStyle name="SAPBEXheaderItem 2 9" xfId="955" xr:uid="{00000000-0005-0000-0000-0000A7030000}"/>
    <cellStyle name="SAPBEXheaderItem 3" xfId="956" xr:uid="{00000000-0005-0000-0000-0000A8030000}"/>
    <cellStyle name="SAPBEXheaderItem 4" xfId="957" xr:uid="{00000000-0005-0000-0000-0000A9030000}"/>
    <cellStyle name="SAPBEXheaderItem 5" xfId="958" xr:uid="{00000000-0005-0000-0000-0000AA030000}"/>
    <cellStyle name="SAPBEXheaderItem 6" xfId="959" xr:uid="{00000000-0005-0000-0000-0000AB030000}"/>
    <cellStyle name="SAPBEXheaderItem 7" xfId="960" xr:uid="{00000000-0005-0000-0000-0000AC030000}"/>
    <cellStyle name="SAPBEXheaderItem 8" xfId="961" xr:uid="{00000000-0005-0000-0000-0000AD030000}"/>
    <cellStyle name="SAPBEXheaderItem 9" xfId="962" xr:uid="{00000000-0005-0000-0000-0000AE030000}"/>
    <cellStyle name="SAPBEXheaderText" xfId="40" xr:uid="{00000000-0005-0000-0000-0000AF030000}"/>
    <cellStyle name="SAPBEXheaderText 10" xfId="963" xr:uid="{00000000-0005-0000-0000-0000B0030000}"/>
    <cellStyle name="SAPBEXheaderText 11" xfId="964" xr:uid="{00000000-0005-0000-0000-0000B1030000}"/>
    <cellStyle name="SAPBEXheaderText 12" xfId="965" xr:uid="{00000000-0005-0000-0000-0000B2030000}"/>
    <cellStyle name="SAPBEXheaderText 2" xfId="966" xr:uid="{00000000-0005-0000-0000-0000B3030000}"/>
    <cellStyle name="SAPBEXheaderText 2 10" xfId="967" xr:uid="{00000000-0005-0000-0000-0000B4030000}"/>
    <cellStyle name="SAPBEXheaderText 2 2" xfId="968" xr:uid="{00000000-0005-0000-0000-0000B5030000}"/>
    <cellStyle name="SAPBEXheaderText 2 3" xfId="969" xr:uid="{00000000-0005-0000-0000-0000B6030000}"/>
    <cellStyle name="SAPBEXheaderText 2 4" xfId="970" xr:uid="{00000000-0005-0000-0000-0000B7030000}"/>
    <cellStyle name="SAPBEXheaderText 2 5" xfId="971" xr:uid="{00000000-0005-0000-0000-0000B8030000}"/>
    <cellStyle name="SAPBEXheaderText 2 6" xfId="972" xr:uid="{00000000-0005-0000-0000-0000B9030000}"/>
    <cellStyle name="SAPBEXheaderText 2 7" xfId="973" xr:uid="{00000000-0005-0000-0000-0000BA030000}"/>
    <cellStyle name="SAPBEXheaderText 2 8" xfId="974" xr:uid="{00000000-0005-0000-0000-0000BB030000}"/>
    <cellStyle name="SAPBEXheaderText 2 9" xfId="975" xr:uid="{00000000-0005-0000-0000-0000BC030000}"/>
    <cellStyle name="SAPBEXheaderText 3" xfId="976" xr:uid="{00000000-0005-0000-0000-0000BD030000}"/>
    <cellStyle name="SAPBEXheaderText 4" xfId="977" xr:uid="{00000000-0005-0000-0000-0000BE030000}"/>
    <cellStyle name="SAPBEXheaderText 5" xfId="978" xr:uid="{00000000-0005-0000-0000-0000BF030000}"/>
    <cellStyle name="SAPBEXheaderText 6" xfId="979" xr:uid="{00000000-0005-0000-0000-0000C0030000}"/>
    <cellStyle name="SAPBEXheaderText 7" xfId="980" xr:uid="{00000000-0005-0000-0000-0000C1030000}"/>
    <cellStyle name="SAPBEXheaderText 8" xfId="981" xr:uid="{00000000-0005-0000-0000-0000C2030000}"/>
    <cellStyle name="SAPBEXheaderText 9" xfId="982" xr:uid="{00000000-0005-0000-0000-0000C3030000}"/>
    <cellStyle name="SAPBEXHLevel0" xfId="41" xr:uid="{00000000-0005-0000-0000-0000C4030000}"/>
    <cellStyle name="SAPBEXHLevel0 10" xfId="983" xr:uid="{00000000-0005-0000-0000-0000C5030000}"/>
    <cellStyle name="SAPBEXHLevel0 11" xfId="984" xr:uid="{00000000-0005-0000-0000-0000C6030000}"/>
    <cellStyle name="SAPBEXHLevel0 12" xfId="985" xr:uid="{00000000-0005-0000-0000-0000C7030000}"/>
    <cellStyle name="SAPBEXHLevel0 2" xfId="986" xr:uid="{00000000-0005-0000-0000-0000C8030000}"/>
    <cellStyle name="SAPBEXHLevel0 2 10" xfId="987" xr:uid="{00000000-0005-0000-0000-0000C9030000}"/>
    <cellStyle name="SAPBEXHLevel0 2 11" xfId="988" xr:uid="{00000000-0005-0000-0000-0000CA030000}"/>
    <cellStyle name="SAPBEXHLevel0 2 2" xfId="989" xr:uid="{00000000-0005-0000-0000-0000CB030000}"/>
    <cellStyle name="SAPBEXHLevel0 2 3" xfId="990" xr:uid="{00000000-0005-0000-0000-0000CC030000}"/>
    <cellStyle name="SAPBEXHLevel0 2 4" xfId="991" xr:uid="{00000000-0005-0000-0000-0000CD030000}"/>
    <cellStyle name="SAPBEXHLevel0 2 5" xfId="992" xr:uid="{00000000-0005-0000-0000-0000CE030000}"/>
    <cellStyle name="SAPBEXHLevel0 2 6" xfId="993" xr:uid="{00000000-0005-0000-0000-0000CF030000}"/>
    <cellStyle name="SAPBEXHLevel0 2 7" xfId="994" xr:uid="{00000000-0005-0000-0000-0000D0030000}"/>
    <cellStyle name="SAPBEXHLevel0 2 8" xfId="995" xr:uid="{00000000-0005-0000-0000-0000D1030000}"/>
    <cellStyle name="SAPBEXHLevel0 2 9" xfId="996" xr:uid="{00000000-0005-0000-0000-0000D2030000}"/>
    <cellStyle name="SAPBEXHLevel0 3" xfId="997" xr:uid="{00000000-0005-0000-0000-0000D3030000}"/>
    <cellStyle name="SAPBEXHLevel0 4" xfId="998" xr:uid="{00000000-0005-0000-0000-0000D4030000}"/>
    <cellStyle name="SAPBEXHLevel0 5" xfId="999" xr:uid="{00000000-0005-0000-0000-0000D5030000}"/>
    <cellStyle name="SAPBEXHLevel0 6" xfId="1000" xr:uid="{00000000-0005-0000-0000-0000D6030000}"/>
    <cellStyle name="SAPBEXHLevel0 7" xfId="1001" xr:uid="{00000000-0005-0000-0000-0000D7030000}"/>
    <cellStyle name="SAPBEXHLevel0 8" xfId="1002" xr:uid="{00000000-0005-0000-0000-0000D8030000}"/>
    <cellStyle name="SAPBEXHLevel0 9" xfId="1003" xr:uid="{00000000-0005-0000-0000-0000D9030000}"/>
    <cellStyle name="SAPBEXHLevel0X" xfId="42" xr:uid="{00000000-0005-0000-0000-0000DA030000}"/>
    <cellStyle name="SAPBEXHLevel0X 10" xfId="1004" xr:uid="{00000000-0005-0000-0000-0000DB030000}"/>
    <cellStyle name="SAPBEXHLevel0X 11" xfId="1005" xr:uid="{00000000-0005-0000-0000-0000DC030000}"/>
    <cellStyle name="SAPBEXHLevel0X 12" xfId="1006" xr:uid="{00000000-0005-0000-0000-0000DD030000}"/>
    <cellStyle name="SAPBEXHLevel0X 2" xfId="1007" xr:uid="{00000000-0005-0000-0000-0000DE030000}"/>
    <cellStyle name="SAPBEXHLevel0X 2 10" xfId="1008" xr:uid="{00000000-0005-0000-0000-0000DF030000}"/>
    <cellStyle name="SAPBEXHLevel0X 2 2" xfId="1009" xr:uid="{00000000-0005-0000-0000-0000E0030000}"/>
    <cellStyle name="SAPBEXHLevel0X 2 3" xfId="1010" xr:uid="{00000000-0005-0000-0000-0000E1030000}"/>
    <cellStyle name="SAPBEXHLevel0X 2 4" xfId="1011" xr:uid="{00000000-0005-0000-0000-0000E2030000}"/>
    <cellStyle name="SAPBEXHLevel0X 2 5" xfId="1012" xr:uid="{00000000-0005-0000-0000-0000E3030000}"/>
    <cellStyle name="SAPBEXHLevel0X 2 6" xfId="1013" xr:uid="{00000000-0005-0000-0000-0000E4030000}"/>
    <cellStyle name="SAPBEXHLevel0X 2 7" xfId="1014" xr:uid="{00000000-0005-0000-0000-0000E5030000}"/>
    <cellStyle name="SAPBEXHLevel0X 2 8" xfId="1015" xr:uid="{00000000-0005-0000-0000-0000E6030000}"/>
    <cellStyle name="SAPBEXHLevel0X 2 9" xfId="1016" xr:uid="{00000000-0005-0000-0000-0000E7030000}"/>
    <cellStyle name="SAPBEXHLevel0X 3" xfId="1017" xr:uid="{00000000-0005-0000-0000-0000E8030000}"/>
    <cellStyle name="SAPBEXHLevel0X 4" xfId="1018" xr:uid="{00000000-0005-0000-0000-0000E9030000}"/>
    <cellStyle name="SAPBEXHLevel0X 5" xfId="1019" xr:uid="{00000000-0005-0000-0000-0000EA030000}"/>
    <cellStyle name="SAPBEXHLevel0X 6" xfId="1020" xr:uid="{00000000-0005-0000-0000-0000EB030000}"/>
    <cellStyle name="SAPBEXHLevel0X 7" xfId="1021" xr:uid="{00000000-0005-0000-0000-0000EC030000}"/>
    <cellStyle name="SAPBEXHLevel0X 8" xfId="1022" xr:uid="{00000000-0005-0000-0000-0000ED030000}"/>
    <cellStyle name="SAPBEXHLevel0X 9" xfId="1023" xr:uid="{00000000-0005-0000-0000-0000EE030000}"/>
    <cellStyle name="SAPBEXHLevel1" xfId="43" xr:uid="{00000000-0005-0000-0000-0000EF030000}"/>
    <cellStyle name="SAPBEXHLevel1 10" xfId="1024" xr:uid="{00000000-0005-0000-0000-0000F0030000}"/>
    <cellStyle name="SAPBEXHLevel1 11" xfId="1025" xr:uid="{00000000-0005-0000-0000-0000F1030000}"/>
    <cellStyle name="SAPBEXHLevel1 12" xfId="1026" xr:uid="{00000000-0005-0000-0000-0000F2030000}"/>
    <cellStyle name="SAPBEXHLevel1 2" xfId="1027" xr:uid="{00000000-0005-0000-0000-0000F3030000}"/>
    <cellStyle name="SAPBEXHLevel1 2 10" xfId="1028" xr:uid="{00000000-0005-0000-0000-0000F4030000}"/>
    <cellStyle name="SAPBEXHLevel1 2 11" xfId="1029" xr:uid="{00000000-0005-0000-0000-0000F5030000}"/>
    <cellStyle name="SAPBEXHLevel1 2 2" xfId="1030" xr:uid="{00000000-0005-0000-0000-0000F6030000}"/>
    <cellStyle name="SAPBEXHLevel1 2 3" xfId="1031" xr:uid="{00000000-0005-0000-0000-0000F7030000}"/>
    <cellStyle name="SAPBEXHLevel1 2 4" xfId="1032" xr:uid="{00000000-0005-0000-0000-0000F8030000}"/>
    <cellStyle name="SAPBEXHLevel1 2 5" xfId="1033" xr:uid="{00000000-0005-0000-0000-0000F9030000}"/>
    <cellStyle name="SAPBEXHLevel1 2 6" xfId="1034" xr:uid="{00000000-0005-0000-0000-0000FA030000}"/>
    <cellStyle name="SAPBEXHLevel1 2 7" xfId="1035" xr:uid="{00000000-0005-0000-0000-0000FB030000}"/>
    <cellStyle name="SAPBEXHLevel1 2 8" xfId="1036" xr:uid="{00000000-0005-0000-0000-0000FC030000}"/>
    <cellStyle name="SAPBEXHLevel1 2 9" xfId="1037" xr:uid="{00000000-0005-0000-0000-0000FD030000}"/>
    <cellStyle name="SAPBEXHLevel1 3" xfId="1038" xr:uid="{00000000-0005-0000-0000-0000FE030000}"/>
    <cellStyle name="SAPBEXHLevel1 4" xfId="1039" xr:uid="{00000000-0005-0000-0000-0000FF030000}"/>
    <cellStyle name="SAPBEXHLevel1 5" xfId="1040" xr:uid="{00000000-0005-0000-0000-000000040000}"/>
    <cellStyle name="SAPBEXHLevel1 6" xfId="1041" xr:uid="{00000000-0005-0000-0000-000001040000}"/>
    <cellStyle name="SAPBEXHLevel1 7" xfId="1042" xr:uid="{00000000-0005-0000-0000-000002040000}"/>
    <cellStyle name="SAPBEXHLevel1 8" xfId="1043" xr:uid="{00000000-0005-0000-0000-000003040000}"/>
    <cellStyle name="SAPBEXHLevel1 9" xfId="1044" xr:uid="{00000000-0005-0000-0000-000004040000}"/>
    <cellStyle name="SAPBEXHLevel1X" xfId="44" xr:uid="{00000000-0005-0000-0000-000005040000}"/>
    <cellStyle name="SAPBEXHLevel1X 10" xfId="1045" xr:uid="{00000000-0005-0000-0000-000006040000}"/>
    <cellStyle name="SAPBEXHLevel1X 11" xfId="1046" xr:uid="{00000000-0005-0000-0000-000007040000}"/>
    <cellStyle name="SAPBEXHLevel1X 12" xfId="1047" xr:uid="{00000000-0005-0000-0000-000008040000}"/>
    <cellStyle name="SAPBEXHLevel1X 2" xfId="1048" xr:uid="{00000000-0005-0000-0000-000009040000}"/>
    <cellStyle name="SAPBEXHLevel1X 2 10" xfId="1049" xr:uid="{00000000-0005-0000-0000-00000A040000}"/>
    <cellStyle name="SAPBEXHLevel1X 2 2" xfId="1050" xr:uid="{00000000-0005-0000-0000-00000B040000}"/>
    <cellStyle name="SAPBEXHLevel1X 2 3" xfId="1051" xr:uid="{00000000-0005-0000-0000-00000C040000}"/>
    <cellStyle name="SAPBEXHLevel1X 2 4" xfId="1052" xr:uid="{00000000-0005-0000-0000-00000D040000}"/>
    <cellStyle name="SAPBEXHLevel1X 2 5" xfId="1053" xr:uid="{00000000-0005-0000-0000-00000E040000}"/>
    <cellStyle name="SAPBEXHLevel1X 2 6" xfId="1054" xr:uid="{00000000-0005-0000-0000-00000F040000}"/>
    <cellStyle name="SAPBEXHLevel1X 2 7" xfId="1055" xr:uid="{00000000-0005-0000-0000-000010040000}"/>
    <cellStyle name="SAPBEXHLevel1X 2 8" xfId="1056" xr:uid="{00000000-0005-0000-0000-000011040000}"/>
    <cellStyle name="SAPBEXHLevel1X 2 9" xfId="1057" xr:uid="{00000000-0005-0000-0000-000012040000}"/>
    <cellStyle name="SAPBEXHLevel1X 3" xfId="1058" xr:uid="{00000000-0005-0000-0000-000013040000}"/>
    <cellStyle name="SAPBEXHLevel1X 4" xfId="1059" xr:uid="{00000000-0005-0000-0000-000014040000}"/>
    <cellStyle name="SAPBEXHLevel1X 5" xfId="1060" xr:uid="{00000000-0005-0000-0000-000015040000}"/>
    <cellStyle name="SAPBEXHLevel1X 6" xfId="1061" xr:uid="{00000000-0005-0000-0000-000016040000}"/>
    <cellStyle name="SAPBEXHLevel1X 7" xfId="1062" xr:uid="{00000000-0005-0000-0000-000017040000}"/>
    <cellStyle name="SAPBEXHLevel1X 8" xfId="1063" xr:uid="{00000000-0005-0000-0000-000018040000}"/>
    <cellStyle name="SAPBEXHLevel1X 9" xfId="1064" xr:uid="{00000000-0005-0000-0000-000019040000}"/>
    <cellStyle name="SAPBEXHLevel2" xfId="45" xr:uid="{00000000-0005-0000-0000-00001A040000}"/>
    <cellStyle name="SAPBEXHLevel2 10" xfId="1065" xr:uid="{00000000-0005-0000-0000-00001B040000}"/>
    <cellStyle name="SAPBEXHLevel2 11" xfId="1066" xr:uid="{00000000-0005-0000-0000-00001C040000}"/>
    <cellStyle name="SAPBEXHLevel2 12" xfId="1067" xr:uid="{00000000-0005-0000-0000-00001D040000}"/>
    <cellStyle name="SAPBEXHLevel2 2" xfId="1068" xr:uid="{00000000-0005-0000-0000-00001E040000}"/>
    <cellStyle name="SAPBEXHLevel2 2 10" xfId="1069" xr:uid="{00000000-0005-0000-0000-00001F040000}"/>
    <cellStyle name="SAPBEXHLevel2 2 2" xfId="1070" xr:uid="{00000000-0005-0000-0000-000020040000}"/>
    <cellStyle name="SAPBEXHLevel2 2 3" xfId="1071" xr:uid="{00000000-0005-0000-0000-000021040000}"/>
    <cellStyle name="SAPBEXHLevel2 2 4" xfId="1072" xr:uid="{00000000-0005-0000-0000-000022040000}"/>
    <cellStyle name="SAPBEXHLevel2 2 5" xfId="1073" xr:uid="{00000000-0005-0000-0000-000023040000}"/>
    <cellStyle name="SAPBEXHLevel2 2 6" xfId="1074" xr:uid="{00000000-0005-0000-0000-000024040000}"/>
    <cellStyle name="SAPBEXHLevel2 2 7" xfId="1075" xr:uid="{00000000-0005-0000-0000-000025040000}"/>
    <cellStyle name="SAPBEXHLevel2 2 8" xfId="1076" xr:uid="{00000000-0005-0000-0000-000026040000}"/>
    <cellStyle name="SAPBEXHLevel2 2 9" xfId="1077" xr:uid="{00000000-0005-0000-0000-000027040000}"/>
    <cellStyle name="SAPBEXHLevel2 3" xfId="1078" xr:uid="{00000000-0005-0000-0000-000028040000}"/>
    <cellStyle name="SAPBEXHLevel2 4" xfId="1079" xr:uid="{00000000-0005-0000-0000-000029040000}"/>
    <cellStyle name="SAPBEXHLevel2 5" xfId="1080" xr:uid="{00000000-0005-0000-0000-00002A040000}"/>
    <cellStyle name="SAPBEXHLevel2 6" xfId="1081" xr:uid="{00000000-0005-0000-0000-00002B040000}"/>
    <cellStyle name="SAPBEXHLevel2 7" xfId="1082" xr:uid="{00000000-0005-0000-0000-00002C040000}"/>
    <cellStyle name="SAPBEXHLevel2 8" xfId="1083" xr:uid="{00000000-0005-0000-0000-00002D040000}"/>
    <cellStyle name="SAPBEXHLevel2 9" xfId="1084" xr:uid="{00000000-0005-0000-0000-00002E040000}"/>
    <cellStyle name="SAPBEXHLevel2X" xfId="46" xr:uid="{00000000-0005-0000-0000-00002F040000}"/>
    <cellStyle name="SAPBEXHLevel2X 10" xfId="1085" xr:uid="{00000000-0005-0000-0000-000030040000}"/>
    <cellStyle name="SAPBEXHLevel2X 11" xfId="1086" xr:uid="{00000000-0005-0000-0000-000031040000}"/>
    <cellStyle name="SAPBEXHLevel2X 12" xfId="1087" xr:uid="{00000000-0005-0000-0000-000032040000}"/>
    <cellStyle name="SAPBEXHLevel2X 2" xfId="1088" xr:uid="{00000000-0005-0000-0000-000033040000}"/>
    <cellStyle name="SAPBEXHLevel2X 2 10" xfId="1089" xr:uid="{00000000-0005-0000-0000-000034040000}"/>
    <cellStyle name="SAPBEXHLevel2X 2 2" xfId="1090" xr:uid="{00000000-0005-0000-0000-000035040000}"/>
    <cellStyle name="SAPBEXHLevel2X 2 3" xfId="1091" xr:uid="{00000000-0005-0000-0000-000036040000}"/>
    <cellStyle name="SAPBEXHLevel2X 2 4" xfId="1092" xr:uid="{00000000-0005-0000-0000-000037040000}"/>
    <cellStyle name="SAPBEXHLevel2X 2 5" xfId="1093" xr:uid="{00000000-0005-0000-0000-000038040000}"/>
    <cellStyle name="SAPBEXHLevel2X 2 6" xfId="1094" xr:uid="{00000000-0005-0000-0000-000039040000}"/>
    <cellStyle name="SAPBEXHLevel2X 2 7" xfId="1095" xr:uid="{00000000-0005-0000-0000-00003A040000}"/>
    <cellStyle name="SAPBEXHLevel2X 2 8" xfId="1096" xr:uid="{00000000-0005-0000-0000-00003B040000}"/>
    <cellStyle name="SAPBEXHLevel2X 2 9" xfId="1097" xr:uid="{00000000-0005-0000-0000-00003C040000}"/>
    <cellStyle name="SAPBEXHLevel2X 3" xfId="1098" xr:uid="{00000000-0005-0000-0000-00003D040000}"/>
    <cellStyle name="SAPBEXHLevel2X 4" xfId="1099" xr:uid="{00000000-0005-0000-0000-00003E040000}"/>
    <cellStyle name="SAPBEXHLevel2X 5" xfId="1100" xr:uid="{00000000-0005-0000-0000-00003F040000}"/>
    <cellStyle name="SAPBEXHLevel2X 6" xfId="1101" xr:uid="{00000000-0005-0000-0000-000040040000}"/>
    <cellStyle name="SAPBEXHLevel2X 7" xfId="1102" xr:uid="{00000000-0005-0000-0000-000041040000}"/>
    <cellStyle name="SAPBEXHLevel2X 8" xfId="1103" xr:uid="{00000000-0005-0000-0000-000042040000}"/>
    <cellStyle name="SAPBEXHLevel2X 9" xfId="1104" xr:uid="{00000000-0005-0000-0000-000043040000}"/>
    <cellStyle name="SAPBEXHLevel3" xfId="47" xr:uid="{00000000-0005-0000-0000-000044040000}"/>
    <cellStyle name="SAPBEXHLevel3 10" xfId="1105" xr:uid="{00000000-0005-0000-0000-000045040000}"/>
    <cellStyle name="SAPBEXHLevel3 11" xfId="1106" xr:uid="{00000000-0005-0000-0000-000046040000}"/>
    <cellStyle name="SAPBEXHLevel3 12" xfId="1107" xr:uid="{00000000-0005-0000-0000-000047040000}"/>
    <cellStyle name="SAPBEXHLevel3 2" xfId="1108" xr:uid="{00000000-0005-0000-0000-000048040000}"/>
    <cellStyle name="SAPBEXHLevel3 2 10" xfId="1109" xr:uid="{00000000-0005-0000-0000-000049040000}"/>
    <cellStyle name="SAPBEXHLevel3 2 2" xfId="1110" xr:uid="{00000000-0005-0000-0000-00004A040000}"/>
    <cellStyle name="SAPBEXHLevel3 2 3" xfId="1111" xr:uid="{00000000-0005-0000-0000-00004B040000}"/>
    <cellStyle name="SAPBEXHLevel3 2 4" xfId="1112" xr:uid="{00000000-0005-0000-0000-00004C040000}"/>
    <cellStyle name="SAPBEXHLevel3 2 5" xfId="1113" xr:uid="{00000000-0005-0000-0000-00004D040000}"/>
    <cellStyle name="SAPBEXHLevel3 2 6" xfId="1114" xr:uid="{00000000-0005-0000-0000-00004E040000}"/>
    <cellStyle name="SAPBEXHLevel3 2 7" xfId="1115" xr:uid="{00000000-0005-0000-0000-00004F040000}"/>
    <cellStyle name="SAPBEXHLevel3 2 8" xfId="1116" xr:uid="{00000000-0005-0000-0000-000050040000}"/>
    <cellStyle name="SAPBEXHLevel3 2 9" xfId="1117" xr:uid="{00000000-0005-0000-0000-000051040000}"/>
    <cellStyle name="SAPBEXHLevel3 3" xfId="1118" xr:uid="{00000000-0005-0000-0000-000052040000}"/>
    <cellStyle name="SAPBEXHLevel3 4" xfId="1119" xr:uid="{00000000-0005-0000-0000-000053040000}"/>
    <cellStyle name="SAPBEXHLevel3 5" xfId="1120" xr:uid="{00000000-0005-0000-0000-000054040000}"/>
    <cellStyle name="SAPBEXHLevel3 6" xfId="1121" xr:uid="{00000000-0005-0000-0000-000055040000}"/>
    <cellStyle name="SAPBEXHLevel3 7" xfId="1122" xr:uid="{00000000-0005-0000-0000-000056040000}"/>
    <cellStyle name="SAPBEXHLevel3 8" xfId="1123" xr:uid="{00000000-0005-0000-0000-000057040000}"/>
    <cellStyle name="SAPBEXHLevel3 9" xfId="1124" xr:uid="{00000000-0005-0000-0000-000058040000}"/>
    <cellStyle name="SAPBEXHLevel3X" xfId="48" xr:uid="{00000000-0005-0000-0000-000059040000}"/>
    <cellStyle name="SAPBEXHLevel3X 10" xfId="1125" xr:uid="{00000000-0005-0000-0000-00005A040000}"/>
    <cellStyle name="SAPBEXHLevel3X 11" xfId="1126" xr:uid="{00000000-0005-0000-0000-00005B040000}"/>
    <cellStyle name="SAPBEXHLevel3X 12" xfId="1127" xr:uid="{00000000-0005-0000-0000-00005C040000}"/>
    <cellStyle name="SAPBEXHLevel3X 2" xfId="1128" xr:uid="{00000000-0005-0000-0000-00005D040000}"/>
    <cellStyle name="SAPBEXHLevel3X 2 10" xfId="1129" xr:uid="{00000000-0005-0000-0000-00005E040000}"/>
    <cellStyle name="SAPBEXHLevel3X 2 2" xfId="1130" xr:uid="{00000000-0005-0000-0000-00005F040000}"/>
    <cellStyle name="SAPBEXHLevel3X 2 3" xfId="1131" xr:uid="{00000000-0005-0000-0000-000060040000}"/>
    <cellStyle name="SAPBEXHLevel3X 2 4" xfId="1132" xr:uid="{00000000-0005-0000-0000-000061040000}"/>
    <cellStyle name="SAPBEXHLevel3X 2 5" xfId="1133" xr:uid="{00000000-0005-0000-0000-000062040000}"/>
    <cellStyle name="SAPBEXHLevel3X 2 6" xfId="1134" xr:uid="{00000000-0005-0000-0000-000063040000}"/>
    <cellStyle name="SAPBEXHLevel3X 2 7" xfId="1135" xr:uid="{00000000-0005-0000-0000-000064040000}"/>
    <cellStyle name="SAPBEXHLevel3X 2 8" xfId="1136" xr:uid="{00000000-0005-0000-0000-000065040000}"/>
    <cellStyle name="SAPBEXHLevel3X 2 9" xfId="1137" xr:uid="{00000000-0005-0000-0000-000066040000}"/>
    <cellStyle name="SAPBEXHLevel3X 3" xfId="1138" xr:uid="{00000000-0005-0000-0000-000067040000}"/>
    <cellStyle name="SAPBEXHLevel3X 4" xfId="1139" xr:uid="{00000000-0005-0000-0000-000068040000}"/>
    <cellStyle name="SAPBEXHLevel3X 5" xfId="1140" xr:uid="{00000000-0005-0000-0000-000069040000}"/>
    <cellStyle name="SAPBEXHLevel3X 6" xfId="1141" xr:uid="{00000000-0005-0000-0000-00006A040000}"/>
    <cellStyle name="SAPBEXHLevel3X 7" xfId="1142" xr:uid="{00000000-0005-0000-0000-00006B040000}"/>
    <cellStyle name="SAPBEXHLevel3X 8" xfId="1143" xr:uid="{00000000-0005-0000-0000-00006C040000}"/>
    <cellStyle name="SAPBEXHLevel3X 9" xfId="1144" xr:uid="{00000000-0005-0000-0000-00006D040000}"/>
    <cellStyle name="SAPBEXchaText" xfId="17" xr:uid="{00000000-0005-0000-0000-00006E040000}"/>
    <cellStyle name="SAPBEXchaText 10" xfId="1145" xr:uid="{00000000-0005-0000-0000-00006F040000}"/>
    <cellStyle name="SAPBEXchaText 11" xfId="1146" xr:uid="{00000000-0005-0000-0000-000070040000}"/>
    <cellStyle name="SAPBEXchaText 12" xfId="1147" xr:uid="{00000000-0005-0000-0000-000071040000}"/>
    <cellStyle name="SAPBEXchaText 2" xfId="1148" xr:uid="{00000000-0005-0000-0000-000072040000}"/>
    <cellStyle name="SAPBEXchaText 2 10" xfId="1149" xr:uid="{00000000-0005-0000-0000-000073040000}"/>
    <cellStyle name="SAPBEXchaText 2 11" xfId="1150" xr:uid="{00000000-0005-0000-0000-000074040000}"/>
    <cellStyle name="SAPBEXchaText 2 12" xfId="1151" xr:uid="{00000000-0005-0000-0000-000075040000}"/>
    <cellStyle name="SAPBEXchaText 2 2" xfId="1152" xr:uid="{00000000-0005-0000-0000-000076040000}"/>
    <cellStyle name="SAPBEXchaText 2 2 10" xfId="1153" xr:uid="{00000000-0005-0000-0000-000077040000}"/>
    <cellStyle name="SAPBEXchaText 2 2 2" xfId="1154" xr:uid="{00000000-0005-0000-0000-000078040000}"/>
    <cellStyle name="SAPBEXchaText 2 2 3" xfId="1155" xr:uid="{00000000-0005-0000-0000-000079040000}"/>
    <cellStyle name="SAPBEXchaText 2 2 4" xfId="1156" xr:uid="{00000000-0005-0000-0000-00007A040000}"/>
    <cellStyle name="SAPBEXchaText 2 2 5" xfId="1157" xr:uid="{00000000-0005-0000-0000-00007B040000}"/>
    <cellStyle name="SAPBEXchaText 2 2 6" xfId="1158" xr:uid="{00000000-0005-0000-0000-00007C040000}"/>
    <cellStyle name="SAPBEXchaText 2 2 7" xfId="1159" xr:uid="{00000000-0005-0000-0000-00007D040000}"/>
    <cellStyle name="SAPBEXchaText 2 2 8" xfId="1160" xr:uid="{00000000-0005-0000-0000-00007E040000}"/>
    <cellStyle name="SAPBEXchaText 2 2 9" xfId="1161" xr:uid="{00000000-0005-0000-0000-00007F040000}"/>
    <cellStyle name="SAPBEXchaText 2 3" xfId="1162" xr:uid="{00000000-0005-0000-0000-000080040000}"/>
    <cellStyle name="SAPBEXchaText 2 4" xfId="1163" xr:uid="{00000000-0005-0000-0000-000081040000}"/>
    <cellStyle name="SAPBEXchaText 2 5" xfId="1164" xr:uid="{00000000-0005-0000-0000-000082040000}"/>
    <cellStyle name="SAPBEXchaText 2 6" xfId="1165" xr:uid="{00000000-0005-0000-0000-000083040000}"/>
    <cellStyle name="SAPBEXchaText 2 7" xfId="1166" xr:uid="{00000000-0005-0000-0000-000084040000}"/>
    <cellStyle name="SAPBEXchaText 2 8" xfId="1167" xr:uid="{00000000-0005-0000-0000-000085040000}"/>
    <cellStyle name="SAPBEXchaText 2 9" xfId="1168" xr:uid="{00000000-0005-0000-0000-000086040000}"/>
    <cellStyle name="SAPBEXchaText 3" xfId="1169" xr:uid="{00000000-0005-0000-0000-000087040000}"/>
    <cellStyle name="SAPBEXchaText 3 10" xfId="1170" xr:uid="{00000000-0005-0000-0000-000088040000}"/>
    <cellStyle name="SAPBEXchaText 3 2" xfId="1171" xr:uid="{00000000-0005-0000-0000-000089040000}"/>
    <cellStyle name="SAPBEXchaText 3 3" xfId="1172" xr:uid="{00000000-0005-0000-0000-00008A040000}"/>
    <cellStyle name="SAPBEXchaText 3 4" xfId="1173" xr:uid="{00000000-0005-0000-0000-00008B040000}"/>
    <cellStyle name="SAPBEXchaText 3 5" xfId="1174" xr:uid="{00000000-0005-0000-0000-00008C040000}"/>
    <cellStyle name="SAPBEXchaText 3 6" xfId="1175" xr:uid="{00000000-0005-0000-0000-00008D040000}"/>
    <cellStyle name="SAPBEXchaText 3 7" xfId="1176" xr:uid="{00000000-0005-0000-0000-00008E040000}"/>
    <cellStyle name="SAPBEXchaText 3 8" xfId="1177" xr:uid="{00000000-0005-0000-0000-00008F040000}"/>
    <cellStyle name="SAPBEXchaText 3 9" xfId="1178" xr:uid="{00000000-0005-0000-0000-000090040000}"/>
    <cellStyle name="SAPBEXchaText 4" xfId="1179" xr:uid="{00000000-0005-0000-0000-000091040000}"/>
    <cellStyle name="SAPBEXchaText 5" xfId="1180" xr:uid="{00000000-0005-0000-0000-000092040000}"/>
    <cellStyle name="SAPBEXchaText 6" xfId="1181" xr:uid="{00000000-0005-0000-0000-000093040000}"/>
    <cellStyle name="SAPBEXchaText 7" xfId="1182" xr:uid="{00000000-0005-0000-0000-000094040000}"/>
    <cellStyle name="SAPBEXchaText 8" xfId="1183" xr:uid="{00000000-0005-0000-0000-000095040000}"/>
    <cellStyle name="SAPBEXchaText 9" xfId="1184" xr:uid="{00000000-0005-0000-0000-000096040000}"/>
    <cellStyle name="SAPBEXchaText_Výkaz 13-D3a _2011_jk" xfId="1185" xr:uid="{00000000-0005-0000-0000-000097040000}"/>
    <cellStyle name="SAPBEXinputData" xfId="1186" xr:uid="{00000000-0005-0000-0000-000098040000}"/>
    <cellStyle name="SAPBEXinputData 2" xfId="1187" xr:uid="{00000000-0005-0000-0000-000099040000}"/>
    <cellStyle name="SAPBEXItemHeader" xfId="1188" xr:uid="{00000000-0005-0000-0000-00009A040000}"/>
    <cellStyle name="SAPBEXItemHeader 10" xfId="1189" xr:uid="{00000000-0005-0000-0000-00009B040000}"/>
    <cellStyle name="SAPBEXItemHeader 11" xfId="1190" xr:uid="{00000000-0005-0000-0000-00009C040000}"/>
    <cellStyle name="SAPBEXItemHeader 2" xfId="1191" xr:uid="{00000000-0005-0000-0000-00009D040000}"/>
    <cellStyle name="SAPBEXItemHeader 2 10" xfId="1192" xr:uid="{00000000-0005-0000-0000-00009E040000}"/>
    <cellStyle name="SAPBEXItemHeader 2 2" xfId="1193" xr:uid="{00000000-0005-0000-0000-00009F040000}"/>
    <cellStyle name="SAPBEXItemHeader 2 3" xfId="1194" xr:uid="{00000000-0005-0000-0000-0000A0040000}"/>
    <cellStyle name="SAPBEXItemHeader 2 4" xfId="1195" xr:uid="{00000000-0005-0000-0000-0000A1040000}"/>
    <cellStyle name="SAPBEXItemHeader 2 5" xfId="1196" xr:uid="{00000000-0005-0000-0000-0000A2040000}"/>
    <cellStyle name="SAPBEXItemHeader 2 6" xfId="1197" xr:uid="{00000000-0005-0000-0000-0000A3040000}"/>
    <cellStyle name="SAPBEXItemHeader 2 7" xfId="1198" xr:uid="{00000000-0005-0000-0000-0000A4040000}"/>
    <cellStyle name="SAPBEXItemHeader 2 8" xfId="1199" xr:uid="{00000000-0005-0000-0000-0000A5040000}"/>
    <cellStyle name="SAPBEXItemHeader 2 9" xfId="1200" xr:uid="{00000000-0005-0000-0000-0000A6040000}"/>
    <cellStyle name="SAPBEXItemHeader 3" xfId="1201" xr:uid="{00000000-0005-0000-0000-0000A7040000}"/>
    <cellStyle name="SAPBEXItemHeader 4" xfId="1202" xr:uid="{00000000-0005-0000-0000-0000A8040000}"/>
    <cellStyle name="SAPBEXItemHeader 5" xfId="1203" xr:uid="{00000000-0005-0000-0000-0000A9040000}"/>
    <cellStyle name="SAPBEXItemHeader 6" xfId="1204" xr:uid="{00000000-0005-0000-0000-0000AA040000}"/>
    <cellStyle name="SAPBEXItemHeader 7" xfId="1205" xr:uid="{00000000-0005-0000-0000-0000AB040000}"/>
    <cellStyle name="SAPBEXItemHeader 8" xfId="1206" xr:uid="{00000000-0005-0000-0000-0000AC040000}"/>
    <cellStyle name="SAPBEXItemHeader 9" xfId="1207" xr:uid="{00000000-0005-0000-0000-0000AD040000}"/>
    <cellStyle name="SAPBEXresData" xfId="49" xr:uid="{00000000-0005-0000-0000-0000AE040000}"/>
    <cellStyle name="SAPBEXresData 10" xfId="1208" xr:uid="{00000000-0005-0000-0000-0000AF040000}"/>
    <cellStyle name="SAPBEXresData 11" xfId="1209" xr:uid="{00000000-0005-0000-0000-0000B0040000}"/>
    <cellStyle name="SAPBEXresData 12" xfId="1210" xr:uid="{00000000-0005-0000-0000-0000B1040000}"/>
    <cellStyle name="SAPBEXresData 2" xfId="1211" xr:uid="{00000000-0005-0000-0000-0000B2040000}"/>
    <cellStyle name="SAPBEXresData 2 10" xfId="1212" xr:uid="{00000000-0005-0000-0000-0000B3040000}"/>
    <cellStyle name="SAPBEXresData 2 2" xfId="1213" xr:uid="{00000000-0005-0000-0000-0000B4040000}"/>
    <cellStyle name="SAPBEXresData 2 3" xfId="1214" xr:uid="{00000000-0005-0000-0000-0000B5040000}"/>
    <cellStyle name="SAPBEXresData 2 4" xfId="1215" xr:uid="{00000000-0005-0000-0000-0000B6040000}"/>
    <cellStyle name="SAPBEXresData 2 5" xfId="1216" xr:uid="{00000000-0005-0000-0000-0000B7040000}"/>
    <cellStyle name="SAPBEXresData 2 6" xfId="1217" xr:uid="{00000000-0005-0000-0000-0000B8040000}"/>
    <cellStyle name="SAPBEXresData 2 7" xfId="1218" xr:uid="{00000000-0005-0000-0000-0000B9040000}"/>
    <cellStyle name="SAPBEXresData 2 8" xfId="1219" xr:uid="{00000000-0005-0000-0000-0000BA040000}"/>
    <cellStyle name="SAPBEXresData 2 9" xfId="1220" xr:uid="{00000000-0005-0000-0000-0000BB040000}"/>
    <cellStyle name="SAPBEXresData 3" xfId="1221" xr:uid="{00000000-0005-0000-0000-0000BC040000}"/>
    <cellStyle name="SAPBEXresData 4" xfId="1222" xr:uid="{00000000-0005-0000-0000-0000BD040000}"/>
    <cellStyle name="SAPBEXresData 5" xfId="1223" xr:uid="{00000000-0005-0000-0000-0000BE040000}"/>
    <cellStyle name="SAPBEXresData 6" xfId="1224" xr:uid="{00000000-0005-0000-0000-0000BF040000}"/>
    <cellStyle name="SAPBEXresData 7" xfId="1225" xr:uid="{00000000-0005-0000-0000-0000C0040000}"/>
    <cellStyle name="SAPBEXresData 8" xfId="1226" xr:uid="{00000000-0005-0000-0000-0000C1040000}"/>
    <cellStyle name="SAPBEXresData 9" xfId="1227" xr:uid="{00000000-0005-0000-0000-0000C2040000}"/>
    <cellStyle name="SAPBEXresDataEmph" xfId="50" xr:uid="{00000000-0005-0000-0000-0000C3040000}"/>
    <cellStyle name="SAPBEXresDataEmph 2" xfId="1228" xr:uid="{00000000-0005-0000-0000-0000C4040000}"/>
    <cellStyle name="SAPBEXresDataEmph 2 2" xfId="1229" xr:uid="{00000000-0005-0000-0000-0000C5040000}"/>
    <cellStyle name="SAPBEXresDataEmph 2 3" xfId="1230" xr:uid="{00000000-0005-0000-0000-0000C6040000}"/>
    <cellStyle name="SAPBEXresDataEmph 2 4" xfId="1231" xr:uid="{00000000-0005-0000-0000-0000C7040000}"/>
    <cellStyle name="SAPBEXresDataEmph 2 5" xfId="1232" xr:uid="{00000000-0005-0000-0000-0000C8040000}"/>
    <cellStyle name="SAPBEXresDataEmph 2 6" xfId="1233" xr:uid="{00000000-0005-0000-0000-0000C9040000}"/>
    <cellStyle name="SAPBEXresDataEmph 2 7" xfId="1234" xr:uid="{00000000-0005-0000-0000-0000CA040000}"/>
    <cellStyle name="SAPBEXresDataEmph 3" xfId="1235" xr:uid="{00000000-0005-0000-0000-0000CB040000}"/>
    <cellStyle name="SAPBEXresDataEmph 4" xfId="1236" xr:uid="{00000000-0005-0000-0000-0000CC040000}"/>
    <cellStyle name="SAPBEXresDataEmph 5" xfId="1237" xr:uid="{00000000-0005-0000-0000-0000CD040000}"/>
    <cellStyle name="SAPBEXresDataEmph 6" xfId="1238" xr:uid="{00000000-0005-0000-0000-0000CE040000}"/>
    <cellStyle name="SAPBEXresDataEmph 7" xfId="1239" xr:uid="{00000000-0005-0000-0000-0000CF040000}"/>
    <cellStyle name="SAPBEXresDataEmph 8" xfId="1240" xr:uid="{00000000-0005-0000-0000-0000D0040000}"/>
    <cellStyle name="SAPBEXresDataEmph 9" xfId="1241" xr:uid="{00000000-0005-0000-0000-0000D1040000}"/>
    <cellStyle name="SAPBEXresItem" xfId="51" xr:uid="{00000000-0005-0000-0000-0000D2040000}"/>
    <cellStyle name="SAPBEXresItem 10" xfId="1242" xr:uid="{00000000-0005-0000-0000-0000D3040000}"/>
    <cellStyle name="SAPBEXresItem 11" xfId="1243" xr:uid="{00000000-0005-0000-0000-0000D4040000}"/>
    <cellStyle name="SAPBEXresItem 12" xfId="1244" xr:uid="{00000000-0005-0000-0000-0000D5040000}"/>
    <cellStyle name="SAPBEXresItem 2" xfId="1245" xr:uid="{00000000-0005-0000-0000-0000D6040000}"/>
    <cellStyle name="SAPBEXresItem 2 10" xfId="1246" xr:uid="{00000000-0005-0000-0000-0000D7040000}"/>
    <cellStyle name="SAPBEXresItem 2 2" xfId="1247" xr:uid="{00000000-0005-0000-0000-0000D8040000}"/>
    <cellStyle name="SAPBEXresItem 2 3" xfId="1248" xr:uid="{00000000-0005-0000-0000-0000D9040000}"/>
    <cellStyle name="SAPBEXresItem 2 4" xfId="1249" xr:uid="{00000000-0005-0000-0000-0000DA040000}"/>
    <cellStyle name="SAPBEXresItem 2 5" xfId="1250" xr:uid="{00000000-0005-0000-0000-0000DB040000}"/>
    <cellStyle name="SAPBEXresItem 2 6" xfId="1251" xr:uid="{00000000-0005-0000-0000-0000DC040000}"/>
    <cellStyle name="SAPBEXresItem 2 7" xfId="1252" xr:uid="{00000000-0005-0000-0000-0000DD040000}"/>
    <cellStyle name="SAPBEXresItem 2 8" xfId="1253" xr:uid="{00000000-0005-0000-0000-0000DE040000}"/>
    <cellStyle name="SAPBEXresItem 2 9" xfId="1254" xr:uid="{00000000-0005-0000-0000-0000DF040000}"/>
    <cellStyle name="SAPBEXresItem 3" xfId="1255" xr:uid="{00000000-0005-0000-0000-0000E0040000}"/>
    <cellStyle name="SAPBEXresItem 4" xfId="1256" xr:uid="{00000000-0005-0000-0000-0000E1040000}"/>
    <cellStyle name="SAPBEXresItem 5" xfId="1257" xr:uid="{00000000-0005-0000-0000-0000E2040000}"/>
    <cellStyle name="SAPBEXresItem 6" xfId="1258" xr:uid="{00000000-0005-0000-0000-0000E3040000}"/>
    <cellStyle name="SAPBEXresItem 7" xfId="1259" xr:uid="{00000000-0005-0000-0000-0000E4040000}"/>
    <cellStyle name="SAPBEXresItem 8" xfId="1260" xr:uid="{00000000-0005-0000-0000-0000E5040000}"/>
    <cellStyle name="SAPBEXresItem 9" xfId="1261" xr:uid="{00000000-0005-0000-0000-0000E6040000}"/>
    <cellStyle name="SAPBEXresItemX" xfId="52" xr:uid="{00000000-0005-0000-0000-0000E7040000}"/>
    <cellStyle name="SAPBEXresItemX 10" xfId="1262" xr:uid="{00000000-0005-0000-0000-0000E8040000}"/>
    <cellStyle name="SAPBEXresItemX 11" xfId="1263" xr:uid="{00000000-0005-0000-0000-0000E9040000}"/>
    <cellStyle name="SAPBEXresItemX 12" xfId="1264" xr:uid="{00000000-0005-0000-0000-0000EA040000}"/>
    <cellStyle name="SAPBEXresItemX 2" xfId="1265" xr:uid="{00000000-0005-0000-0000-0000EB040000}"/>
    <cellStyle name="SAPBEXresItemX 2 10" xfId="1266" xr:uid="{00000000-0005-0000-0000-0000EC040000}"/>
    <cellStyle name="SAPBEXresItemX 2 2" xfId="1267" xr:uid="{00000000-0005-0000-0000-0000ED040000}"/>
    <cellStyle name="SAPBEXresItemX 2 3" xfId="1268" xr:uid="{00000000-0005-0000-0000-0000EE040000}"/>
    <cellStyle name="SAPBEXresItemX 2 4" xfId="1269" xr:uid="{00000000-0005-0000-0000-0000EF040000}"/>
    <cellStyle name="SAPBEXresItemX 2 5" xfId="1270" xr:uid="{00000000-0005-0000-0000-0000F0040000}"/>
    <cellStyle name="SAPBEXresItemX 2 6" xfId="1271" xr:uid="{00000000-0005-0000-0000-0000F1040000}"/>
    <cellStyle name="SAPBEXresItemX 2 7" xfId="1272" xr:uid="{00000000-0005-0000-0000-0000F2040000}"/>
    <cellStyle name="SAPBEXresItemX 2 8" xfId="1273" xr:uid="{00000000-0005-0000-0000-0000F3040000}"/>
    <cellStyle name="SAPBEXresItemX 2 9" xfId="1274" xr:uid="{00000000-0005-0000-0000-0000F4040000}"/>
    <cellStyle name="SAPBEXresItemX 3" xfId="1275" xr:uid="{00000000-0005-0000-0000-0000F5040000}"/>
    <cellStyle name="SAPBEXresItemX 4" xfId="1276" xr:uid="{00000000-0005-0000-0000-0000F6040000}"/>
    <cellStyle name="SAPBEXresItemX 5" xfId="1277" xr:uid="{00000000-0005-0000-0000-0000F7040000}"/>
    <cellStyle name="SAPBEXresItemX 6" xfId="1278" xr:uid="{00000000-0005-0000-0000-0000F8040000}"/>
    <cellStyle name="SAPBEXresItemX 7" xfId="1279" xr:uid="{00000000-0005-0000-0000-0000F9040000}"/>
    <cellStyle name="SAPBEXresItemX 8" xfId="1280" xr:uid="{00000000-0005-0000-0000-0000FA040000}"/>
    <cellStyle name="SAPBEXresItemX 9" xfId="1281" xr:uid="{00000000-0005-0000-0000-0000FB040000}"/>
    <cellStyle name="SAPBEXstdData" xfId="18" xr:uid="{00000000-0005-0000-0000-0000FC040000}"/>
    <cellStyle name="SAPBEXstdData 10" xfId="1282" xr:uid="{00000000-0005-0000-0000-0000FD040000}"/>
    <cellStyle name="SAPBEXstdData 11" xfId="1283" xr:uid="{00000000-0005-0000-0000-0000FE040000}"/>
    <cellStyle name="SAPBEXstdData 12" xfId="1284" xr:uid="{00000000-0005-0000-0000-0000FF040000}"/>
    <cellStyle name="SAPBEXstdData 2" xfId="1285" xr:uid="{00000000-0005-0000-0000-000000050000}"/>
    <cellStyle name="SAPBEXstdData 2 10" xfId="1286" xr:uid="{00000000-0005-0000-0000-000001050000}"/>
    <cellStyle name="SAPBEXstdData 2 11" xfId="1287" xr:uid="{00000000-0005-0000-0000-000002050000}"/>
    <cellStyle name="SAPBEXstdData 2 12" xfId="1288" xr:uid="{00000000-0005-0000-0000-000003050000}"/>
    <cellStyle name="SAPBEXstdData 2 2" xfId="1289" xr:uid="{00000000-0005-0000-0000-000004050000}"/>
    <cellStyle name="SAPBEXstdData 2 2 10" xfId="1290" xr:uid="{00000000-0005-0000-0000-000005050000}"/>
    <cellStyle name="SAPBEXstdData 2 2 2" xfId="1291" xr:uid="{00000000-0005-0000-0000-000006050000}"/>
    <cellStyle name="SAPBEXstdData 2 2 3" xfId="1292" xr:uid="{00000000-0005-0000-0000-000007050000}"/>
    <cellStyle name="SAPBEXstdData 2 2 4" xfId="1293" xr:uid="{00000000-0005-0000-0000-000008050000}"/>
    <cellStyle name="SAPBEXstdData 2 2 5" xfId="1294" xr:uid="{00000000-0005-0000-0000-000009050000}"/>
    <cellStyle name="SAPBEXstdData 2 2 6" xfId="1295" xr:uid="{00000000-0005-0000-0000-00000A050000}"/>
    <cellStyle name="SAPBEXstdData 2 2 7" xfId="1296" xr:uid="{00000000-0005-0000-0000-00000B050000}"/>
    <cellStyle name="SAPBEXstdData 2 2 8" xfId="1297" xr:uid="{00000000-0005-0000-0000-00000C050000}"/>
    <cellStyle name="SAPBEXstdData 2 2 9" xfId="1298" xr:uid="{00000000-0005-0000-0000-00000D050000}"/>
    <cellStyle name="SAPBEXstdData 2 3" xfId="1299" xr:uid="{00000000-0005-0000-0000-00000E050000}"/>
    <cellStyle name="SAPBEXstdData 2 4" xfId="1300" xr:uid="{00000000-0005-0000-0000-00000F050000}"/>
    <cellStyle name="SAPBEXstdData 2 5" xfId="1301" xr:uid="{00000000-0005-0000-0000-000010050000}"/>
    <cellStyle name="SAPBEXstdData 2 6" xfId="1302" xr:uid="{00000000-0005-0000-0000-000011050000}"/>
    <cellStyle name="SAPBEXstdData 2 7" xfId="1303" xr:uid="{00000000-0005-0000-0000-000012050000}"/>
    <cellStyle name="SAPBEXstdData 2 8" xfId="1304" xr:uid="{00000000-0005-0000-0000-000013050000}"/>
    <cellStyle name="SAPBEXstdData 2 9" xfId="1305" xr:uid="{00000000-0005-0000-0000-000014050000}"/>
    <cellStyle name="SAPBEXstdData 3" xfId="1306" xr:uid="{00000000-0005-0000-0000-000015050000}"/>
    <cellStyle name="SAPBEXstdData 3 10" xfId="1307" xr:uid="{00000000-0005-0000-0000-000016050000}"/>
    <cellStyle name="SAPBEXstdData 3 2" xfId="1308" xr:uid="{00000000-0005-0000-0000-000017050000}"/>
    <cellStyle name="SAPBEXstdData 3 3" xfId="1309" xr:uid="{00000000-0005-0000-0000-000018050000}"/>
    <cellStyle name="SAPBEXstdData 3 4" xfId="1310" xr:uid="{00000000-0005-0000-0000-000019050000}"/>
    <cellStyle name="SAPBEXstdData 3 5" xfId="1311" xr:uid="{00000000-0005-0000-0000-00001A050000}"/>
    <cellStyle name="SAPBEXstdData 3 6" xfId="1312" xr:uid="{00000000-0005-0000-0000-00001B050000}"/>
    <cellStyle name="SAPBEXstdData 3 7" xfId="1313" xr:uid="{00000000-0005-0000-0000-00001C050000}"/>
    <cellStyle name="SAPBEXstdData 3 8" xfId="1314" xr:uid="{00000000-0005-0000-0000-00001D050000}"/>
    <cellStyle name="SAPBEXstdData 3 9" xfId="1315" xr:uid="{00000000-0005-0000-0000-00001E050000}"/>
    <cellStyle name="SAPBEXstdData 4" xfId="1316" xr:uid="{00000000-0005-0000-0000-00001F050000}"/>
    <cellStyle name="SAPBEXstdData 5" xfId="1317" xr:uid="{00000000-0005-0000-0000-000020050000}"/>
    <cellStyle name="SAPBEXstdData 6" xfId="1318" xr:uid="{00000000-0005-0000-0000-000021050000}"/>
    <cellStyle name="SAPBEXstdData 7" xfId="1319" xr:uid="{00000000-0005-0000-0000-000022050000}"/>
    <cellStyle name="SAPBEXstdData 8" xfId="1320" xr:uid="{00000000-0005-0000-0000-000023050000}"/>
    <cellStyle name="SAPBEXstdData 9" xfId="1321" xr:uid="{00000000-0005-0000-0000-000024050000}"/>
    <cellStyle name="SAPBEXstdDataEmph" xfId="53" xr:uid="{00000000-0005-0000-0000-000025050000}"/>
    <cellStyle name="SAPBEXstdDataEmph 10" xfId="1322" xr:uid="{00000000-0005-0000-0000-000026050000}"/>
    <cellStyle name="SAPBEXstdDataEmph 11" xfId="1323" xr:uid="{00000000-0005-0000-0000-000027050000}"/>
    <cellStyle name="SAPBEXstdDataEmph 12" xfId="1324" xr:uid="{00000000-0005-0000-0000-000028050000}"/>
    <cellStyle name="SAPBEXstdDataEmph 2" xfId="1325" xr:uid="{00000000-0005-0000-0000-000029050000}"/>
    <cellStyle name="SAPBEXstdDataEmph 2 10" xfId="1326" xr:uid="{00000000-0005-0000-0000-00002A050000}"/>
    <cellStyle name="SAPBEXstdDataEmph 2 2" xfId="1327" xr:uid="{00000000-0005-0000-0000-00002B050000}"/>
    <cellStyle name="SAPBEXstdDataEmph 2 3" xfId="1328" xr:uid="{00000000-0005-0000-0000-00002C050000}"/>
    <cellStyle name="SAPBEXstdDataEmph 2 4" xfId="1329" xr:uid="{00000000-0005-0000-0000-00002D050000}"/>
    <cellStyle name="SAPBEXstdDataEmph 2 5" xfId="1330" xr:uid="{00000000-0005-0000-0000-00002E050000}"/>
    <cellStyle name="SAPBEXstdDataEmph 2 6" xfId="1331" xr:uid="{00000000-0005-0000-0000-00002F050000}"/>
    <cellStyle name="SAPBEXstdDataEmph 2 7" xfId="1332" xr:uid="{00000000-0005-0000-0000-000030050000}"/>
    <cellStyle name="SAPBEXstdDataEmph 2 8" xfId="1333" xr:uid="{00000000-0005-0000-0000-000031050000}"/>
    <cellStyle name="SAPBEXstdDataEmph 2 9" xfId="1334" xr:uid="{00000000-0005-0000-0000-000032050000}"/>
    <cellStyle name="SAPBEXstdDataEmph 3" xfId="1335" xr:uid="{00000000-0005-0000-0000-000033050000}"/>
    <cellStyle name="SAPBEXstdDataEmph 4" xfId="1336" xr:uid="{00000000-0005-0000-0000-000034050000}"/>
    <cellStyle name="SAPBEXstdDataEmph 5" xfId="1337" xr:uid="{00000000-0005-0000-0000-000035050000}"/>
    <cellStyle name="SAPBEXstdDataEmph 6" xfId="1338" xr:uid="{00000000-0005-0000-0000-000036050000}"/>
    <cellStyle name="SAPBEXstdDataEmph 7" xfId="1339" xr:uid="{00000000-0005-0000-0000-000037050000}"/>
    <cellStyle name="SAPBEXstdDataEmph 8" xfId="1340" xr:uid="{00000000-0005-0000-0000-000038050000}"/>
    <cellStyle name="SAPBEXstdDataEmph 9" xfId="1341" xr:uid="{00000000-0005-0000-0000-000039050000}"/>
    <cellStyle name="SAPBEXstdItem" xfId="19" xr:uid="{00000000-0005-0000-0000-00003A050000}"/>
    <cellStyle name="SAPBEXstdItem 10" xfId="1342" xr:uid="{00000000-0005-0000-0000-00003B050000}"/>
    <cellStyle name="SAPBEXstdItem 11" xfId="1343" xr:uid="{00000000-0005-0000-0000-00003C050000}"/>
    <cellStyle name="SAPBEXstdItem 12" xfId="1344" xr:uid="{00000000-0005-0000-0000-00003D050000}"/>
    <cellStyle name="SAPBEXstdItem 2" xfId="1345" xr:uid="{00000000-0005-0000-0000-00003E050000}"/>
    <cellStyle name="SAPBEXstdItem 2 10" xfId="1346" xr:uid="{00000000-0005-0000-0000-00003F050000}"/>
    <cellStyle name="SAPBEXstdItem 2 11" xfId="1347" xr:uid="{00000000-0005-0000-0000-000040050000}"/>
    <cellStyle name="SAPBEXstdItem 2 12" xfId="1348" xr:uid="{00000000-0005-0000-0000-000041050000}"/>
    <cellStyle name="SAPBEXstdItem 2 2" xfId="1349" xr:uid="{00000000-0005-0000-0000-000042050000}"/>
    <cellStyle name="SAPBEXstdItem 2 2 10" xfId="1350" xr:uid="{00000000-0005-0000-0000-000043050000}"/>
    <cellStyle name="SAPBEXstdItem 2 2 2" xfId="1351" xr:uid="{00000000-0005-0000-0000-000044050000}"/>
    <cellStyle name="SAPBEXstdItem 2 2 3" xfId="1352" xr:uid="{00000000-0005-0000-0000-000045050000}"/>
    <cellStyle name="SAPBEXstdItem 2 2 4" xfId="1353" xr:uid="{00000000-0005-0000-0000-000046050000}"/>
    <cellStyle name="SAPBEXstdItem 2 2 5" xfId="1354" xr:uid="{00000000-0005-0000-0000-000047050000}"/>
    <cellStyle name="SAPBEXstdItem 2 2 6" xfId="1355" xr:uid="{00000000-0005-0000-0000-000048050000}"/>
    <cellStyle name="SAPBEXstdItem 2 2 7" xfId="1356" xr:uid="{00000000-0005-0000-0000-000049050000}"/>
    <cellStyle name="SAPBEXstdItem 2 2 8" xfId="1357" xr:uid="{00000000-0005-0000-0000-00004A050000}"/>
    <cellStyle name="SAPBEXstdItem 2 2 9" xfId="1358" xr:uid="{00000000-0005-0000-0000-00004B050000}"/>
    <cellStyle name="SAPBEXstdItem 2 3" xfId="1359" xr:uid="{00000000-0005-0000-0000-00004C050000}"/>
    <cellStyle name="SAPBEXstdItem 2 4" xfId="1360" xr:uid="{00000000-0005-0000-0000-00004D050000}"/>
    <cellStyle name="SAPBEXstdItem 2 5" xfId="1361" xr:uid="{00000000-0005-0000-0000-00004E050000}"/>
    <cellStyle name="SAPBEXstdItem 2 6" xfId="1362" xr:uid="{00000000-0005-0000-0000-00004F050000}"/>
    <cellStyle name="SAPBEXstdItem 2 7" xfId="1363" xr:uid="{00000000-0005-0000-0000-000050050000}"/>
    <cellStyle name="SAPBEXstdItem 2 8" xfId="1364" xr:uid="{00000000-0005-0000-0000-000051050000}"/>
    <cellStyle name="SAPBEXstdItem 2 9" xfId="1365" xr:uid="{00000000-0005-0000-0000-000052050000}"/>
    <cellStyle name="SAPBEXstdItem 3" xfId="1366" xr:uid="{00000000-0005-0000-0000-000053050000}"/>
    <cellStyle name="SAPBEXstdItem 3 10" xfId="1367" xr:uid="{00000000-0005-0000-0000-000054050000}"/>
    <cellStyle name="SAPBEXstdItem 3 2" xfId="1368" xr:uid="{00000000-0005-0000-0000-000055050000}"/>
    <cellStyle name="SAPBEXstdItem 3 3" xfId="1369" xr:uid="{00000000-0005-0000-0000-000056050000}"/>
    <cellStyle name="SAPBEXstdItem 3 4" xfId="1370" xr:uid="{00000000-0005-0000-0000-000057050000}"/>
    <cellStyle name="SAPBEXstdItem 3 5" xfId="1371" xr:uid="{00000000-0005-0000-0000-000058050000}"/>
    <cellStyle name="SAPBEXstdItem 3 6" xfId="1372" xr:uid="{00000000-0005-0000-0000-000059050000}"/>
    <cellStyle name="SAPBEXstdItem 3 7" xfId="1373" xr:uid="{00000000-0005-0000-0000-00005A050000}"/>
    <cellStyle name="SAPBEXstdItem 3 8" xfId="1374" xr:uid="{00000000-0005-0000-0000-00005B050000}"/>
    <cellStyle name="SAPBEXstdItem 3 9" xfId="1375" xr:uid="{00000000-0005-0000-0000-00005C050000}"/>
    <cellStyle name="SAPBEXstdItem 4" xfId="1376" xr:uid="{00000000-0005-0000-0000-00005D050000}"/>
    <cellStyle name="SAPBEXstdItem 4 2" xfId="1377" xr:uid="{00000000-0005-0000-0000-00005E050000}"/>
    <cellStyle name="SAPBEXstdItem 5" xfId="1378" xr:uid="{00000000-0005-0000-0000-00005F050000}"/>
    <cellStyle name="SAPBEXstdItem 6" xfId="1379" xr:uid="{00000000-0005-0000-0000-000060050000}"/>
    <cellStyle name="SAPBEXstdItem 7" xfId="1380" xr:uid="{00000000-0005-0000-0000-000061050000}"/>
    <cellStyle name="SAPBEXstdItem 8" xfId="1381" xr:uid="{00000000-0005-0000-0000-000062050000}"/>
    <cellStyle name="SAPBEXstdItem 9" xfId="1382" xr:uid="{00000000-0005-0000-0000-000063050000}"/>
    <cellStyle name="SAPBEXstdItem_Výkaz 13-D3a _2011_jk" xfId="1383" xr:uid="{00000000-0005-0000-0000-000064050000}"/>
    <cellStyle name="SAPBEXstdItemX" xfId="54" xr:uid="{00000000-0005-0000-0000-000065050000}"/>
    <cellStyle name="SAPBEXstdItemX 10" xfId="1384" xr:uid="{00000000-0005-0000-0000-000066050000}"/>
    <cellStyle name="SAPBEXstdItemX 11" xfId="1385" xr:uid="{00000000-0005-0000-0000-000067050000}"/>
    <cellStyle name="SAPBEXstdItemX 12" xfId="1386" xr:uid="{00000000-0005-0000-0000-000068050000}"/>
    <cellStyle name="SAPBEXstdItemX 13" xfId="1387" xr:uid="{00000000-0005-0000-0000-000069050000}"/>
    <cellStyle name="SAPBEXstdItemX 2" xfId="1388" xr:uid="{00000000-0005-0000-0000-00006A050000}"/>
    <cellStyle name="SAPBEXstdItemX 2 10" xfId="1389" xr:uid="{00000000-0005-0000-0000-00006B050000}"/>
    <cellStyle name="SAPBEXstdItemX 2 11" xfId="1390" xr:uid="{00000000-0005-0000-0000-00006C050000}"/>
    <cellStyle name="SAPBEXstdItemX 2 2" xfId="1391" xr:uid="{00000000-0005-0000-0000-00006D050000}"/>
    <cellStyle name="SAPBEXstdItemX 2 2 10" xfId="1392" xr:uid="{00000000-0005-0000-0000-00006E050000}"/>
    <cellStyle name="SAPBEXstdItemX 2 2 2" xfId="1393" xr:uid="{00000000-0005-0000-0000-00006F050000}"/>
    <cellStyle name="SAPBEXstdItemX 2 2 3" xfId="1394" xr:uid="{00000000-0005-0000-0000-000070050000}"/>
    <cellStyle name="SAPBEXstdItemX 2 2 4" xfId="1395" xr:uid="{00000000-0005-0000-0000-000071050000}"/>
    <cellStyle name="SAPBEXstdItemX 2 2 5" xfId="1396" xr:uid="{00000000-0005-0000-0000-000072050000}"/>
    <cellStyle name="SAPBEXstdItemX 2 2 6" xfId="1397" xr:uid="{00000000-0005-0000-0000-000073050000}"/>
    <cellStyle name="SAPBEXstdItemX 2 2 7" xfId="1398" xr:uid="{00000000-0005-0000-0000-000074050000}"/>
    <cellStyle name="SAPBEXstdItemX 2 2 8" xfId="1399" xr:uid="{00000000-0005-0000-0000-000075050000}"/>
    <cellStyle name="SAPBEXstdItemX 2 2 9" xfId="1400" xr:uid="{00000000-0005-0000-0000-000076050000}"/>
    <cellStyle name="SAPBEXstdItemX 2 3" xfId="1401" xr:uid="{00000000-0005-0000-0000-000077050000}"/>
    <cellStyle name="SAPBEXstdItemX 2 4" xfId="1402" xr:uid="{00000000-0005-0000-0000-000078050000}"/>
    <cellStyle name="SAPBEXstdItemX 2 5" xfId="1403" xr:uid="{00000000-0005-0000-0000-000079050000}"/>
    <cellStyle name="SAPBEXstdItemX 2 6" xfId="1404" xr:uid="{00000000-0005-0000-0000-00007A050000}"/>
    <cellStyle name="SAPBEXstdItemX 2 7" xfId="1405" xr:uid="{00000000-0005-0000-0000-00007B050000}"/>
    <cellStyle name="SAPBEXstdItemX 2 8" xfId="1406" xr:uid="{00000000-0005-0000-0000-00007C050000}"/>
    <cellStyle name="SAPBEXstdItemX 2 9" xfId="1407" xr:uid="{00000000-0005-0000-0000-00007D050000}"/>
    <cellStyle name="SAPBEXstdItemX 3" xfId="1408" xr:uid="{00000000-0005-0000-0000-00007E050000}"/>
    <cellStyle name="SAPBEXstdItemX 3 10" xfId="1409" xr:uid="{00000000-0005-0000-0000-00007F050000}"/>
    <cellStyle name="SAPBEXstdItemX 3 2" xfId="1410" xr:uid="{00000000-0005-0000-0000-000080050000}"/>
    <cellStyle name="SAPBEXstdItemX 3 3" xfId="1411" xr:uid="{00000000-0005-0000-0000-000081050000}"/>
    <cellStyle name="SAPBEXstdItemX 3 4" xfId="1412" xr:uid="{00000000-0005-0000-0000-000082050000}"/>
    <cellStyle name="SAPBEXstdItemX 3 5" xfId="1413" xr:uid="{00000000-0005-0000-0000-000083050000}"/>
    <cellStyle name="SAPBEXstdItemX 3 6" xfId="1414" xr:uid="{00000000-0005-0000-0000-000084050000}"/>
    <cellStyle name="SAPBEXstdItemX 3 7" xfId="1415" xr:uid="{00000000-0005-0000-0000-000085050000}"/>
    <cellStyle name="SAPBEXstdItemX 3 8" xfId="1416" xr:uid="{00000000-0005-0000-0000-000086050000}"/>
    <cellStyle name="SAPBEXstdItemX 3 9" xfId="1417" xr:uid="{00000000-0005-0000-0000-000087050000}"/>
    <cellStyle name="SAPBEXstdItemX 4" xfId="1418" xr:uid="{00000000-0005-0000-0000-000088050000}"/>
    <cellStyle name="SAPBEXstdItemX 5" xfId="1419" xr:uid="{00000000-0005-0000-0000-000089050000}"/>
    <cellStyle name="SAPBEXstdItemX 6" xfId="1420" xr:uid="{00000000-0005-0000-0000-00008A050000}"/>
    <cellStyle name="SAPBEXstdItemX 7" xfId="1421" xr:uid="{00000000-0005-0000-0000-00008B050000}"/>
    <cellStyle name="SAPBEXstdItemX 8" xfId="1422" xr:uid="{00000000-0005-0000-0000-00008C050000}"/>
    <cellStyle name="SAPBEXstdItemX 9" xfId="1423" xr:uid="{00000000-0005-0000-0000-00008D050000}"/>
    <cellStyle name="SAPBEXstdItemX_Výkaz 13-D3a _2011_jk" xfId="1424" xr:uid="{00000000-0005-0000-0000-00008E050000}"/>
    <cellStyle name="SAPBEXtitle" xfId="55" xr:uid="{00000000-0005-0000-0000-00008F050000}"/>
    <cellStyle name="SAPBEXtitle 2" xfId="1425" xr:uid="{00000000-0005-0000-0000-000090050000}"/>
    <cellStyle name="SAPBEXtitle 3" xfId="1426" xr:uid="{00000000-0005-0000-0000-000091050000}"/>
    <cellStyle name="SAPBEXtitle_Výkaz 13-D3a _2011_jk" xfId="1427" xr:uid="{00000000-0005-0000-0000-000092050000}"/>
    <cellStyle name="SAPBEXunassignedItem" xfId="1428" xr:uid="{00000000-0005-0000-0000-000093050000}"/>
    <cellStyle name="SAPBEXunassignedItem 2" xfId="1429" xr:uid="{00000000-0005-0000-0000-000094050000}"/>
    <cellStyle name="SAPBEXunassignedItem 2 2" xfId="1430" xr:uid="{00000000-0005-0000-0000-000095050000}"/>
    <cellStyle name="SAPBEXunassignedItem 2 3" xfId="1431" xr:uid="{00000000-0005-0000-0000-000096050000}"/>
    <cellStyle name="SAPBEXunassignedItem 2 4" xfId="1432" xr:uid="{00000000-0005-0000-0000-000097050000}"/>
    <cellStyle name="SAPBEXunassignedItem 2 5" xfId="1433" xr:uid="{00000000-0005-0000-0000-000098050000}"/>
    <cellStyle name="SAPBEXunassignedItem 2 6" xfId="1434" xr:uid="{00000000-0005-0000-0000-000099050000}"/>
    <cellStyle name="SAPBEXunassignedItem 2 7" xfId="1435" xr:uid="{00000000-0005-0000-0000-00009A050000}"/>
    <cellStyle name="SAPBEXunassignedItem 3" xfId="1436" xr:uid="{00000000-0005-0000-0000-00009B050000}"/>
    <cellStyle name="SAPBEXunassignedItem 4" xfId="1437" xr:uid="{00000000-0005-0000-0000-00009C050000}"/>
    <cellStyle name="SAPBEXunassignedItem 5" xfId="1438" xr:uid="{00000000-0005-0000-0000-00009D050000}"/>
    <cellStyle name="SAPBEXunassignedItem 6" xfId="1439" xr:uid="{00000000-0005-0000-0000-00009E050000}"/>
    <cellStyle name="SAPBEXunassignedItem 7" xfId="1440" xr:uid="{00000000-0005-0000-0000-00009F050000}"/>
    <cellStyle name="SAPBEXunassignedItem 8" xfId="1441" xr:uid="{00000000-0005-0000-0000-0000A0050000}"/>
    <cellStyle name="SAPBEXundefined" xfId="56" xr:uid="{00000000-0005-0000-0000-0000A1050000}"/>
    <cellStyle name="SAPBEXundefined 10" xfId="1442" xr:uid="{00000000-0005-0000-0000-0000A2050000}"/>
    <cellStyle name="SAPBEXundefined 11" xfId="1443" xr:uid="{00000000-0005-0000-0000-0000A3050000}"/>
    <cellStyle name="SAPBEXundefined 12" xfId="1444" xr:uid="{00000000-0005-0000-0000-0000A4050000}"/>
    <cellStyle name="SAPBEXundefined 2" xfId="1445" xr:uid="{00000000-0005-0000-0000-0000A5050000}"/>
    <cellStyle name="SAPBEXundefined 2 10" xfId="1446" xr:uid="{00000000-0005-0000-0000-0000A6050000}"/>
    <cellStyle name="SAPBEXundefined 2 2" xfId="1447" xr:uid="{00000000-0005-0000-0000-0000A7050000}"/>
    <cellStyle name="SAPBEXundefined 2 3" xfId="1448" xr:uid="{00000000-0005-0000-0000-0000A8050000}"/>
    <cellStyle name="SAPBEXundefined 2 4" xfId="1449" xr:uid="{00000000-0005-0000-0000-0000A9050000}"/>
    <cellStyle name="SAPBEXundefined 2 5" xfId="1450" xr:uid="{00000000-0005-0000-0000-0000AA050000}"/>
    <cellStyle name="SAPBEXundefined 2 6" xfId="1451" xr:uid="{00000000-0005-0000-0000-0000AB050000}"/>
    <cellStyle name="SAPBEXundefined 2 7" xfId="1452" xr:uid="{00000000-0005-0000-0000-0000AC050000}"/>
    <cellStyle name="SAPBEXundefined 2 8" xfId="1453" xr:uid="{00000000-0005-0000-0000-0000AD050000}"/>
    <cellStyle name="SAPBEXundefined 2 9" xfId="1454" xr:uid="{00000000-0005-0000-0000-0000AE050000}"/>
    <cellStyle name="SAPBEXundefined 3" xfId="1455" xr:uid="{00000000-0005-0000-0000-0000AF050000}"/>
    <cellStyle name="SAPBEXundefined 4" xfId="1456" xr:uid="{00000000-0005-0000-0000-0000B0050000}"/>
    <cellStyle name="SAPBEXundefined 5" xfId="1457" xr:uid="{00000000-0005-0000-0000-0000B1050000}"/>
    <cellStyle name="SAPBEXundefined 6" xfId="1458" xr:uid="{00000000-0005-0000-0000-0000B2050000}"/>
    <cellStyle name="SAPBEXundefined 7" xfId="1459" xr:uid="{00000000-0005-0000-0000-0000B3050000}"/>
    <cellStyle name="SAPBEXundefined 8" xfId="1460" xr:uid="{00000000-0005-0000-0000-0000B4050000}"/>
    <cellStyle name="SAPBEXundefined 9" xfId="1461" xr:uid="{00000000-0005-0000-0000-0000B5050000}"/>
    <cellStyle name="Sheet Title" xfId="1462" xr:uid="{00000000-0005-0000-0000-0000B6050000}"/>
    <cellStyle name="Správně 2" xfId="1463" xr:uid="{00000000-0005-0000-0000-0000B7050000}"/>
    <cellStyle name="Správně 3" xfId="1464" xr:uid="{00000000-0005-0000-0000-0000B8050000}"/>
    <cellStyle name="Styl 1" xfId="1465" xr:uid="{00000000-0005-0000-0000-0000B9050000}"/>
    <cellStyle name="Subtotal" xfId="1466" xr:uid="{00000000-0005-0000-0000-0000BA050000}"/>
    <cellStyle name="Text upozornění 2" xfId="1467" xr:uid="{00000000-0005-0000-0000-0000BB050000}"/>
    <cellStyle name="Vstup 2" xfId="1468" xr:uid="{00000000-0005-0000-0000-0000BC050000}"/>
    <cellStyle name="Vstup 2 10" xfId="1469" xr:uid="{00000000-0005-0000-0000-0000BD050000}"/>
    <cellStyle name="Vstup 2 11" xfId="1470" xr:uid="{00000000-0005-0000-0000-0000BE050000}"/>
    <cellStyle name="Vstup 2 2" xfId="1471" xr:uid="{00000000-0005-0000-0000-0000BF050000}"/>
    <cellStyle name="Vstup 2 2 10" xfId="1472" xr:uid="{00000000-0005-0000-0000-0000C0050000}"/>
    <cellStyle name="Vstup 2 2 2" xfId="1473" xr:uid="{00000000-0005-0000-0000-0000C1050000}"/>
    <cellStyle name="Vstup 2 2 3" xfId="1474" xr:uid="{00000000-0005-0000-0000-0000C2050000}"/>
    <cellStyle name="Vstup 2 2 4" xfId="1475" xr:uid="{00000000-0005-0000-0000-0000C3050000}"/>
    <cellStyle name="Vstup 2 2 5" xfId="1476" xr:uid="{00000000-0005-0000-0000-0000C4050000}"/>
    <cellStyle name="Vstup 2 2 6" xfId="1477" xr:uid="{00000000-0005-0000-0000-0000C5050000}"/>
    <cellStyle name="Vstup 2 2 7" xfId="1478" xr:uid="{00000000-0005-0000-0000-0000C6050000}"/>
    <cellStyle name="Vstup 2 2 8" xfId="1479" xr:uid="{00000000-0005-0000-0000-0000C7050000}"/>
    <cellStyle name="Vstup 2 2 9" xfId="1480" xr:uid="{00000000-0005-0000-0000-0000C8050000}"/>
    <cellStyle name="Vstup 2 3" xfId="1481" xr:uid="{00000000-0005-0000-0000-0000C9050000}"/>
    <cellStyle name="Vstup 2 4" xfId="1482" xr:uid="{00000000-0005-0000-0000-0000CA050000}"/>
    <cellStyle name="Vstup 2 5" xfId="1483" xr:uid="{00000000-0005-0000-0000-0000CB050000}"/>
    <cellStyle name="Vstup 2 6" xfId="1484" xr:uid="{00000000-0005-0000-0000-0000CC050000}"/>
    <cellStyle name="Vstup 2 7" xfId="1485" xr:uid="{00000000-0005-0000-0000-0000CD050000}"/>
    <cellStyle name="Vstup 2 8" xfId="1486" xr:uid="{00000000-0005-0000-0000-0000CE050000}"/>
    <cellStyle name="Vstup 2 9" xfId="1487" xr:uid="{00000000-0005-0000-0000-0000CF050000}"/>
    <cellStyle name="Výpočet 2" xfId="1488" xr:uid="{00000000-0005-0000-0000-0000D0050000}"/>
    <cellStyle name="Výpočet 2 10" xfId="1489" xr:uid="{00000000-0005-0000-0000-0000D1050000}"/>
    <cellStyle name="Výpočet 2 11" xfId="1490" xr:uid="{00000000-0005-0000-0000-0000D2050000}"/>
    <cellStyle name="Výpočet 2 2" xfId="1491" xr:uid="{00000000-0005-0000-0000-0000D3050000}"/>
    <cellStyle name="Výpočet 2 2 10" xfId="1492" xr:uid="{00000000-0005-0000-0000-0000D4050000}"/>
    <cellStyle name="Výpočet 2 2 2" xfId="1493" xr:uid="{00000000-0005-0000-0000-0000D5050000}"/>
    <cellStyle name="Výpočet 2 2 3" xfId="1494" xr:uid="{00000000-0005-0000-0000-0000D6050000}"/>
    <cellStyle name="Výpočet 2 2 4" xfId="1495" xr:uid="{00000000-0005-0000-0000-0000D7050000}"/>
    <cellStyle name="Výpočet 2 2 5" xfId="1496" xr:uid="{00000000-0005-0000-0000-0000D8050000}"/>
    <cellStyle name="Výpočet 2 2 6" xfId="1497" xr:uid="{00000000-0005-0000-0000-0000D9050000}"/>
    <cellStyle name="Výpočet 2 2 7" xfId="1498" xr:uid="{00000000-0005-0000-0000-0000DA050000}"/>
    <cellStyle name="Výpočet 2 2 8" xfId="1499" xr:uid="{00000000-0005-0000-0000-0000DB050000}"/>
    <cellStyle name="Výpočet 2 2 9" xfId="1500" xr:uid="{00000000-0005-0000-0000-0000DC050000}"/>
    <cellStyle name="Výpočet 2 3" xfId="1501" xr:uid="{00000000-0005-0000-0000-0000DD050000}"/>
    <cellStyle name="Výpočet 2 4" xfId="1502" xr:uid="{00000000-0005-0000-0000-0000DE050000}"/>
    <cellStyle name="Výpočet 2 5" xfId="1503" xr:uid="{00000000-0005-0000-0000-0000DF050000}"/>
    <cellStyle name="Výpočet 2 6" xfId="1504" xr:uid="{00000000-0005-0000-0000-0000E0050000}"/>
    <cellStyle name="Výpočet 2 7" xfId="1505" xr:uid="{00000000-0005-0000-0000-0000E1050000}"/>
    <cellStyle name="Výpočet 2 8" xfId="1506" xr:uid="{00000000-0005-0000-0000-0000E2050000}"/>
    <cellStyle name="Výpočet 2 9" xfId="1507" xr:uid="{00000000-0005-0000-0000-0000E3050000}"/>
    <cellStyle name="Výstup 2" xfId="1508" xr:uid="{00000000-0005-0000-0000-0000E4050000}"/>
    <cellStyle name="Výstup 2 10" xfId="1509" xr:uid="{00000000-0005-0000-0000-0000E5050000}"/>
    <cellStyle name="Výstup 2 11" xfId="1510" xr:uid="{00000000-0005-0000-0000-0000E6050000}"/>
    <cellStyle name="Výstup 2 2" xfId="1511" xr:uid="{00000000-0005-0000-0000-0000E7050000}"/>
    <cellStyle name="Výstup 2 2 10" xfId="1512" xr:uid="{00000000-0005-0000-0000-0000E8050000}"/>
    <cellStyle name="Výstup 2 2 2" xfId="1513" xr:uid="{00000000-0005-0000-0000-0000E9050000}"/>
    <cellStyle name="Výstup 2 2 3" xfId="1514" xr:uid="{00000000-0005-0000-0000-0000EA050000}"/>
    <cellStyle name="Výstup 2 2 4" xfId="1515" xr:uid="{00000000-0005-0000-0000-0000EB050000}"/>
    <cellStyle name="Výstup 2 2 5" xfId="1516" xr:uid="{00000000-0005-0000-0000-0000EC050000}"/>
    <cellStyle name="Výstup 2 2 6" xfId="1517" xr:uid="{00000000-0005-0000-0000-0000ED050000}"/>
    <cellStyle name="Výstup 2 2 7" xfId="1518" xr:uid="{00000000-0005-0000-0000-0000EE050000}"/>
    <cellStyle name="Výstup 2 2 8" xfId="1519" xr:uid="{00000000-0005-0000-0000-0000EF050000}"/>
    <cellStyle name="Výstup 2 2 9" xfId="1520" xr:uid="{00000000-0005-0000-0000-0000F0050000}"/>
    <cellStyle name="Výstup 2 3" xfId="1521" xr:uid="{00000000-0005-0000-0000-0000F1050000}"/>
    <cellStyle name="Výstup 2 4" xfId="1522" xr:uid="{00000000-0005-0000-0000-0000F2050000}"/>
    <cellStyle name="Výstup 2 5" xfId="1523" xr:uid="{00000000-0005-0000-0000-0000F3050000}"/>
    <cellStyle name="Výstup 2 6" xfId="1524" xr:uid="{00000000-0005-0000-0000-0000F4050000}"/>
    <cellStyle name="Výstup 2 7" xfId="1525" xr:uid="{00000000-0005-0000-0000-0000F5050000}"/>
    <cellStyle name="Výstup 2 8" xfId="1526" xr:uid="{00000000-0005-0000-0000-0000F6050000}"/>
    <cellStyle name="Výstup 2 9" xfId="1527" xr:uid="{00000000-0005-0000-0000-0000F7050000}"/>
    <cellStyle name="Vysvětlující text 2" xfId="1528" xr:uid="{00000000-0005-0000-0000-0000F8050000}"/>
    <cellStyle name="Záhlaví 1" xfId="89" xr:uid="{00000000-0005-0000-0000-0000F9050000}"/>
    <cellStyle name="Záhlaví 2" xfId="90" xr:uid="{00000000-0005-0000-0000-0000FA050000}"/>
    <cellStyle name="Zvýraznění 1 2" xfId="1529" xr:uid="{00000000-0005-0000-0000-0000FB050000}"/>
    <cellStyle name="Zvýraznění 2 2" xfId="1530" xr:uid="{00000000-0005-0000-0000-0000FC050000}"/>
    <cellStyle name="Zvýraznění 3 2" xfId="1531" xr:uid="{00000000-0005-0000-0000-0000FD050000}"/>
    <cellStyle name="Zvýraznění 4 2" xfId="1532" xr:uid="{00000000-0005-0000-0000-0000FE050000}"/>
    <cellStyle name="Zvýraznění 5 2" xfId="1533" xr:uid="{00000000-0005-0000-0000-0000FF050000}"/>
    <cellStyle name="Zvýraznění 6 2" xfId="1534" xr:uid="{00000000-0005-0000-0000-000000060000}"/>
  </cellStyles>
  <dxfs count="18"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colors>
    <mruColors>
      <color rgb="FF233060"/>
      <color rgb="FF9196B0"/>
      <color rgb="FFDF2B20"/>
      <color rgb="FFE86159"/>
      <color rgb="FFF0948F"/>
      <color rgb="FF596387"/>
      <color rgb="FFD0D0D0"/>
      <color rgb="FF000000"/>
      <color rgb="FFC7CCD6"/>
      <color rgb="FF15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500145815106446E-2"/>
          <c:y val="4.3452951359803434E-2"/>
          <c:w val="0.95449985418489358"/>
          <c:h val="0.755009325961914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'2'!$D$24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DF2B2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0091-454D-A11A-7F67698A3C8B}"/>
              </c:ext>
            </c:extLst>
          </c:dPt>
          <c:cat>
            <c:strRef>
              <c:f>'2'!$C$25:$C$30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'2'!$D$25:$D$30</c:f>
              <c:numCache>
                <c:formatCode>0.0</c:formatCode>
                <c:ptCount val="6"/>
                <c:pt idx="0">
                  <c:v>11.261290322580644</c:v>
                </c:pt>
                <c:pt idx="1">
                  <c:v>4.2833333333333323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37-4AE4-8897-CB019C6FF533}"/>
            </c:ext>
          </c:extLst>
        </c:ser>
        <c:ser>
          <c:idx val="2"/>
          <c:order val="2"/>
          <c:tx>
            <c:strRef>
              <c:f>'2'!$F$24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cat>
            <c:strRef>
              <c:f>'2'!$C$25:$C$30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'2'!$F$25:$F$30</c:f>
              <c:numCache>
                <c:formatCode>0.0</c:formatCode>
                <c:ptCount val="6"/>
                <c:pt idx="0">
                  <c:v>10.777419354838711</c:v>
                </c:pt>
                <c:pt idx="1">
                  <c:v>4.2466666666666661</c:v>
                </c:pt>
                <c:pt idx="2">
                  <c:v>0.43548387096774194</c:v>
                </c:pt>
                <c:pt idx="3">
                  <c:v>2.1903225806451618</c:v>
                </c:pt>
                <c:pt idx="4">
                  <c:v>1.375</c:v>
                </c:pt>
                <c:pt idx="5">
                  <c:v>4.8774193548387101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37-4AE4-8897-CB019C6FF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44962304"/>
        <c:axId val="144963840"/>
      </c:barChart>
      <c:lineChart>
        <c:grouping val="standard"/>
        <c:varyColors val="0"/>
        <c:ser>
          <c:idx val="1"/>
          <c:order val="1"/>
          <c:tx>
            <c:strRef>
              <c:f>'2'!$E$24</c:f>
              <c:strCache>
                <c:ptCount val="1"/>
                <c:pt idx="0">
                  <c:v>Dlouhodobý teplotní normál</c:v>
                </c:pt>
              </c:strCache>
            </c:strRef>
          </c:tx>
          <c:spPr>
            <a:ln w="19050" cap="rnd" cmpd="sng" algn="ctr">
              <a:solidFill>
                <a:srgbClr val="D0D0D0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'2'!$C$25:$C$30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'2'!$E$25:$E$30</c:f>
              <c:numCache>
                <c:formatCode>0.0</c:formatCode>
                <c:ptCount val="6"/>
                <c:pt idx="0">
                  <c:v>8.3548387096774199</c:v>
                </c:pt>
                <c:pt idx="1">
                  <c:v>3.5466666666666664</c:v>
                </c:pt>
                <c:pt idx="2">
                  <c:v>-0.38387096774193602</c:v>
                </c:pt>
                <c:pt idx="3">
                  <c:v>-1.2258064516129035</c:v>
                </c:pt>
                <c:pt idx="4">
                  <c:v>-0.15517241379310354</c:v>
                </c:pt>
                <c:pt idx="5">
                  <c:v>3.512903225806451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9737-4AE4-8897-CB019C6FF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962304"/>
        <c:axId val="144963840"/>
      </c:lineChart>
      <c:catAx>
        <c:axId val="14496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44963840"/>
        <c:crossesAt val="0"/>
        <c:auto val="1"/>
        <c:lblAlgn val="ctr"/>
        <c:lblOffset val="100"/>
        <c:noMultiLvlLbl val="0"/>
      </c:catAx>
      <c:valAx>
        <c:axId val="14496384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44962304"/>
        <c:crosses val="autoZero"/>
        <c:crossBetween val="between"/>
        <c:majorUnit val="2.5"/>
        <c:minorUnit val="1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503732782681712E-3"/>
          <c:y val="0.90520270623542576"/>
          <c:w val="0.55955672207640705"/>
          <c:h val="8.4230300999609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70662503393973"/>
          <c:y val="9.4929849083964332E-2"/>
          <c:w val="0.78268417956376146"/>
          <c:h val="0.574872605773392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'3.5'!$C$20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99F-445A-BBB9-B931FF35643A}"/>
              </c:ext>
            </c:extLst>
          </c:dPt>
          <c:cat>
            <c:strRef>
              <c:f>'3.5'!$B$21:$B$26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'3.5'!$C$21:$C$26</c:f>
              <c:numCache>
                <c:formatCode>#,##0.0</c:formatCode>
                <c:ptCount val="6"/>
                <c:pt idx="0">
                  <c:v>4059731.3604060006</c:v>
                </c:pt>
                <c:pt idx="1">
                  <c:v>7100124.0899090003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9F-445A-BBB9-B931FF35643A}"/>
            </c:ext>
          </c:extLst>
        </c:ser>
        <c:ser>
          <c:idx val="1"/>
          <c:order val="1"/>
          <c:tx>
            <c:strRef>
              <c:f>'3.5'!$D$20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153366"/>
            </a:solidFill>
            <a:ln>
              <a:noFill/>
            </a:ln>
            <a:effectLst/>
          </c:spPr>
          <c:invertIfNegative val="0"/>
          <c:cat>
            <c:strRef>
              <c:f>'3.5'!$B$21:$B$26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'3.5'!$D$21:$D$26</c:f>
              <c:numCache>
                <c:formatCode>#,##0.0</c:formatCode>
                <c:ptCount val="6"/>
                <c:pt idx="0">
                  <c:v>4338098.6277590003</c:v>
                </c:pt>
                <c:pt idx="1">
                  <c:v>7626461.2005709987</c:v>
                </c:pt>
                <c:pt idx="2">
                  <c:v>9786870.6712840032</c:v>
                </c:pt>
                <c:pt idx="3">
                  <c:v>10786190.602897998</c:v>
                </c:pt>
                <c:pt idx="4">
                  <c:v>9692279.4900979996</c:v>
                </c:pt>
                <c:pt idx="5">
                  <c:v>7517561.4302240014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9F-445A-BBB9-B931FF356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8576512"/>
        <c:axId val="168578048"/>
      </c:barChart>
      <c:catAx>
        <c:axId val="168576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8578048"/>
        <c:crosses val="autoZero"/>
        <c:auto val="1"/>
        <c:lblAlgn val="ctr"/>
        <c:lblOffset val="100"/>
        <c:noMultiLvlLbl val="0"/>
      </c:catAx>
      <c:valAx>
        <c:axId val="16857804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Ho</a:t>
                </a:r>
                <a:r>
                  <a:rPr lang="en-US"/>
                  <a:t>dnoty BSD v MWh</a:t>
                </a:r>
              </a:p>
            </c:rich>
          </c:tx>
          <c:layout>
            <c:manualLayout>
              <c:xMode val="edge"/>
              <c:yMode val="edge"/>
              <c:x val="2.7263573185427295E-3"/>
              <c:y val="3.451994512144157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857651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3133173570694701E-3"/>
          <c:y val="0.88209563668047575"/>
          <c:w val="0.25525724067100308"/>
          <c:h val="0.103906116958103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063206155024615"/>
          <c:y val="9.4929849083964332E-2"/>
          <c:w val="0.77789440483029748"/>
          <c:h val="0.566242619493032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'3.5'!$C$36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4C8-4F61-9805-CEA77540EBD3}"/>
              </c:ext>
            </c:extLst>
          </c:dPt>
          <c:cat>
            <c:strRef>
              <c:f>'3.5'!$B$37:$B$42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'3.5'!$C$37:$C$42</c:f>
              <c:numCache>
                <c:formatCode>#,##0.0</c:formatCode>
                <c:ptCount val="6"/>
                <c:pt idx="0">
                  <c:v>3235965.2308530011</c:v>
                </c:pt>
                <c:pt idx="1">
                  <c:v>5648780.7416080013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C8-4F61-9805-CEA77540EBD3}"/>
            </c:ext>
          </c:extLst>
        </c:ser>
        <c:ser>
          <c:idx val="1"/>
          <c:order val="1"/>
          <c:tx>
            <c:strRef>
              <c:f>'3.5'!$D$36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153366"/>
            </a:solidFill>
            <a:ln>
              <a:noFill/>
            </a:ln>
            <a:effectLst/>
          </c:spPr>
          <c:invertIfNegative val="0"/>
          <c:cat>
            <c:strRef>
              <c:f>'3.5'!$B$37:$B$42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'3.5'!$D$37:$D$42</c:f>
              <c:numCache>
                <c:formatCode>#,##0.0</c:formatCode>
                <c:ptCount val="6"/>
                <c:pt idx="0">
                  <c:v>3372082.5573679977</c:v>
                </c:pt>
                <c:pt idx="1">
                  <c:v>5958339.3169620009</c:v>
                </c:pt>
                <c:pt idx="2">
                  <c:v>7644555.4051979957</c:v>
                </c:pt>
                <c:pt idx="3">
                  <c:v>8427557.7580970004</c:v>
                </c:pt>
                <c:pt idx="4">
                  <c:v>7574655.6436569951</c:v>
                </c:pt>
                <c:pt idx="5">
                  <c:v>5875345.7923329985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C8-4F61-9805-CEA77540E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8600320"/>
        <c:axId val="168601856"/>
      </c:barChart>
      <c:catAx>
        <c:axId val="1686003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8601856"/>
        <c:crosses val="autoZero"/>
        <c:auto val="1"/>
        <c:lblAlgn val="ctr"/>
        <c:lblOffset val="100"/>
        <c:noMultiLvlLbl val="0"/>
      </c:catAx>
      <c:valAx>
        <c:axId val="16860185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H</a:t>
                </a:r>
                <a:r>
                  <a:rPr lang="en-US"/>
                  <a:t>odnoty BSD v MWh</a:t>
                </a:r>
              </a:p>
            </c:rich>
          </c:tx>
          <c:layout>
            <c:manualLayout>
              <c:xMode val="edge"/>
              <c:yMode val="edge"/>
              <c:x val="8.5102799650043741E-3"/>
              <c:y val="2.588995884108118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860032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638194879619289E-3"/>
          <c:y val="0.89609388304189608"/>
          <c:w val="0.25393237610004632"/>
          <c:h val="0.103906116958103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153366"/>
                </a:solidFill>
                <a:latin typeface="+mn-lt"/>
                <a:ea typeface="+mn-ea"/>
                <a:cs typeface="+mn-cs"/>
              </a:defRPr>
            </a:pPr>
            <a:r>
              <a:rPr lang="en-US" sz="1000" b="1">
                <a:solidFill>
                  <a:srgbClr val="233060"/>
                </a:solidFill>
              </a:rPr>
              <a:t>Bezpečnostní standard dodávky plynu - R30dnů</a:t>
            </a:r>
            <a:r>
              <a:rPr lang="cs-CZ" sz="1000" b="1">
                <a:solidFill>
                  <a:srgbClr val="233060"/>
                </a:solidFill>
              </a:rPr>
              <a:t> (MWh)</a:t>
            </a:r>
            <a:endParaRPr lang="en-US" sz="1000" b="1">
              <a:solidFill>
                <a:srgbClr val="233060"/>
              </a:solidFill>
            </a:endParaRPr>
          </a:p>
        </c:rich>
      </c:tx>
      <c:layout>
        <c:manualLayout>
          <c:xMode val="edge"/>
          <c:yMode val="edge"/>
          <c:x val="6.9642641562958521E-4"/>
          <c:y val="2.085672305315903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153366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7.0924212377667203E-2"/>
          <c:y val="0.13937132266049682"/>
          <c:w val="0.92671672797657068"/>
          <c:h val="0.607001469313943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'3.6'!$C$27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cat>
            <c:strRef>
              <c:f>'3.6'!$B$28:$B$33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'3.6'!$C$28:$C$33</c:f>
              <c:numCache>
                <c:formatCode>#,##0</c:formatCode>
                <c:ptCount val="6"/>
                <c:pt idx="0">
                  <c:v>4059731.3604060006</c:v>
                </c:pt>
                <c:pt idx="1">
                  <c:v>7100124.0899090003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34-47CC-972F-7E7B2D932D0F}"/>
            </c:ext>
          </c:extLst>
        </c:ser>
        <c:ser>
          <c:idx val="1"/>
          <c:order val="1"/>
          <c:tx>
            <c:strRef>
              <c:f>'3.6'!$D$27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cat>
            <c:strRef>
              <c:f>'3.6'!$B$28:$B$33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'3.6'!$D$28:$D$33</c:f>
              <c:numCache>
                <c:formatCode>#,##0</c:formatCode>
                <c:ptCount val="6"/>
                <c:pt idx="0">
                  <c:v>4338098.6277590003</c:v>
                </c:pt>
                <c:pt idx="1">
                  <c:v>7626461.2005709987</c:v>
                </c:pt>
                <c:pt idx="2">
                  <c:v>9786870.6712840032</c:v>
                </c:pt>
                <c:pt idx="3">
                  <c:v>10786190.602897998</c:v>
                </c:pt>
                <c:pt idx="4">
                  <c:v>9692279.4900979996</c:v>
                </c:pt>
                <c:pt idx="5">
                  <c:v>7517561.4302240014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34-47CC-972F-7E7B2D932D0F}"/>
            </c:ext>
          </c:extLst>
        </c:ser>
        <c:ser>
          <c:idx val="2"/>
          <c:order val="2"/>
          <c:tx>
            <c:strRef>
              <c:f>'3.6'!$E$27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cat>
            <c:strRef>
              <c:f>'3.6'!$B$28:$B$33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'3.6'!$E$28:$E$33</c:f>
              <c:numCache>
                <c:formatCode>#,##0</c:formatCode>
                <c:ptCount val="6"/>
                <c:pt idx="0">
                  <c:v>4198946.9601919986</c:v>
                </c:pt>
                <c:pt idx="1">
                  <c:v>7340438.223730999</c:v>
                </c:pt>
                <c:pt idx="2">
                  <c:v>9444754.4081129972</c:v>
                </c:pt>
                <c:pt idx="3">
                  <c:v>10386475.457000002</c:v>
                </c:pt>
                <c:pt idx="4">
                  <c:v>9369046.9889649991</c:v>
                </c:pt>
                <c:pt idx="5">
                  <c:v>7294983.480690999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34-47CC-972F-7E7B2D932D0F}"/>
            </c:ext>
          </c:extLst>
        </c:ser>
        <c:ser>
          <c:idx val="3"/>
          <c:order val="3"/>
          <c:tx>
            <c:strRef>
              <c:f>'3.6'!$F$27</c:f>
              <c:strCache>
                <c:ptCount val="1"/>
                <c:pt idx="0">
                  <c:v>2020/2021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cat>
            <c:strRef>
              <c:f>'3.6'!$B$28:$B$33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'3.6'!$F$28:$F$33</c:f>
              <c:numCache>
                <c:formatCode>#,##0</c:formatCode>
                <c:ptCount val="6"/>
                <c:pt idx="0">
                  <c:v>4174657.1491299984</c:v>
                </c:pt>
                <c:pt idx="1">
                  <c:v>7295428.1412690012</c:v>
                </c:pt>
                <c:pt idx="2">
                  <c:v>9367807.2628719993</c:v>
                </c:pt>
                <c:pt idx="3">
                  <c:v>10428644.512821</c:v>
                </c:pt>
                <c:pt idx="4">
                  <c:v>9382303.9745889995</c:v>
                </c:pt>
                <c:pt idx="5">
                  <c:v>7305518.1465800004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A34-47CC-972F-7E7B2D932D0F}"/>
            </c:ext>
          </c:extLst>
        </c:ser>
        <c:ser>
          <c:idx val="4"/>
          <c:order val="4"/>
          <c:tx>
            <c:strRef>
              <c:f>'3.6'!$G$27</c:f>
              <c:strCache>
                <c:ptCount val="1"/>
                <c:pt idx="0">
                  <c:v>2019/2020</c:v>
                </c:pt>
              </c:strCache>
            </c:strRef>
          </c:tx>
          <c:spPr>
            <a:solidFill>
              <a:srgbClr val="C7CCD6"/>
            </a:solidFill>
            <a:ln>
              <a:noFill/>
            </a:ln>
            <a:effectLst/>
          </c:spPr>
          <c:invertIfNegative val="0"/>
          <c:cat>
            <c:strRef>
              <c:f>'3.6'!$B$28:$B$33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'3.6'!$G$28:$G$33</c:f>
              <c:numCache>
                <c:formatCode>#,##0</c:formatCode>
                <c:ptCount val="6"/>
                <c:pt idx="0">
                  <c:v>3773901.7885000003</c:v>
                </c:pt>
                <c:pt idx="1">
                  <c:v>6591397.2119999994</c:v>
                </c:pt>
                <c:pt idx="2">
                  <c:v>8559393.656919999</c:v>
                </c:pt>
                <c:pt idx="3">
                  <c:v>9226125.3894110043</c:v>
                </c:pt>
                <c:pt idx="4">
                  <c:v>8208817.411901</c:v>
                </c:pt>
                <c:pt idx="5">
                  <c:v>6351995.5504649999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A34-47CC-972F-7E7B2D932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  <c:max val="11000000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7074816"/>
        <c:crosses val="autoZero"/>
        <c:crossBetween val="between"/>
        <c:majorUnit val="100000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9122920023721E-3"/>
          <c:y val="0.89891170302276813"/>
          <c:w val="0.35728553646959538"/>
          <c:h val="6.42666257626887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76525516769176"/>
          <c:y val="2.8899521531100477E-2"/>
          <c:w val="0.82063173137840528"/>
          <c:h val="0.7856494493212271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'4'!$A$41</c:f>
              <c:strCache>
                <c:ptCount val="1"/>
                <c:pt idx="0">
                  <c:v>CHZ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'4'!$B$40:$G$40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'4'!$B$41:$G$41</c:f>
              <c:numCache>
                <c:formatCode>0.0%</c:formatCode>
                <c:ptCount val="6"/>
                <c:pt idx="0">
                  <c:v>0.50973753568675639</c:v>
                </c:pt>
                <c:pt idx="1">
                  <c:v>0.61035706731022454</c:v>
                </c:pt>
                <c:pt idx="2">
                  <c:v>0.66158375212584364</c:v>
                </c:pt>
                <c:pt idx="3">
                  <c:v>0.65603993448484799</c:v>
                </c:pt>
                <c:pt idx="4">
                  <c:v>0.64445955582434988</c:v>
                </c:pt>
                <c:pt idx="5">
                  <c:v>0.61373367615110885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09-4B6A-A8F9-FA2278C904A7}"/>
            </c:ext>
          </c:extLst>
        </c:ser>
        <c:ser>
          <c:idx val="1"/>
          <c:order val="1"/>
          <c:tx>
            <c:strRef>
              <c:f>'4'!$A$42</c:f>
              <c:strCache>
                <c:ptCount val="1"/>
                <c:pt idx="0">
                  <c:v>NECHZ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'4'!$B$40:$G$40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'4'!$B$42:$G$42</c:f>
              <c:numCache>
                <c:formatCode>0.0%</c:formatCode>
                <c:ptCount val="6"/>
                <c:pt idx="0">
                  <c:v>0.49026246431324355</c:v>
                </c:pt>
                <c:pt idx="1">
                  <c:v>0.38964293268977546</c:v>
                </c:pt>
                <c:pt idx="2">
                  <c:v>0.33841624787415642</c:v>
                </c:pt>
                <c:pt idx="3">
                  <c:v>0.34396006551515201</c:v>
                </c:pt>
                <c:pt idx="4">
                  <c:v>0.35554044417565012</c:v>
                </c:pt>
                <c:pt idx="5">
                  <c:v>0.38626632384889115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09-4B6A-A8F9-FA2278C90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69169664"/>
        <c:axId val="169171200"/>
      </c:barChart>
      <c:catAx>
        <c:axId val="1691696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171200"/>
        <c:crosses val="autoZero"/>
        <c:auto val="1"/>
        <c:lblAlgn val="ctr"/>
        <c:lblOffset val="100"/>
        <c:noMultiLvlLbl val="0"/>
      </c:catAx>
      <c:valAx>
        <c:axId val="16917120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1696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020997375328085E-2"/>
          <c:y val="0.90920128103253151"/>
          <c:w val="0.14407977113805301"/>
          <c:h val="9.07986971277023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484200976566116E-2"/>
          <c:y val="3.6215952091860661E-2"/>
          <c:w val="0.91105208616566546"/>
          <c:h val="0.66069994576251145"/>
        </c:manualLayout>
      </c:layout>
      <c:lineChart>
        <c:grouping val="standard"/>
        <c:varyColors val="0"/>
        <c:ser>
          <c:idx val="0"/>
          <c:order val="0"/>
          <c:tx>
            <c:strRef>
              <c:f>'4'!$S$7</c:f>
              <c:strCache>
                <c:ptCount val="1"/>
                <c:pt idx="0">
                  <c:v>Říjen</c:v>
                </c:pt>
              </c:strCache>
            </c:strRef>
          </c:tx>
          <c:spPr>
            <a:ln>
              <a:solidFill>
                <a:srgbClr val="9196B0"/>
              </a:solidFill>
            </a:ln>
          </c:spPr>
          <c:marker>
            <c:symbol val="none"/>
          </c:marker>
          <c:cat>
            <c:numRef>
              <c:f>'4'!$R$8:$R$38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'4'!$S$8:$S$38</c:f>
              <c:numCache>
                <c:formatCode>#,##0</c:formatCode>
                <c:ptCount val="31"/>
                <c:pt idx="0">
                  <c:v>86689.626999999979</c:v>
                </c:pt>
                <c:pt idx="1">
                  <c:v>84957.191999999995</c:v>
                </c:pt>
                <c:pt idx="2">
                  <c:v>95023.593000000008</c:v>
                </c:pt>
                <c:pt idx="3">
                  <c:v>90640.90300000002</c:v>
                </c:pt>
                <c:pt idx="4">
                  <c:v>87650.573000000019</c:v>
                </c:pt>
                <c:pt idx="5">
                  <c:v>82743.12400000004</c:v>
                </c:pt>
                <c:pt idx="6">
                  <c:v>78867.250999999989</c:v>
                </c:pt>
                <c:pt idx="7">
                  <c:v>74862.681000000011</c:v>
                </c:pt>
                <c:pt idx="8">
                  <c:v>83430.79300000002</c:v>
                </c:pt>
                <c:pt idx="9">
                  <c:v>88629.684000000008</c:v>
                </c:pt>
                <c:pt idx="10">
                  <c:v>91115.333999999973</c:v>
                </c:pt>
                <c:pt idx="11">
                  <c:v>94315.275000000009</c:v>
                </c:pt>
                <c:pt idx="12">
                  <c:v>95768.121000000014</c:v>
                </c:pt>
                <c:pt idx="13">
                  <c:v>90460.314000000013</c:v>
                </c:pt>
                <c:pt idx="14">
                  <c:v>81334.90400000001</c:v>
                </c:pt>
                <c:pt idx="15">
                  <c:v>69076.930000000022</c:v>
                </c:pt>
                <c:pt idx="16">
                  <c:v>73666.33600000001</c:v>
                </c:pt>
                <c:pt idx="17">
                  <c:v>76894.024999999994</c:v>
                </c:pt>
                <c:pt idx="18">
                  <c:v>95934.968000000023</c:v>
                </c:pt>
                <c:pt idx="19">
                  <c:v>108302.13800000001</c:v>
                </c:pt>
                <c:pt idx="20">
                  <c:v>111630.28499999997</c:v>
                </c:pt>
                <c:pt idx="21">
                  <c:v>103601.39899999998</c:v>
                </c:pt>
                <c:pt idx="22">
                  <c:v>94600.734000000026</c:v>
                </c:pt>
                <c:pt idx="23">
                  <c:v>94120.097999999998</c:v>
                </c:pt>
                <c:pt idx="24">
                  <c:v>93100.023999999947</c:v>
                </c:pt>
                <c:pt idx="25">
                  <c:v>100899.82299999995</c:v>
                </c:pt>
                <c:pt idx="26">
                  <c:v>90966.665999999997</c:v>
                </c:pt>
                <c:pt idx="27">
                  <c:v>88903.229999999981</c:v>
                </c:pt>
                <c:pt idx="28">
                  <c:v>85616.514999999999</c:v>
                </c:pt>
                <c:pt idx="29">
                  <c:v>88403.464999999982</c:v>
                </c:pt>
                <c:pt idx="30">
                  <c:v>100276.82999999996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3B-4D6F-8D45-C80CFD2416D1}"/>
            </c:ext>
          </c:extLst>
        </c:ser>
        <c:ser>
          <c:idx val="1"/>
          <c:order val="1"/>
          <c:tx>
            <c:strRef>
              <c:f>'4'!$T$7</c:f>
              <c:strCache>
                <c:ptCount val="1"/>
                <c:pt idx="0">
                  <c:v>Listopad</c:v>
                </c:pt>
              </c:strCache>
            </c:strRef>
          </c:tx>
          <c:spPr>
            <a:ln>
              <a:solidFill>
                <a:srgbClr val="596387"/>
              </a:solidFill>
            </a:ln>
          </c:spPr>
          <c:marker>
            <c:symbol val="none"/>
          </c:marker>
          <c:cat>
            <c:numRef>
              <c:f>'4'!$R$8:$R$38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'4'!$T$8:$T$38</c:f>
              <c:numCache>
                <c:formatCode>#,##0</c:formatCode>
                <c:ptCount val="31"/>
                <c:pt idx="0">
                  <c:v>105488.37499999994</c:v>
                </c:pt>
                <c:pt idx="1">
                  <c:v>110625.68900000003</c:v>
                </c:pt>
                <c:pt idx="2">
                  <c:v>117424.19000000003</c:v>
                </c:pt>
                <c:pt idx="3">
                  <c:v>121645.18499999997</c:v>
                </c:pt>
                <c:pt idx="4">
                  <c:v>120081.71699999995</c:v>
                </c:pt>
                <c:pt idx="5">
                  <c:v>129926.376</c:v>
                </c:pt>
                <c:pt idx="6">
                  <c:v>133450.89999999994</c:v>
                </c:pt>
                <c:pt idx="7">
                  <c:v>130198.70600000003</c:v>
                </c:pt>
                <c:pt idx="8">
                  <c:v>132303.4</c:v>
                </c:pt>
                <c:pt idx="9">
                  <c:v>133355.17299999998</c:v>
                </c:pt>
                <c:pt idx="10">
                  <c:v>141329.65400000004</c:v>
                </c:pt>
                <c:pt idx="11">
                  <c:v>139795.00799999997</c:v>
                </c:pt>
                <c:pt idx="12">
                  <c:v>148724.76999999993</c:v>
                </c:pt>
                <c:pt idx="13">
                  <c:v>154836.731</c:v>
                </c:pt>
                <c:pt idx="14">
                  <c:v>162355.05099999992</c:v>
                </c:pt>
                <c:pt idx="15">
                  <c:v>156932.50000000006</c:v>
                </c:pt>
                <c:pt idx="16">
                  <c:v>163228.33000000002</c:v>
                </c:pt>
                <c:pt idx="17">
                  <c:v>186306.01099999988</c:v>
                </c:pt>
                <c:pt idx="18">
                  <c:v>200791.39200000002</c:v>
                </c:pt>
                <c:pt idx="19">
                  <c:v>209492.81100000002</c:v>
                </c:pt>
                <c:pt idx="20">
                  <c:v>210576.41899999988</c:v>
                </c:pt>
                <c:pt idx="21">
                  <c:v>209391.07300000015</c:v>
                </c:pt>
                <c:pt idx="22">
                  <c:v>199234.31500000015</c:v>
                </c:pt>
                <c:pt idx="23">
                  <c:v>194067.22600000008</c:v>
                </c:pt>
                <c:pt idx="24">
                  <c:v>185007.83600000004</c:v>
                </c:pt>
                <c:pt idx="25">
                  <c:v>169074.11400000003</c:v>
                </c:pt>
                <c:pt idx="26">
                  <c:v>181955.42100000009</c:v>
                </c:pt>
                <c:pt idx="27">
                  <c:v>200178.90800000002</c:v>
                </c:pt>
                <c:pt idx="28">
                  <c:v>203094.10000000009</c:v>
                </c:pt>
                <c:pt idx="29">
                  <c:v>210825.78699999995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3B-4D6F-8D45-C80CFD2416D1}"/>
            </c:ext>
          </c:extLst>
        </c:ser>
        <c:ser>
          <c:idx val="2"/>
          <c:order val="2"/>
          <c:tx>
            <c:strRef>
              <c:f>'4'!$U$7</c:f>
              <c:strCache>
                <c:ptCount val="1"/>
                <c:pt idx="0">
                  <c:v>Prosinec</c:v>
                </c:pt>
              </c:strCache>
            </c:strRef>
          </c:tx>
          <c:spPr>
            <a:ln>
              <a:solidFill>
                <a:srgbClr val="233060"/>
              </a:solidFill>
            </a:ln>
          </c:spPr>
          <c:marker>
            <c:symbol val="none"/>
          </c:marker>
          <c:cat>
            <c:numRef>
              <c:f>'4'!$R$8:$R$38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'4'!$U$8:$U$38</c:f>
              <c:numCache>
                <c:formatCode>#,##0</c:formatCode>
                <c:ptCount val="31"/>
                <c:pt idx="0">
                  <c:v>214642.07600000006</c:v>
                </c:pt>
                <c:pt idx="1">
                  <c:v>222531.56500000006</c:v>
                </c:pt>
                <c:pt idx="2">
                  <c:v>204189.42900000018</c:v>
                </c:pt>
                <c:pt idx="3">
                  <c:v>190039.77300000004</c:v>
                </c:pt>
                <c:pt idx="4">
                  <c:v>196821.734</c:v>
                </c:pt>
                <c:pt idx="5">
                  <c:v>205239.29800000007</c:v>
                </c:pt>
                <c:pt idx="6">
                  <c:v>210402.12500000006</c:v>
                </c:pt>
                <c:pt idx="7">
                  <c:v>214315.63600000012</c:v>
                </c:pt>
                <c:pt idx="8">
                  <c:v>218667.35900000005</c:v>
                </c:pt>
                <c:pt idx="9">
                  <c:v>209689.17399999977</c:v>
                </c:pt>
                <c:pt idx="10">
                  <c:v>234807.91999999993</c:v>
                </c:pt>
                <c:pt idx="11">
                  <c:v>263846.73200000002</c:v>
                </c:pt>
                <c:pt idx="12">
                  <c:v>282192.08500000014</c:v>
                </c:pt>
                <c:pt idx="13">
                  <c:v>285780.99300000002</c:v>
                </c:pt>
                <c:pt idx="14">
                  <c:v>272251.5830000001</c:v>
                </c:pt>
                <c:pt idx="15">
                  <c:v>267001.978</c:v>
                </c:pt>
                <c:pt idx="16">
                  <c:v>262168.011</c:v>
                </c:pt>
                <c:pt idx="17">
                  <c:v>286361.51900000009</c:v>
                </c:pt>
                <c:pt idx="18">
                  <c:v>283155.26400000008</c:v>
                </c:pt>
                <c:pt idx="19">
                  <c:v>265684.56400000001</c:v>
                </c:pt>
                <c:pt idx="20">
                  <c:v>248557.201</c:v>
                </c:pt>
                <c:pt idx="21">
                  <c:v>221240.54499999998</c:v>
                </c:pt>
                <c:pt idx="22">
                  <c:v>192806.70199999982</c:v>
                </c:pt>
                <c:pt idx="23">
                  <c:v>167536.18599999999</c:v>
                </c:pt>
                <c:pt idx="24">
                  <c:v>164503.25599999999</c:v>
                </c:pt>
                <c:pt idx="25">
                  <c:v>165217.77000000002</c:v>
                </c:pt>
                <c:pt idx="26">
                  <c:v>186705.47800000006</c:v>
                </c:pt>
                <c:pt idx="27">
                  <c:v>194389.19199999998</c:v>
                </c:pt>
                <c:pt idx="28">
                  <c:v>181860.43999999983</c:v>
                </c:pt>
                <c:pt idx="29">
                  <c:v>175520.53499999997</c:v>
                </c:pt>
                <c:pt idx="30">
                  <c:v>147570.55599999992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3B-4D6F-8D45-C80CFD2416D1}"/>
            </c:ext>
          </c:extLst>
        </c:ser>
        <c:ser>
          <c:idx val="3"/>
          <c:order val="3"/>
          <c:tx>
            <c:strRef>
              <c:f>'4'!$V$7</c:f>
              <c:strCache>
                <c:ptCount val="1"/>
                <c:pt idx="0">
                  <c:v>Leden</c:v>
                </c:pt>
              </c:strCache>
            </c:strRef>
          </c:tx>
          <c:spPr>
            <a:ln>
              <a:solidFill>
                <a:srgbClr val="F0948F"/>
              </a:solidFill>
            </a:ln>
          </c:spPr>
          <c:marker>
            <c:symbol val="none"/>
          </c:marker>
          <c:cat>
            <c:numRef>
              <c:f>'4'!$R$8:$R$38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'4'!$V$8:$V$38</c:f>
              <c:numCache>
                <c:formatCode>#,##0</c:formatCode>
                <c:ptCount val="31"/>
                <c:pt idx="0">
                  <c:v>144070.29199999996</c:v>
                </c:pt>
                <c:pt idx="1">
                  <c:v>162622.21599999999</c:v>
                </c:pt>
                <c:pt idx="2">
                  <c:v>178182.74200000006</c:v>
                </c:pt>
                <c:pt idx="3">
                  <c:v>185903.67299999989</c:v>
                </c:pt>
                <c:pt idx="4">
                  <c:v>167139.2790000001</c:v>
                </c:pt>
                <c:pt idx="5">
                  <c:v>164579.60999999996</c:v>
                </c:pt>
                <c:pt idx="6">
                  <c:v>153987.6779999999</c:v>
                </c:pt>
                <c:pt idx="7">
                  <c:v>170030.23200000008</c:v>
                </c:pt>
                <c:pt idx="8">
                  <c:v>181381.56099999999</c:v>
                </c:pt>
                <c:pt idx="9">
                  <c:v>189261.13899999988</c:v>
                </c:pt>
                <c:pt idx="10">
                  <c:v>190130.01599999995</c:v>
                </c:pt>
                <c:pt idx="11">
                  <c:v>181281.55600000001</c:v>
                </c:pt>
                <c:pt idx="12">
                  <c:v>171443.33199999997</c:v>
                </c:pt>
                <c:pt idx="13">
                  <c:v>157777.147</c:v>
                </c:pt>
                <c:pt idx="14">
                  <c:v>176765.53100000019</c:v>
                </c:pt>
                <c:pt idx="15">
                  <c:v>189037.90099999984</c:v>
                </c:pt>
                <c:pt idx="16">
                  <c:v>194847.36900000001</c:v>
                </c:pt>
                <c:pt idx="17">
                  <c:v>208553.45200000011</c:v>
                </c:pt>
                <c:pt idx="18">
                  <c:v>229603.31300000014</c:v>
                </c:pt>
                <c:pt idx="19">
                  <c:v>237662.13900000008</c:v>
                </c:pt>
                <c:pt idx="20">
                  <c:v>227930.87600000002</c:v>
                </c:pt>
                <c:pt idx="21">
                  <c:v>228344.77699999986</c:v>
                </c:pt>
                <c:pt idx="22">
                  <c:v>236358.31399999998</c:v>
                </c:pt>
                <c:pt idx="23">
                  <c:v>232306.86</c:v>
                </c:pt>
                <c:pt idx="24">
                  <c:v>232330.64500000008</c:v>
                </c:pt>
                <c:pt idx="25">
                  <c:v>236920.50100000011</c:v>
                </c:pt>
                <c:pt idx="26">
                  <c:v>241739.42600000009</c:v>
                </c:pt>
                <c:pt idx="27">
                  <c:v>236401.63599999997</c:v>
                </c:pt>
                <c:pt idx="28">
                  <c:v>249393.80599999998</c:v>
                </c:pt>
                <c:pt idx="29">
                  <c:v>251230.50499999989</c:v>
                </c:pt>
                <c:pt idx="30">
                  <c:v>236139.78200000001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C3B-4D6F-8D45-C80CFD2416D1}"/>
            </c:ext>
          </c:extLst>
        </c:ser>
        <c:ser>
          <c:idx val="4"/>
          <c:order val="4"/>
          <c:tx>
            <c:strRef>
              <c:f>'4'!$W$7</c:f>
              <c:strCache>
                <c:ptCount val="1"/>
                <c:pt idx="0">
                  <c:v>Únor</c:v>
                </c:pt>
              </c:strCache>
            </c:strRef>
          </c:tx>
          <c:spPr>
            <a:ln>
              <a:solidFill>
                <a:srgbClr val="E86159"/>
              </a:solidFill>
            </a:ln>
          </c:spPr>
          <c:marker>
            <c:symbol val="none"/>
          </c:marker>
          <c:cat>
            <c:numRef>
              <c:f>'4'!$R$8:$R$38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'4'!$W$8:$W$38</c:f>
              <c:numCache>
                <c:formatCode>#,##0</c:formatCode>
                <c:ptCount val="31"/>
                <c:pt idx="0">
                  <c:v>228362.109</c:v>
                </c:pt>
                <c:pt idx="1">
                  <c:v>224836.04800000001</c:v>
                </c:pt>
                <c:pt idx="2">
                  <c:v>221044.83599999992</c:v>
                </c:pt>
                <c:pt idx="3">
                  <c:v>225469.97999999995</c:v>
                </c:pt>
                <c:pt idx="4">
                  <c:v>245318.28300000017</c:v>
                </c:pt>
                <c:pt idx="5">
                  <c:v>277115.20000000007</c:v>
                </c:pt>
                <c:pt idx="6">
                  <c:v>279115.59999999998</c:v>
                </c:pt>
                <c:pt idx="7">
                  <c:v>272774.54300000006</c:v>
                </c:pt>
                <c:pt idx="8">
                  <c:v>262666.90300000005</c:v>
                </c:pt>
                <c:pt idx="9">
                  <c:v>256711.46300000013</c:v>
                </c:pt>
                <c:pt idx="10">
                  <c:v>224508.17600000006</c:v>
                </c:pt>
                <c:pt idx="11">
                  <c:v>202694.49900000001</c:v>
                </c:pt>
                <c:pt idx="12">
                  <c:v>205918.93799999997</c:v>
                </c:pt>
                <c:pt idx="13">
                  <c:v>210045.30399999997</c:v>
                </c:pt>
                <c:pt idx="14">
                  <c:v>219126.75</c:v>
                </c:pt>
                <c:pt idx="15">
                  <c:v>213989.05499999999</c:v>
                </c:pt>
                <c:pt idx="16">
                  <c:v>188593.38000000006</c:v>
                </c:pt>
                <c:pt idx="17">
                  <c:v>155343.57199999996</c:v>
                </c:pt>
                <c:pt idx="18">
                  <c:v>171021.22799999986</c:v>
                </c:pt>
                <c:pt idx="19">
                  <c:v>168735.01699999999</c:v>
                </c:pt>
                <c:pt idx="20">
                  <c:v>156396.24599999998</c:v>
                </c:pt>
                <c:pt idx="21">
                  <c:v>156113.761</c:v>
                </c:pt>
                <c:pt idx="22">
                  <c:v>150925.26199999996</c:v>
                </c:pt>
                <c:pt idx="23">
                  <c:v>152667.06700000001</c:v>
                </c:pt>
                <c:pt idx="24">
                  <c:v>175293.77400000015</c:v>
                </c:pt>
                <c:pt idx="25">
                  <c:v>204361.79799999984</c:v>
                </c:pt>
                <c:pt idx="26">
                  <c:v>227675.56200000009</c:v>
                </c:pt>
                <c:pt idx="27">
                  <c:v>218854.27699999989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C3B-4D6F-8D45-C80CFD2416D1}"/>
            </c:ext>
          </c:extLst>
        </c:ser>
        <c:ser>
          <c:idx val="5"/>
          <c:order val="5"/>
          <c:tx>
            <c:strRef>
              <c:f>'4'!$X$7</c:f>
              <c:strCache>
                <c:ptCount val="1"/>
                <c:pt idx="0">
                  <c:v>Březen</c:v>
                </c:pt>
              </c:strCache>
            </c:strRef>
          </c:tx>
          <c:spPr>
            <a:ln>
              <a:solidFill>
                <a:srgbClr val="DF2B20"/>
              </a:solidFill>
            </a:ln>
          </c:spPr>
          <c:marker>
            <c:symbol val="none"/>
          </c:marker>
          <c:cat>
            <c:numRef>
              <c:f>'4'!$R$8:$R$38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'4'!$X$8:$X$38</c:f>
              <c:numCache>
                <c:formatCode>#,##0</c:formatCode>
                <c:ptCount val="31"/>
                <c:pt idx="0">
                  <c:v>212846.17100000015</c:v>
                </c:pt>
                <c:pt idx="1">
                  <c:v>200827.74199999988</c:v>
                </c:pt>
                <c:pt idx="2">
                  <c:v>204701.47799999997</c:v>
                </c:pt>
                <c:pt idx="3">
                  <c:v>200865.56599999999</c:v>
                </c:pt>
                <c:pt idx="4">
                  <c:v>207152.20100000006</c:v>
                </c:pt>
                <c:pt idx="5">
                  <c:v>211653.73400000003</c:v>
                </c:pt>
                <c:pt idx="6">
                  <c:v>204102.07799999992</c:v>
                </c:pt>
                <c:pt idx="7">
                  <c:v>188552.788</c:v>
                </c:pt>
                <c:pt idx="8">
                  <c:v>168303.39600000001</c:v>
                </c:pt>
                <c:pt idx="9">
                  <c:v>151737.04100000003</c:v>
                </c:pt>
                <c:pt idx="10">
                  <c:v>192591.64199999999</c:v>
                </c:pt>
                <c:pt idx="11">
                  <c:v>178046.44699999987</c:v>
                </c:pt>
                <c:pt idx="12">
                  <c:v>160741.75000000003</c:v>
                </c:pt>
                <c:pt idx="13">
                  <c:v>161985.67799999999</c:v>
                </c:pt>
                <c:pt idx="14">
                  <c:v>182114.19499999992</c:v>
                </c:pt>
                <c:pt idx="15">
                  <c:v>179791.86499999987</c:v>
                </c:pt>
                <c:pt idx="16">
                  <c:v>161783.46099999995</c:v>
                </c:pt>
                <c:pt idx="17">
                  <c:v>141644.82799999995</c:v>
                </c:pt>
                <c:pt idx="18">
                  <c:v>136420.59099999999</c:v>
                </c:pt>
                <c:pt idx="19">
                  <c:v>129433.68599999996</c:v>
                </c:pt>
                <c:pt idx="20">
                  <c:v>117136.37699999996</c:v>
                </c:pt>
                <c:pt idx="21">
                  <c:v>100059.79899999997</c:v>
                </c:pt>
                <c:pt idx="22">
                  <c:v>94928.44</c:v>
                </c:pt>
                <c:pt idx="23">
                  <c:v>93643.57799999998</c:v>
                </c:pt>
                <c:pt idx="24">
                  <c:v>98771.229999999952</c:v>
                </c:pt>
                <c:pt idx="25">
                  <c:v>116919.47899999998</c:v>
                </c:pt>
                <c:pt idx="26">
                  <c:v>165034.35299999994</c:v>
                </c:pt>
                <c:pt idx="27">
                  <c:v>181993.77000000016</c:v>
                </c:pt>
                <c:pt idx="28">
                  <c:v>171899.54999999993</c:v>
                </c:pt>
                <c:pt idx="29">
                  <c:v>152443.69499999995</c:v>
                </c:pt>
                <c:pt idx="30">
                  <c:v>136061.51499999996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C3B-4D6F-8D45-C80CFD241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9222528"/>
        <c:axId val="169224064"/>
      </c:lineChart>
      <c:catAx>
        <c:axId val="16922252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spPr>
          <a:ln/>
        </c:spPr>
        <c:crossAx val="169224064"/>
        <c:crosses val="autoZero"/>
        <c:auto val="1"/>
        <c:lblAlgn val="ctr"/>
        <c:lblOffset val="100"/>
        <c:noMultiLvlLbl val="0"/>
      </c:catAx>
      <c:valAx>
        <c:axId val="1692240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69222528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4.9917043762187259E-3"/>
          <c:y val="0.8250725091150477"/>
          <c:w val="0.34435910676552034"/>
          <c:h val="0.1671683852405045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76525516769176"/>
          <c:y val="2.8899521531100477E-2"/>
          <c:w val="0.82063173137840528"/>
          <c:h val="0.7856494493212271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'4'!$A$13</c:f>
              <c:strCache>
                <c:ptCount val="1"/>
                <c:pt idx="0">
                  <c:v>CHZ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'4'!$B$12:$G$12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'4'!$B$13:$G$13</c:f>
              <c:numCache>
                <c:formatCode>0.0%</c:formatCode>
                <c:ptCount val="6"/>
                <c:pt idx="0">
                  <c:v>0.49978238076159948</c:v>
                </c:pt>
                <c:pt idx="1">
                  <c:v>0.634343891873829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9D-4903-97C8-88C706AB75F8}"/>
            </c:ext>
          </c:extLst>
        </c:ser>
        <c:ser>
          <c:idx val="1"/>
          <c:order val="1"/>
          <c:tx>
            <c:strRef>
              <c:f>'4'!$A$14</c:f>
              <c:strCache>
                <c:ptCount val="1"/>
                <c:pt idx="0">
                  <c:v>NECHZ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'4'!$B$12:$G$12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'4'!$B$14:$G$14</c:f>
              <c:numCache>
                <c:formatCode>0.0%</c:formatCode>
                <c:ptCount val="6"/>
                <c:pt idx="0">
                  <c:v>0.50021761923840047</c:v>
                </c:pt>
                <c:pt idx="1">
                  <c:v>0.365656108126171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9D-4903-97C8-88C706AB7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69169664"/>
        <c:axId val="169171200"/>
      </c:barChart>
      <c:catAx>
        <c:axId val="1691696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171200"/>
        <c:crosses val="autoZero"/>
        <c:auto val="1"/>
        <c:lblAlgn val="ctr"/>
        <c:lblOffset val="100"/>
        <c:noMultiLvlLbl val="0"/>
      </c:catAx>
      <c:valAx>
        <c:axId val="16917120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1696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020997375328085E-2"/>
          <c:y val="0.90920128103253151"/>
          <c:w val="0.14407977113805301"/>
          <c:h val="9.07986971277023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484200976566116E-2"/>
          <c:y val="7.0343778150729036E-2"/>
          <c:w val="0.91105208616566546"/>
          <c:h val="0.62657216749450573"/>
        </c:manualLayout>
      </c:layout>
      <c:lineChart>
        <c:grouping val="standard"/>
        <c:varyColors val="0"/>
        <c:ser>
          <c:idx val="0"/>
          <c:order val="0"/>
          <c:tx>
            <c:strRef>
              <c:f>'4'!$K$7</c:f>
              <c:strCache>
                <c:ptCount val="1"/>
                <c:pt idx="0">
                  <c:v>Říjen</c:v>
                </c:pt>
              </c:strCache>
            </c:strRef>
          </c:tx>
          <c:spPr>
            <a:ln w="19050">
              <a:solidFill>
                <a:srgbClr val="9196B0"/>
              </a:solidFill>
            </a:ln>
          </c:spPr>
          <c:marker>
            <c:symbol val="none"/>
          </c:marker>
          <c:cat>
            <c:numRef>
              <c:f>'4'!$J$8:$J$38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'4'!$K$8:$K$38</c:f>
              <c:numCache>
                <c:formatCode>#,##0</c:formatCode>
                <c:ptCount val="31"/>
                <c:pt idx="0">
                  <c:v>39535.109999999979</c:v>
                </c:pt>
                <c:pt idx="1">
                  <c:v>41996.555999999975</c:v>
                </c:pt>
                <c:pt idx="2">
                  <c:v>42050.071000000033</c:v>
                </c:pt>
                <c:pt idx="3">
                  <c:v>48095.685000000019</c:v>
                </c:pt>
                <c:pt idx="4">
                  <c:v>52354.378999999986</c:v>
                </c:pt>
                <c:pt idx="5">
                  <c:v>52481.12999999999</c:v>
                </c:pt>
                <c:pt idx="6">
                  <c:v>47066.499000000003</c:v>
                </c:pt>
                <c:pt idx="7">
                  <c:v>60126.161</c:v>
                </c:pt>
                <c:pt idx="8">
                  <c:v>78047.49500000001</c:v>
                </c:pt>
                <c:pt idx="9">
                  <c:v>70649.94200000001</c:v>
                </c:pt>
                <c:pt idx="10">
                  <c:v>60929.213999999971</c:v>
                </c:pt>
                <c:pt idx="11">
                  <c:v>61868.922000000028</c:v>
                </c:pt>
                <c:pt idx="12">
                  <c:v>55384.906000000003</c:v>
                </c:pt>
                <c:pt idx="13">
                  <c:v>57962.861999999994</c:v>
                </c:pt>
                <c:pt idx="14">
                  <c:v>84190.94299999997</c:v>
                </c:pt>
                <c:pt idx="15">
                  <c:v>113092.11999999998</c:v>
                </c:pt>
                <c:pt idx="16">
                  <c:v>129273.64899999999</c:v>
                </c:pt>
                <c:pt idx="17">
                  <c:v>131799.478</c:v>
                </c:pt>
                <c:pt idx="18">
                  <c:v>126686.73600000002</c:v>
                </c:pt>
                <c:pt idx="19">
                  <c:v>101519.46600000003</c:v>
                </c:pt>
                <c:pt idx="20">
                  <c:v>74912.320000000022</c:v>
                </c:pt>
                <c:pt idx="21">
                  <c:v>86546.23400000004</c:v>
                </c:pt>
                <c:pt idx="22">
                  <c:v>95880.464000000022</c:v>
                </c:pt>
                <c:pt idx="23">
                  <c:v>100826.43499999998</c:v>
                </c:pt>
                <c:pt idx="24">
                  <c:v>94589.465000000026</c:v>
                </c:pt>
                <c:pt idx="25">
                  <c:v>98813.205999999962</c:v>
                </c:pt>
                <c:pt idx="26">
                  <c:v>108246.7490000001</c:v>
                </c:pt>
                <c:pt idx="27">
                  <c:v>102421.376</c:v>
                </c:pt>
                <c:pt idx="28">
                  <c:v>98219.93700000002</c:v>
                </c:pt>
                <c:pt idx="29">
                  <c:v>99060.377999999968</c:v>
                </c:pt>
                <c:pt idx="30">
                  <c:v>108098.152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97-413D-9385-07EE1B7FBA1A}"/>
            </c:ext>
          </c:extLst>
        </c:ser>
        <c:ser>
          <c:idx val="1"/>
          <c:order val="1"/>
          <c:tx>
            <c:strRef>
              <c:f>'4'!$L$7</c:f>
              <c:strCache>
                <c:ptCount val="1"/>
                <c:pt idx="0">
                  <c:v>Listopad</c:v>
                </c:pt>
              </c:strCache>
            </c:strRef>
          </c:tx>
          <c:spPr>
            <a:ln>
              <a:solidFill>
                <a:srgbClr val="596387"/>
              </a:solidFill>
            </a:ln>
          </c:spPr>
          <c:marker>
            <c:symbol val="none"/>
          </c:marker>
          <c:cat>
            <c:numRef>
              <c:f>'4'!$J$8:$J$38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'4'!$L$8:$L$38</c:f>
              <c:numCache>
                <c:formatCode>#,##0</c:formatCode>
                <c:ptCount val="31"/>
                <c:pt idx="0">
                  <c:v>105861.132</c:v>
                </c:pt>
                <c:pt idx="1">
                  <c:v>110164.2940000001</c:v>
                </c:pt>
                <c:pt idx="2">
                  <c:v>123697.27900000002</c:v>
                </c:pt>
                <c:pt idx="3">
                  <c:v>113875.38299999994</c:v>
                </c:pt>
                <c:pt idx="4">
                  <c:v>116248.88099999996</c:v>
                </c:pt>
                <c:pt idx="5">
                  <c:v>125775.25</c:v>
                </c:pt>
                <c:pt idx="6">
                  <c:v>126369.04699999993</c:v>
                </c:pt>
                <c:pt idx="7">
                  <c:v>142497.86900000001</c:v>
                </c:pt>
                <c:pt idx="8">
                  <c:v>144160.86000000004</c:v>
                </c:pt>
                <c:pt idx="9">
                  <c:v>148274.19899999994</c:v>
                </c:pt>
                <c:pt idx="10">
                  <c:v>148772.02799999987</c:v>
                </c:pt>
                <c:pt idx="11">
                  <c:v>153068.18799999999</c:v>
                </c:pt>
                <c:pt idx="12">
                  <c:v>168773.34300000002</c:v>
                </c:pt>
                <c:pt idx="13">
                  <c:v>151827.73299999995</c:v>
                </c:pt>
                <c:pt idx="14">
                  <c:v>153290.87599999984</c:v>
                </c:pt>
                <c:pt idx="15">
                  <c:v>150114.14199999993</c:v>
                </c:pt>
                <c:pt idx="16">
                  <c:v>165008.95299999992</c:v>
                </c:pt>
                <c:pt idx="17">
                  <c:v>169088.72900000017</c:v>
                </c:pt>
                <c:pt idx="18">
                  <c:v>169886.21800000005</c:v>
                </c:pt>
                <c:pt idx="19">
                  <c:v>164763.80999999997</c:v>
                </c:pt>
                <c:pt idx="20">
                  <c:v>173007.51299999998</c:v>
                </c:pt>
                <c:pt idx="21">
                  <c:v>209708.81299999988</c:v>
                </c:pt>
                <c:pt idx="22">
                  <c:v>198589.87300000008</c:v>
                </c:pt>
                <c:pt idx="23">
                  <c:v>197338.31800000009</c:v>
                </c:pt>
                <c:pt idx="24">
                  <c:v>200035.52899999981</c:v>
                </c:pt>
                <c:pt idx="25">
                  <c:v>215863.36399999997</c:v>
                </c:pt>
                <c:pt idx="26">
                  <c:v>225672.7289999999</c:v>
                </c:pt>
                <c:pt idx="27">
                  <c:v>237281.07799999995</c:v>
                </c:pt>
                <c:pt idx="28">
                  <c:v>247458.19899999994</c:v>
                </c:pt>
                <c:pt idx="29">
                  <c:v>244967.59700000004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97-413D-9385-07EE1B7FBA1A}"/>
            </c:ext>
          </c:extLst>
        </c:ser>
        <c:ser>
          <c:idx val="2"/>
          <c:order val="2"/>
          <c:tx>
            <c:strRef>
              <c:f>'4'!$M$7</c:f>
              <c:strCache>
                <c:ptCount val="1"/>
                <c:pt idx="0">
                  <c:v>Prosinec</c:v>
                </c:pt>
              </c:strCache>
            </c:strRef>
          </c:tx>
          <c:spPr>
            <a:ln>
              <a:solidFill>
                <a:srgbClr val="233060"/>
              </a:solidFill>
            </a:ln>
          </c:spPr>
          <c:marker>
            <c:symbol val="none"/>
          </c:marker>
          <c:cat>
            <c:numRef>
              <c:f>'4'!$J$8:$J$38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'4'!$M$8:$M$38</c:f>
              <c:numCache>
                <c:formatCode>#,##0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97-413D-9385-07EE1B7FBA1A}"/>
            </c:ext>
          </c:extLst>
        </c:ser>
        <c:ser>
          <c:idx val="3"/>
          <c:order val="3"/>
          <c:tx>
            <c:strRef>
              <c:f>'4'!$N$7</c:f>
              <c:strCache>
                <c:ptCount val="1"/>
                <c:pt idx="0">
                  <c:v>Leden</c:v>
                </c:pt>
              </c:strCache>
            </c:strRef>
          </c:tx>
          <c:spPr>
            <a:ln>
              <a:solidFill>
                <a:srgbClr val="F0948F"/>
              </a:solidFill>
            </a:ln>
          </c:spPr>
          <c:marker>
            <c:symbol val="none"/>
          </c:marker>
          <c:cat>
            <c:numRef>
              <c:f>'4'!$J$8:$J$38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'4'!$N$8:$N$38</c:f>
              <c:numCache>
                <c:formatCode>#,##0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F97-413D-9385-07EE1B7FBA1A}"/>
            </c:ext>
          </c:extLst>
        </c:ser>
        <c:ser>
          <c:idx val="4"/>
          <c:order val="4"/>
          <c:tx>
            <c:strRef>
              <c:f>'4'!$O$7</c:f>
              <c:strCache>
                <c:ptCount val="1"/>
                <c:pt idx="0">
                  <c:v>Únor</c:v>
                </c:pt>
              </c:strCache>
            </c:strRef>
          </c:tx>
          <c:spPr>
            <a:ln>
              <a:solidFill>
                <a:srgbClr val="E86159"/>
              </a:solidFill>
            </a:ln>
          </c:spPr>
          <c:marker>
            <c:symbol val="none"/>
          </c:marker>
          <c:cat>
            <c:numRef>
              <c:f>'4'!$J$8:$J$38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'4'!$O$8:$O$38</c:f>
              <c:numCache>
                <c:formatCode>#,##0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F97-413D-9385-07EE1B7FBA1A}"/>
            </c:ext>
          </c:extLst>
        </c:ser>
        <c:ser>
          <c:idx val="5"/>
          <c:order val="5"/>
          <c:tx>
            <c:strRef>
              <c:f>'4'!$P$7</c:f>
              <c:strCache>
                <c:ptCount val="1"/>
                <c:pt idx="0">
                  <c:v>Březen</c:v>
                </c:pt>
              </c:strCache>
            </c:strRef>
          </c:tx>
          <c:spPr>
            <a:ln>
              <a:solidFill>
                <a:srgbClr val="DF2B20"/>
              </a:solidFill>
            </a:ln>
          </c:spPr>
          <c:marker>
            <c:symbol val="none"/>
          </c:marker>
          <c:cat>
            <c:numRef>
              <c:f>'4'!$J$8:$J$38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'4'!$P$8:$P$38</c:f>
              <c:numCache>
                <c:formatCode>#,##0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F97-413D-9385-07EE1B7FB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9222528"/>
        <c:axId val="169224064"/>
      </c:lineChart>
      <c:catAx>
        <c:axId val="16922252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spPr>
          <a:ln/>
        </c:spPr>
        <c:crossAx val="169224064"/>
        <c:crosses val="autoZero"/>
        <c:auto val="1"/>
        <c:lblAlgn val="ctr"/>
        <c:lblOffset val="100"/>
        <c:noMultiLvlLbl val="0"/>
      </c:catAx>
      <c:valAx>
        <c:axId val="1692240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69222528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4.9917043762187259E-3"/>
          <c:y val="0.8250725091150477"/>
          <c:w val="0.34435910676552034"/>
          <c:h val="0.1671683852405045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89548530906894"/>
          <c:y val="3.2110698806327373E-2"/>
          <c:w val="0.86365556817553402"/>
          <c:h val="0.73118309578391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'5'!$C$12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7C8-475D-AD66-17E4F81F98F3}"/>
              </c:ext>
            </c:extLst>
          </c:dPt>
          <c:cat>
            <c:strRef>
              <c:f>'5'!$B$13:$B$19</c:f>
              <c:strCache>
                <c:ptCount val="7"/>
                <c:pt idx="0">
                  <c:v>Stav zásob před sezónou</c:v>
                </c:pt>
                <c:pt idx="1">
                  <c:v> Říjen</c:v>
                </c:pt>
                <c:pt idx="2">
                  <c:v> Listopad</c:v>
                </c:pt>
                <c:pt idx="3">
                  <c:v> Prosinec</c:v>
                </c:pt>
                <c:pt idx="4">
                  <c:v> Leden</c:v>
                </c:pt>
                <c:pt idx="5">
                  <c:v> Únor</c:v>
                </c:pt>
                <c:pt idx="6">
                  <c:v> Březen</c:v>
                </c:pt>
              </c:strCache>
            </c:strRef>
          </c:cat>
          <c:val>
            <c:numRef>
              <c:f>'5'!$C$13:$C$19</c:f>
              <c:numCache>
                <c:formatCode>#,##0</c:formatCode>
                <c:ptCount val="7"/>
                <c:pt idx="0">
                  <c:v>3452.0994407324902</c:v>
                </c:pt>
                <c:pt idx="1">
                  <c:v>3449.28683673249</c:v>
                </c:pt>
                <c:pt idx="2">
                  <c:v>3267.2392057324901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C8-475D-AD66-17E4F81F98F3}"/>
            </c:ext>
          </c:extLst>
        </c:ser>
        <c:ser>
          <c:idx val="1"/>
          <c:order val="1"/>
          <c:tx>
            <c:strRef>
              <c:f>'5'!$D$12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57C8-475D-AD66-17E4F81F98F3}"/>
              </c:ext>
            </c:extLst>
          </c:dPt>
          <c:cat>
            <c:strRef>
              <c:f>'5'!$B$13:$B$19</c:f>
              <c:strCache>
                <c:ptCount val="7"/>
                <c:pt idx="0">
                  <c:v>Stav zásob před sezónou</c:v>
                </c:pt>
                <c:pt idx="1">
                  <c:v> Říjen</c:v>
                </c:pt>
                <c:pt idx="2">
                  <c:v> Listopad</c:v>
                </c:pt>
                <c:pt idx="3">
                  <c:v> Prosinec</c:v>
                </c:pt>
                <c:pt idx="4">
                  <c:v> Leden</c:v>
                </c:pt>
                <c:pt idx="5">
                  <c:v> Únor</c:v>
                </c:pt>
                <c:pt idx="6">
                  <c:v> Březen</c:v>
                </c:pt>
              </c:strCache>
            </c:strRef>
          </c:cat>
          <c:val>
            <c:numRef>
              <c:f>'5'!$D$13:$D$19</c:f>
              <c:numCache>
                <c:formatCode>#,##0</c:formatCode>
                <c:ptCount val="7"/>
                <c:pt idx="0">
                  <c:v>3411.1231694324915</c:v>
                </c:pt>
                <c:pt idx="1">
                  <c:v>3310.08410673249</c:v>
                </c:pt>
                <c:pt idx="2">
                  <c:v>3315.8612157324901</c:v>
                </c:pt>
                <c:pt idx="3">
                  <c:v>2922.1963637324902</c:v>
                </c:pt>
                <c:pt idx="4">
                  <c:v>2486.0171957324901</c:v>
                </c:pt>
                <c:pt idx="5">
                  <c:v>1982.66643073249</c:v>
                </c:pt>
                <c:pt idx="6">
                  <c:v>1695.61471073249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7C8-475D-AD66-17E4F81F98F3}"/>
            </c:ext>
          </c:extLst>
        </c:ser>
        <c:ser>
          <c:idx val="2"/>
          <c:order val="2"/>
          <c:tx>
            <c:strRef>
              <c:f>'5'!$E$12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cat>
            <c:strRef>
              <c:f>'5'!$B$13:$B$19</c:f>
              <c:strCache>
                <c:ptCount val="7"/>
                <c:pt idx="0">
                  <c:v>Stav zásob před sezónou</c:v>
                </c:pt>
                <c:pt idx="1">
                  <c:v> Říjen</c:v>
                </c:pt>
                <c:pt idx="2">
                  <c:v> Listopad</c:v>
                </c:pt>
                <c:pt idx="3">
                  <c:v> Prosinec</c:v>
                </c:pt>
                <c:pt idx="4">
                  <c:v> Leden</c:v>
                </c:pt>
                <c:pt idx="5">
                  <c:v> Únor</c:v>
                </c:pt>
                <c:pt idx="6">
                  <c:v> Březen</c:v>
                </c:pt>
              </c:strCache>
            </c:strRef>
          </c:cat>
          <c:val>
            <c:numRef>
              <c:f>'5'!$E$13:$E$19</c:f>
              <c:numCache>
                <c:formatCode>#,##0</c:formatCode>
                <c:ptCount val="7"/>
                <c:pt idx="0">
                  <c:v>2797.71906173249</c:v>
                </c:pt>
                <c:pt idx="1">
                  <c:v>2797.71906173249</c:v>
                </c:pt>
                <c:pt idx="2">
                  <c:v>2386.7496717324898</c:v>
                </c:pt>
                <c:pt idx="3">
                  <c:v>1689.86807273249</c:v>
                </c:pt>
                <c:pt idx="4">
                  <c:v>1016.53892473249</c:v>
                </c:pt>
                <c:pt idx="5">
                  <c:v>644.29218873249101</c:v>
                </c:pt>
                <c:pt idx="6">
                  <c:v>459.14981873249098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7C8-475D-AD66-17E4F81F9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7565568"/>
        <c:axId val="167653376"/>
      </c:barChart>
      <c:catAx>
        <c:axId val="16756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7653376"/>
        <c:crosses val="autoZero"/>
        <c:auto val="1"/>
        <c:lblAlgn val="ctr"/>
        <c:lblOffset val="100"/>
        <c:noMultiLvlLbl val="0"/>
      </c:catAx>
      <c:valAx>
        <c:axId val="167653376"/>
        <c:scaling>
          <c:orientation val="minMax"/>
          <c:max val="3600"/>
          <c:min val="0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7565568"/>
        <c:crosses val="autoZero"/>
        <c:crossBetween val="between"/>
        <c:majorUnit val="40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223435309201482"/>
          <c:w val="0.32877521428702533"/>
          <c:h val="7.6471877796884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89548530906894"/>
          <c:y val="3.7219344315661443E-2"/>
          <c:w val="0.86365556817553402"/>
          <c:h val="0.7767073484365837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'5'!$C$25</c:f>
              <c:strCache>
                <c:ptCount val="1"/>
                <c:pt idx="0">
                  <c:v>stav provozních zásob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10D-4FF8-B049-D8B4CC42CE5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'5'!$B$26:$B$31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'5'!$C$26:$C$31</c:f>
              <c:numCache>
                <c:formatCode>#,##0</c:formatCode>
                <c:ptCount val="6"/>
                <c:pt idx="0">
                  <c:v>3449.28683673249</c:v>
                </c:pt>
                <c:pt idx="1">
                  <c:v>3267.2392057324901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0D-4FF8-B049-D8B4CC42CE58}"/>
            </c:ext>
          </c:extLst>
        </c:ser>
        <c:ser>
          <c:idx val="1"/>
          <c:order val="1"/>
          <c:tx>
            <c:strRef>
              <c:f>'5'!$D$25</c:f>
              <c:strCache>
                <c:ptCount val="1"/>
                <c:pt idx="0">
                  <c:v>stav maximálních zásob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510D-4FF8-B049-D8B4CC42CE58}"/>
              </c:ext>
            </c:extLst>
          </c:dPt>
          <c:cat>
            <c:strRef>
              <c:f>'5'!$B$26:$B$31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'5'!$D$26:$D$31</c:f>
              <c:numCache>
                <c:formatCode>#,##0</c:formatCode>
                <c:ptCount val="6"/>
                <c:pt idx="0">
                  <c:v>2.8126040000001922</c:v>
                </c:pt>
                <c:pt idx="1">
                  <c:v>184.8602350000001</c:v>
                </c:pt>
                <c:pt idx="2">
                  <c:v>3452.0994407324902</c:v>
                </c:pt>
                <c:pt idx="3">
                  <c:v>3452.0994407324902</c:v>
                </c:pt>
                <c:pt idx="4">
                  <c:v>3452.0994407324902</c:v>
                </c:pt>
                <c:pt idx="5">
                  <c:v>3452.0994407324902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10D-4FF8-B049-D8B4CC42C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9089280"/>
        <c:axId val="169099264"/>
      </c:barChart>
      <c:catAx>
        <c:axId val="16908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099264"/>
        <c:crosses val="autoZero"/>
        <c:auto val="1"/>
        <c:lblAlgn val="ctr"/>
        <c:lblOffset val="100"/>
        <c:noMultiLvlLbl val="0"/>
      </c:catAx>
      <c:valAx>
        <c:axId val="1690992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089280"/>
        <c:crosses val="autoZero"/>
        <c:crossBetween val="between"/>
        <c:majorUnit val="0.1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89548530906894"/>
          <c:y val="3.7219344315661443E-2"/>
          <c:w val="0.86365556817553402"/>
          <c:h val="0.7767073484365837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'5'!$C$39</c:f>
              <c:strCache>
                <c:ptCount val="1"/>
                <c:pt idx="0">
                  <c:v>stav provozních zásob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BF7B-4E17-8212-47148C15B60F}"/>
              </c:ext>
            </c:extLst>
          </c:dPt>
          <c:dPt>
            <c:idx val="1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4F8-49D0-89AB-D16FA212FAEB}"/>
              </c:ext>
            </c:extLst>
          </c:dPt>
          <c:dPt>
            <c:idx val="2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A4F8-49D0-89AB-D16FA212FAEB}"/>
              </c:ext>
            </c:extLst>
          </c:dPt>
          <c:dPt>
            <c:idx val="3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4F8-49D0-89AB-D16FA212FAEB}"/>
              </c:ext>
            </c:extLst>
          </c:dPt>
          <c:dPt>
            <c:idx val="4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A4F8-49D0-89AB-D16FA212FAE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'5'!$B$40:$B$45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'5'!$C$40:$C$45</c:f>
              <c:numCache>
                <c:formatCode>#,##0</c:formatCode>
                <c:ptCount val="6"/>
                <c:pt idx="0">
                  <c:v>3310.08410673249</c:v>
                </c:pt>
                <c:pt idx="1">
                  <c:v>3315.8612157324901</c:v>
                </c:pt>
                <c:pt idx="2">
                  <c:v>2922.1963637324902</c:v>
                </c:pt>
                <c:pt idx="3">
                  <c:v>2486.0171957324901</c:v>
                </c:pt>
                <c:pt idx="4">
                  <c:v>1982.66643073249</c:v>
                </c:pt>
                <c:pt idx="5">
                  <c:v>1695.61471073249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7B-4E17-8212-47148C15B60F}"/>
            </c:ext>
          </c:extLst>
        </c:ser>
        <c:ser>
          <c:idx val="1"/>
          <c:order val="1"/>
          <c:tx>
            <c:strRef>
              <c:f>'5'!$D$39</c:f>
              <c:strCache>
                <c:ptCount val="1"/>
                <c:pt idx="0">
                  <c:v>stav maximálních zásob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F7B-4E17-8212-47148C15B60F}"/>
              </c:ext>
            </c:extLst>
          </c:dPt>
          <c:cat>
            <c:strRef>
              <c:f>'5'!$B$40:$B$45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'5'!$D$40:$D$45</c:f>
              <c:numCache>
                <c:formatCode>#,##0</c:formatCode>
                <c:ptCount val="6"/>
                <c:pt idx="0">
                  <c:v>101.03906270000152</c:v>
                </c:pt>
                <c:pt idx="1">
                  <c:v>95.261953700001413</c:v>
                </c:pt>
                <c:pt idx="2">
                  <c:v>488.9268057000013</c:v>
                </c:pt>
                <c:pt idx="3">
                  <c:v>925.10597370000141</c:v>
                </c:pt>
                <c:pt idx="4">
                  <c:v>1428.4567387000016</c:v>
                </c:pt>
                <c:pt idx="5">
                  <c:v>1715.5084587000015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7B-4E17-8212-47148C15B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9089280"/>
        <c:axId val="169099264"/>
      </c:barChart>
      <c:catAx>
        <c:axId val="16908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099264"/>
        <c:crosses val="autoZero"/>
        <c:auto val="1"/>
        <c:lblAlgn val="ctr"/>
        <c:lblOffset val="100"/>
        <c:noMultiLvlLbl val="0"/>
      </c:catAx>
      <c:valAx>
        <c:axId val="1690992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089280"/>
        <c:crosses val="autoZero"/>
        <c:crossBetween val="between"/>
        <c:majorUnit val="0.1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80314965" l="0.70866141732283472" r="0.70866141732283472" t="0.78740157480314965" header="0.31496062992125984" footer="0.31496062992125984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233060"/>
                </a:solidFill>
                <a:latin typeface="+mn-lt"/>
                <a:ea typeface="+mn-ea"/>
                <a:cs typeface="+mn-cs"/>
              </a:defRPr>
            </a:pPr>
            <a:r>
              <a:rPr lang="cs-CZ" sz="1000" b="1">
                <a:solidFill>
                  <a:srgbClr val="233060"/>
                </a:solidFill>
              </a:rPr>
              <a:t>P</a:t>
            </a:r>
            <a:r>
              <a:rPr lang="en-US" sz="1000" b="1">
                <a:solidFill>
                  <a:srgbClr val="233060"/>
                </a:solidFill>
              </a:rPr>
              <a:t>oč</a:t>
            </a:r>
            <a:r>
              <a:rPr lang="cs-CZ" sz="1000" b="1">
                <a:solidFill>
                  <a:srgbClr val="233060"/>
                </a:solidFill>
              </a:rPr>
              <a:t>e</a:t>
            </a:r>
            <a:r>
              <a:rPr lang="en-US" sz="1000" b="1">
                <a:solidFill>
                  <a:srgbClr val="233060"/>
                </a:solidFill>
              </a:rPr>
              <a:t>t subjektů</a:t>
            </a:r>
            <a:r>
              <a:rPr lang="cs-CZ" sz="1000" b="1">
                <a:solidFill>
                  <a:srgbClr val="233060"/>
                </a:solidFill>
              </a:rPr>
              <a:t> (podíl)</a:t>
            </a:r>
            <a:endParaRPr lang="en-US" sz="1000" b="1">
              <a:solidFill>
                <a:srgbClr val="233060"/>
              </a:solidFill>
            </a:endParaRPr>
          </a:p>
        </c:rich>
      </c:tx>
      <c:layout>
        <c:manualLayout>
          <c:xMode val="edge"/>
          <c:yMode val="edge"/>
          <c:x val="3.335002199869542E-3"/>
          <c:y val="1.32340811978614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23306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17858629740247986"/>
          <c:y val="0.15629710408083836"/>
          <c:w val="0.6796921681086161"/>
          <c:h val="0.63991628141075307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DCD-4816-B7E4-81A70942071B}"/>
              </c:ext>
            </c:extLst>
          </c:dPt>
          <c:dPt>
            <c:idx val="1"/>
            <c:bubble3D val="0"/>
            <c:spPr>
              <a:solidFill>
                <a:srgbClr val="59638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DCD-4816-B7E4-81A70942071B}"/>
              </c:ext>
            </c:extLst>
          </c:dPt>
          <c:dPt>
            <c:idx val="2"/>
            <c:bubble3D val="0"/>
            <c:spPr>
              <a:solidFill>
                <a:srgbClr val="9196B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DCD-4816-B7E4-81A70942071B}"/>
              </c:ext>
            </c:extLst>
          </c:dPt>
          <c:dPt>
            <c:idx val="3"/>
            <c:bubble3D val="0"/>
            <c:spPr>
              <a:solidFill>
                <a:srgbClr val="C7CCD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DCD-4816-B7E4-81A70942071B}"/>
              </c:ext>
            </c:extLst>
          </c:dPt>
          <c:dLbls>
            <c:dLbl>
              <c:idx val="0"/>
              <c:layout>
                <c:manualLayout>
                  <c:x val="0.14080846477262443"/>
                  <c:y val="-8.697240173043430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DCD-4816-B7E4-81A70942071B}"/>
                </c:ext>
              </c:extLst>
            </c:dLbl>
            <c:dLbl>
              <c:idx val="1"/>
              <c:layout>
                <c:manualLayout>
                  <c:x val="-7.6095080591415065E-2"/>
                  <c:y val="0.1827225422774186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DCD-4816-B7E4-81A70942071B}"/>
                </c:ext>
              </c:extLst>
            </c:dLbl>
            <c:dLbl>
              <c:idx val="2"/>
              <c:layout>
                <c:manualLayout>
                  <c:x val="-0.12679485597215709"/>
                  <c:y val="7.71328102571423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DCD-4816-B7E4-81A70942071B}"/>
                </c:ext>
              </c:extLst>
            </c:dLbl>
            <c:dLbl>
              <c:idx val="3"/>
              <c:layout>
                <c:manualLayout>
                  <c:x val="-0.11168201153539194"/>
                  <c:y val="-7.653415044232571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DCD-4816-B7E4-81A7094207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'3.1'!$A$15:$A$18</c:f>
              <c:strCache>
                <c:ptCount val="4"/>
                <c:pt idx="0">
                  <c:v>BSD+UKZ</c:v>
                </c:pt>
                <c:pt idx="1">
                  <c:v>BSD+PRO+UKZ</c:v>
                </c:pt>
                <c:pt idx="2">
                  <c:v>PRO+UKZ</c:v>
                </c:pt>
                <c:pt idx="3">
                  <c:v>UKZ</c:v>
                </c:pt>
              </c:strCache>
            </c:strRef>
          </c:cat>
          <c:val>
            <c:numRef>
              <c:f>'3.1'!$D$15:$D$18</c:f>
              <c:numCache>
                <c:formatCode>General</c:formatCode>
                <c:ptCount val="4"/>
                <c:pt idx="0">
                  <c:v>79</c:v>
                </c:pt>
                <c:pt idx="1">
                  <c:v>23</c:v>
                </c:pt>
                <c:pt idx="2">
                  <c:v>9</c:v>
                </c:pt>
                <c:pt idx="3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DCD-4816-B7E4-81A709420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1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89548530906894"/>
          <c:y val="3.7219344315661443E-2"/>
          <c:w val="0.86365556817553402"/>
          <c:h val="0.7767073484365837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'5'!$C$53</c:f>
              <c:strCache>
                <c:ptCount val="1"/>
                <c:pt idx="0">
                  <c:v>stav provozních zásob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BF7C-4B5B-9BA3-106FE19576B6}"/>
              </c:ext>
            </c:extLst>
          </c:dPt>
          <c:dPt>
            <c:idx val="1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705-490F-9E95-472D7E65C60A}"/>
              </c:ext>
            </c:extLst>
          </c:dPt>
          <c:dPt>
            <c:idx val="2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3705-490F-9E95-472D7E65C60A}"/>
              </c:ext>
            </c:extLst>
          </c:dPt>
          <c:dPt>
            <c:idx val="3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705-490F-9E95-472D7E65C60A}"/>
              </c:ext>
            </c:extLst>
          </c:dPt>
          <c:dPt>
            <c:idx val="4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3705-490F-9E95-472D7E65C60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'5'!$B$54:$B$59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'5'!$C$54:$C$59</c:f>
              <c:numCache>
                <c:formatCode>#,##0</c:formatCode>
                <c:ptCount val="6"/>
                <c:pt idx="0">
                  <c:v>2797.71906173249</c:v>
                </c:pt>
                <c:pt idx="1">
                  <c:v>2386.7496717324898</c:v>
                </c:pt>
                <c:pt idx="2">
                  <c:v>1689.86807273249</c:v>
                </c:pt>
                <c:pt idx="3">
                  <c:v>1016.53892473249</c:v>
                </c:pt>
                <c:pt idx="4">
                  <c:v>644.29218873249101</c:v>
                </c:pt>
                <c:pt idx="5">
                  <c:v>459.14981873249098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7C-4B5B-9BA3-106FE19576B6}"/>
            </c:ext>
          </c:extLst>
        </c:ser>
        <c:ser>
          <c:idx val="1"/>
          <c:order val="1"/>
          <c:tx>
            <c:strRef>
              <c:f>'5'!$D$53</c:f>
              <c:strCache>
                <c:ptCount val="1"/>
                <c:pt idx="0">
                  <c:v>stav maximálních zásob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F7C-4B5B-9BA3-106FE19576B6}"/>
              </c:ext>
            </c:extLst>
          </c:dPt>
          <c:cat>
            <c:strRef>
              <c:f>'5'!$B$54:$B$59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'5'!$D$54:$D$59</c:f>
              <c:numCache>
                <c:formatCode>#,##0</c:formatCode>
                <c:ptCount val="6"/>
                <c:pt idx="0">
                  <c:v>0</c:v>
                </c:pt>
                <c:pt idx="1">
                  <c:v>410.9693900000002</c:v>
                </c:pt>
                <c:pt idx="2">
                  <c:v>1107.850989</c:v>
                </c:pt>
                <c:pt idx="3">
                  <c:v>1781.1801369999998</c:v>
                </c:pt>
                <c:pt idx="4">
                  <c:v>2153.426872999999</c:v>
                </c:pt>
                <c:pt idx="5">
                  <c:v>2338.569242999999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7C-4B5B-9BA3-106FE1957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9089280"/>
        <c:axId val="169099264"/>
      </c:barChart>
      <c:catAx>
        <c:axId val="16908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099264"/>
        <c:crosses val="autoZero"/>
        <c:auto val="1"/>
        <c:lblAlgn val="ctr"/>
        <c:lblOffset val="100"/>
        <c:noMultiLvlLbl val="0"/>
      </c:catAx>
      <c:valAx>
        <c:axId val="1690992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089280"/>
        <c:crosses val="autoZero"/>
        <c:crossBetween val="between"/>
        <c:majorUnit val="0.1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318250835774001E-2"/>
          <c:y val="3.8197872171395489E-2"/>
          <c:w val="0.7376928009943341"/>
          <c:h val="0.7104918864760297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'6'!$E$17</c:f>
              <c:strCache>
                <c:ptCount val="1"/>
                <c:pt idx="0">
                  <c:v>do ČR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cat>
            <c:strRef>
              <c:f>'6'!$C$18:$C$23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'6'!$E$18:$E$23</c:f>
              <c:numCache>
                <c:formatCode>#,##0.0</c:formatCode>
                <c:ptCount val="6"/>
                <c:pt idx="0">
                  <c:v>589.05875087186075</c:v>
                </c:pt>
                <c:pt idx="1">
                  <c:v>596.60192975597295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A5-407C-B0C6-F4FE9610C121}"/>
            </c:ext>
          </c:extLst>
        </c:ser>
        <c:ser>
          <c:idx val="2"/>
          <c:order val="2"/>
          <c:tx>
            <c:strRef>
              <c:f>'6'!$F$17</c:f>
              <c:strCache>
                <c:ptCount val="1"/>
                <c:pt idx="0">
                  <c:v>z ČR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cat>
            <c:strRef>
              <c:f>'6'!$C$18:$C$23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'6'!$F$18:$F$23</c:f>
              <c:numCache>
                <c:formatCode>#,##0.0</c:formatCode>
                <c:ptCount val="6"/>
                <c:pt idx="0">
                  <c:v>-18.00428255177766</c:v>
                </c:pt>
                <c:pt idx="1">
                  <c:v>-52.274557670883787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A5-407C-B0C6-F4FE9610C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9354368"/>
        <c:axId val="169355904"/>
      </c:barChart>
      <c:lineChart>
        <c:grouping val="standard"/>
        <c:varyColors val="0"/>
        <c:ser>
          <c:idx val="0"/>
          <c:order val="0"/>
          <c:tx>
            <c:strRef>
              <c:f>'6'!$D$17</c:f>
              <c:strCache>
                <c:ptCount val="1"/>
                <c:pt idx="0">
                  <c:v>saldo 
do/z ČR</c:v>
                </c:pt>
              </c:strCache>
            </c:strRef>
          </c:tx>
          <c:spPr>
            <a:ln w="19050" cap="rnd" cmpd="sng" algn="ctr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'6'!$C$18:$C$23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'6'!$D$18:$D$23</c:f>
              <c:numCache>
                <c:formatCode>#,##0.0</c:formatCode>
                <c:ptCount val="6"/>
                <c:pt idx="0">
                  <c:v>571.05446832008306</c:v>
                </c:pt>
                <c:pt idx="1">
                  <c:v>544.32737208508911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A5-407C-B0C6-F4FE9610C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354368"/>
        <c:axId val="169355904"/>
      </c:lineChart>
      <c:catAx>
        <c:axId val="16935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355904"/>
        <c:crossesAt val="-40000"/>
        <c:auto val="1"/>
        <c:lblAlgn val="ctr"/>
        <c:lblOffset val="100"/>
        <c:noMultiLvlLbl val="0"/>
      </c:catAx>
      <c:valAx>
        <c:axId val="16935590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35436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366766381276581"/>
          <c:y val="0.32456891001832316"/>
          <c:w val="0.15633233618723424"/>
          <c:h val="0.376202644480760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2935183949464"/>
          <c:y val="5.5055842157661329E-2"/>
          <c:w val="0.68171738358032752"/>
          <c:h val="0.73501312335958013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'6'!$O$17</c:f>
              <c:strCache>
                <c:ptCount val="1"/>
                <c:pt idx="0">
                  <c:v>ze ZP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cat>
            <c:strRef>
              <c:f>'6'!$M$18:$M$23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'6'!$O$18:$O$23</c:f>
              <c:numCache>
                <c:formatCode>#,##0.0</c:formatCode>
                <c:ptCount val="6"/>
                <c:pt idx="0">
                  <c:v>9.4836539999999978</c:v>
                </c:pt>
                <c:pt idx="1">
                  <c:v>197.653932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71-4CA4-ADE1-17AA8AA413D6}"/>
            </c:ext>
          </c:extLst>
        </c:ser>
        <c:ser>
          <c:idx val="2"/>
          <c:order val="2"/>
          <c:tx>
            <c:strRef>
              <c:f>'6'!$P$17</c:f>
              <c:strCache>
                <c:ptCount val="1"/>
                <c:pt idx="0">
                  <c:v>do ZP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cat>
            <c:strRef>
              <c:f>'6'!$M$18:$M$23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'6'!$P$18:$P$23</c:f>
              <c:numCache>
                <c:formatCode>#,##0.0</c:formatCode>
                <c:ptCount val="6"/>
                <c:pt idx="0">
                  <c:v>-124.31010699999999</c:v>
                </c:pt>
                <c:pt idx="1">
                  <c:v>-16.318148000000001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71-4CA4-ADE1-17AA8AA41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9412864"/>
        <c:axId val="169414656"/>
      </c:barChart>
      <c:lineChart>
        <c:grouping val="standard"/>
        <c:varyColors val="0"/>
        <c:ser>
          <c:idx val="0"/>
          <c:order val="0"/>
          <c:tx>
            <c:strRef>
              <c:f>'6'!$N$17</c:f>
              <c:strCache>
                <c:ptCount val="1"/>
                <c:pt idx="0">
                  <c:v>saldo 
ze/do ZP</c:v>
                </c:pt>
              </c:strCache>
            </c:strRef>
          </c:tx>
          <c:spPr>
            <a:ln w="19050" cap="rnd" cmpd="sng" algn="ctr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'6'!$M$18:$M$23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'6'!$N$18:$N$23</c:f>
              <c:numCache>
                <c:formatCode>#,##0.0</c:formatCode>
                <c:ptCount val="6"/>
                <c:pt idx="0">
                  <c:v>-114.82645299999999</c:v>
                </c:pt>
                <c:pt idx="1">
                  <c:v>181.33578399999999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71-4CA4-ADE1-17AA8AA41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412864"/>
        <c:axId val="169414656"/>
      </c:lineChart>
      <c:catAx>
        <c:axId val="16941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414656"/>
        <c:crossesAt val="-40000"/>
        <c:auto val="1"/>
        <c:lblAlgn val="ctr"/>
        <c:lblOffset val="100"/>
        <c:noMultiLvlLbl val="0"/>
      </c:catAx>
      <c:valAx>
        <c:axId val="16941465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4128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366766381276581"/>
          <c:y val="0.32456891001832316"/>
          <c:w val="0.15633233618723424"/>
          <c:h val="0.376202644480760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75422195731514E-2"/>
          <c:y val="3.9043085230392051E-2"/>
          <c:w val="0.88004011855932462"/>
          <c:h val="0.788823638980611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'7'!$B$7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DFC-4B5C-BDE8-50444C7F806C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DFC-4B5C-BDE8-50444C7F806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DFC-4B5C-BDE8-50444C7F806C}"/>
              </c:ext>
            </c:extLst>
          </c:dPt>
          <c:cat>
            <c:strRef>
              <c:f>'7'!$A$8:$A$13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'7'!$B$8:$B$13</c:f>
              <c:numCache>
                <c:formatCode>#,##0.0</c:formatCode>
                <c:ptCount val="6"/>
                <c:pt idx="0">
                  <c:v>465.54145508528813</c:v>
                </c:pt>
                <c:pt idx="1">
                  <c:v>731.11429024713414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FC-4B5C-BDE8-50444C7F806C}"/>
            </c:ext>
          </c:extLst>
        </c:ser>
        <c:ser>
          <c:idx val="1"/>
          <c:order val="1"/>
          <c:tx>
            <c:strRef>
              <c:f>'7'!$C$7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DFC-4B5C-BDE8-50444C7F806C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DFC-4B5C-BDE8-50444C7F806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DFC-4B5C-BDE8-50444C7F806C}"/>
              </c:ext>
            </c:extLst>
          </c:dPt>
          <c:cat>
            <c:strRef>
              <c:f>'7'!$A$8:$A$13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'7'!$C$8:$C$13</c:f>
              <c:numCache>
                <c:formatCode>#,##0.0</c:formatCode>
                <c:ptCount val="6"/>
                <c:pt idx="0">
                  <c:v>507.61226713839142</c:v>
                </c:pt>
                <c:pt idx="1">
                  <c:v>742.97073046417756</c:v>
                </c:pt>
                <c:pt idx="2">
                  <c:v>966.1740838482915</c:v>
                </c:pt>
                <c:pt idx="3">
                  <c:v>891.77987089563828</c:v>
                </c:pt>
                <c:pt idx="4">
                  <c:v>860.76740305537987</c:v>
                </c:pt>
                <c:pt idx="5">
                  <c:v>769.26811951702939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DFC-4B5C-BDE8-50444C7F8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427136"/>
        <c:axId val="170428672"/>
      </c:barChart>
      <c:catAx>
        <c:axId val="17042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70428672"/>
        <c:crosses val="autoZero"/>
        <c:auto val="1"/>
        <c:lblAlgn val="ctr"/>
        <c:lblOffset val="100"/>
        <c:noMultiLvlLbl val="0"/>
      </c:catAx>
      <c:valAx>
        <c:axId val="170428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70427136"/>
        <c:crosses val="autoZero"/>
        <c:crossBetween val="between"/>
        <c:majorUnit val="10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3271858128000444E-4"/>
          <c:y val="0.93390523945603998"/>
          <c:w val="0.27903595700727524"/>
          <c:h val="5.75410486479887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75422195731514E-2"/>
          <c:y val="3.9043085230392051E-2"/>
          <c:w val="0.88004011855932462"/>
          <c:h val="0.788823638980611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'7'!$K$19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9A5-48A8-B2C7-F055E84410B1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9A5-48A8-B2C7-F055E84410B1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9A5-48A8-B2C7-F055E84410B1}"/>
              </c:ext>
            </c:extLst>
          </c:dPt>
          <c:cat>
            <c:strRef>
              <c:f>'7'!$J$20:$J$25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'7'!$K$20:$K$25</c:f>
              <c:numCache>
                <c:formatCode>#,##0.0</c:formatCode>
                <c:ptCount val="6"/>
                <c:pt idx="0">
                  <c:v>546.33017523016531</c:v>
                </c:pt>
                <c:pt idx="1">
                  <c:v>760.54547631288494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A5-48A8-B2C7-F055E84410B1}"/>
            </c:ext>
          </c:extLst>
        </c:ser>
        <c:ser>
          <c:idx val="1"/>
          <c:order val="1"/>
          <c:tx>
            <c:strRef>
              <c:f>'7'!$L$19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9A5-48A8-B2C7-F055E84410B1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29A5-48A8-B2C7-F055E84410B1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9A5-48A8-B2C7-F055E84410B1}"/>
              </c:ext>
            </c:extLst>
          </c:dPt>
          <c:cat>
            <c:strRef>
              <c:f>'7'!$J$20:$J$25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'7'!$L$20:$L$25</c:f>
              <c:numCache>
                <c:formatCode>#,##0.0</c:formatCode>
                <c:ptCount val="6"/>
                <c:pt idx="0">
                  <c:v>577.43339153499517</c:v>
                </c:pt>
                <c:pt idx="1">
                  <c:v>772.59063952517204</c:v>
                </c:pt>
                <c:pt idx="2">
                  <c:v>990.38152332141499</c:v>
                </c:pt>
                <c:pt idx="3">
                  <c:v>1018.2711816603346</c:v>
                </c:pt>
                <c:pt idx="4">
                  <c:v>905.06624105235687</c:v>
                </c:pt>
                <c:pt idx="5">
                  <c:v>813.43576392756404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9A5-48A8-B2C7-F055E8441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427136"/>
        <c:axId val="170428672"/>
      </c:barChart>
      <c:catAx>
        <c:axId val="17042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70428672"/>
        <c:crosses val="autoZero"/>
        <c:auto val="1"/>
        <c:lblAlgn val="ctr"/>
        <c:lblOffset val="100"/>
        <c:noMultiLvlLbl val="0"/>
      </c:catAx>
      <c:valAx>
        <c:axId val="170428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70427136"/>
        <c:crosses val="autoZero"/>
        <c:crossBetween val="between"/>
        <c:majorUnit val="10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3271858128000444E-4"/>
          <c:y val="0.93390523945603998"/>
          <c:w val="0.31030214246475002"/>
          <c:h val="5.75410486479887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'8'!$E$21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rgbClr val="F0948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'8'!$D$22:$D$31</c:f>
              <c:strCache>
                <c:ptCount val="10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</c:strCache>
            </c:strRef>
          </c:cat>
          <c:val>
            <c:numRef>
              <c:f>'8'!$E$22:$E$31</c:f>
              <c:numCache>
                <c:formatCode>#,##0.0</c:formatCode>
                <c:ptCount val="10"/>
                <c:pt idx="0">
                  <c:v>566.62856014040869</c:v>
                </c:pt>
                <c:pt idx="1">
                  <c:v>692.05393090006339</c:v>
                </c:pt>
                <c:pt idx="2">
                  <c:v>769.56834511857073</c:v>
                </c:pt>
                <c:pt idx="3">
                  <c:v>657.3441964893608</c:v>
                </c:pt>
                <c:pt idx="4">
                  <c:v>644.61475055770859</c:v>
                </c:pt>
                <c:pt idx="5">
                  <c:v>711.89402663759711</c:v>
                </c:pt>
                <c:pt idx="6">
                  <c:v>731.37239495703329</c:v>
                </c:pt>
                <c:pt idx="7">
                  <c:v>710.64530506306801</c:v>
                </c:pt>
                <c:pt idx="8">
                  <c:v>507.61226713839142</c:v>
                </c:pt>
                <c:pt idx="9">
                  <c:v>465.54145508528813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E9-4925-87BF-EC4286CF641C}"/>
            </c:ext>
          </c:extLst>
        </c:ser>
        <c:ser>
          <c:idx val="1"/>
          <c:order val="1"/>
          <c:tx>
            <c:strRef>
              <c:f>'8'!$F$21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rgbClr val="E86159"/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spPr>
              <a:solidFill>
                <a:srgbClr val="E8615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A36C-48EC-B6BB-968A9DD245F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'8'!$D$22:$D$31</c:f>
              <c:strCache>
                <c:ptCount val="10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</c:strCache>
            </c:strRef>
          </c:cat>
          <c:val>
            <c:numRef>
              <c:f>'8'!$F$22:$F$31</c:f>
              <c:numCache>
                <c:formatCode>#,##0.0</c:formatCode>
                <c:ptCount val="10"/>
                <c:pt idx="0">
                  <c:v>766.97119050284277</c:v>
                </c:pt>
                <c:pt idx="1">
                  <c:v>806.01640285208839</c:v>
                </c:pt>
                <c:pt idx="2">
                  <c:v>974.72660043127769</c:v>
                </c:pt>
                <c:pt idx="3">
                  <c:v>947.05070711760902</c:v>
                </c:pt>
                <c:pt idx="4">
                  <c:v>914.13153929762188</c:v>
                </c:pt>
                <c:pt idx="5">
                  <c:v>898.39791921779192</c:v>
                </c:pt>
                <c:pt idx="6">
                  <c:v>1005.6071018186751</c:v>
                </c:pt>
                <c:pt idx="7">
                  <c:v>976.24186930500662</c:v>
                </c:pt>
                <c:pt idx="8">
                  <c:v>742.97073046417756</c:v>
                </c:pt>
                <c:pt idx="9">
                  <c:v>731.11429024713414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E9-4925-87BF-EC4286CF641C}"/>
            </c:ext>
          </c:extLst>
        </c:ser>
        <c:ser>
          <c:idx val="2"/>
          <c:order val="2"/>
          <c:tx>
            <c:strRef>
              <c:f>'8'!$G$21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spPr>
              <a:solidFill>
                <a:srgbClr val="DF2B2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0E9-4925-87BF-EC4286CF641C}"/>
              </c:ext>
            </c:extLst>
          </c:dPt>
          <c:dLbls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0E9-4925-87BF-EC4286CF64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'8'!$D$22:$D$31</c:f>
              <c:strCache>
                <c:ptCount val="10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</c:strCache>
            </c:strRef>
          </c:cat>
          <c:val>
            <c:numRef>
              <c:f>'8'!$G$22:$G$31</c:f>
              <c:numCache>
                <c:formatCode>#,##0.0</c:formatCode>
                <c:ptCount val="10"/>
                <c:pt idx="0">
                  <c:v>987.85235387203875</c:v>
                </c:pt>
                <c:pt idx="1">
                  <c:v>902.96207371918115</c:v>
                </c:pt>
                <c:pt idx="2">
                  <c:v>1176.860669189386</c:v>
                </c:pt>
                <c:pt idx="3">
                  <c:v>1079.9249565070677</c:v>
                </c:pt>
                <c:pt idx="4">
                  <c:v>1094.8836617484235</c:v>
                </c:pt>
                <c:pt idx="5">
                  <c:v>1040.1934187335237</c:v>
                </c:pt>
                <c:pt idx="6">
                  <c:v>1143.5524066147048</c:v>
                </c:pt>
                <c:pt idx="7">
                  <c:v>1161.8903714199182</c:v>
                </c:pt>
                <c:pt idx="8">
                  <c:v>966.1740838482915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E9-4925-87BF-EC4286CF641C}"/>
            </c:ext>
          </c:extLst>
        </c:ser>
        <c:ser>
          <c:idx val="3"/>
          <c:order val="3"/>
          <c:tx>
            <c:strRef>
              <c:f>'8'!$H$21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spPr>
              <a:solidFill>
                <a:srgbClr val="9196B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0E9-4925-87BF-EC4286CF641C}"/>
              </c:ext>
            </c:extLst>
          </c:dPt>
          <c:dLbls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0E9-4925-87BF-EC4286CF64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'8'!$D$22:$D$31</c:f>
              <c:strCache>
                <c:ptCount val="10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</c:strCache>
            </c:strRef>
          </c:cat>
          <c:val>
            <c:numRef>
              <c:f>'8'!$H$22:$H$31</c:f>
              <c:numCache>
                <c:formatCode>#,##0.0</c:formatCode>
                <c:ptCount val="10"/>
                <c:pt idx="0">
                  <c:v>1081.280644710429</c:v>
                </c:pt>
                <c:pt idx="1">
                  <c:v>1187.264788615279</c:v>
                </c:pt>
                <c:pt idx="2">
                  <c:v>1455.6830724201873</c:v>
                </c:pt>
                <c:pt idx="3">
                  <c:v>1083.5036572418198</c:v>
                </c:pt>
                <c:pt idx="4">
                  <c:v>1283.8185314330176</c:v>
                </c:pt>
                <c:pt idx="5">
                  <c:v>1216.7322796016583</c:v>
                </c:pt>
                <c:pt idx="6">
                  <c:v>1273.1090817392794</c:v>
                </c:pt>
                <c:pt idx="7">
                  <c:v>1134.2625732048143</c:v>
                </c:pt>
                <c:pt idx="8">
                  <c:v>891.77961054958303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0E9-4925-87BF-EC4286CF641C}"/>
            </c:ext>
          </c:extLst>
        </c:ser>
        <c:ser>
          <c:idx val="4"/>
          <c:order val="4"/>
          <c:tx>
            <c:strRef>
              <c:f>'8'!$I$21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00E9-4925-87BF-EC4286CF641C}"/>
              </c:ext>
            </c:extLst>
          </c:dPt>
          <c:dLbls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0E9-4925-87BF-EC4286CF64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'8'!$D$22:$D$31</c:f>
              <c:strCache>
                <c:ptCount val="10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</c:strCache>
            </c:strRef>
          </c:cat>
          <c:val>
            <c:numRef>
              <c:f>'8'!$I$22:$I$31</c:f>
              <c:numCache>
                <c:formatCode>#,##0.0</c:formatCode>
                <c:ptCount val="10"/>
                <c:pt idx="0">
                  <c:v>989.86689164730865</c:v>
                </c:pt>
                <c:pt idx="1">
                  <c:v>894.9775109236499</c:v>
                </c:pt>
                <c:pt idx="2">
                  <c:v>1021.1104080142384</c:v>
                </c:pt>
                <c:pt idx="3">
                  <c:v>1157.3341365416989</c:v>
                </c:pt>
                <c:pt idx="4">
                  <c:v>1003.4430157770646</c:v>
                </c:pt>
                <c:pt idx="5">
                  <c:v>975.54125699611575</c:v>
                </c:pt>
                <c:pt idx="6">
                  <c:v>1165.2067863432326</c:v>
                </c:pt>
                <c:pt idx="7">
                  <c:v>890.50037327489224</c:v>
                </c:pt>
                <c:pt idx="8">
                  <c:v>860.76740305537987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0E9-4925-87BF-EC4286CF641C}"/>
            </c:ext>
          </c:extLst>
        </c:ser>
        <c:ser>
          <c:idx val="5"/>
          <c:order val="5"/>
          <c:tx>
            <c:strRef>
              <c:f>'8'!$J$21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0E9-4925-87BF-EC4286CF641C}"/>
              </c:ext>
            </c:extLst>
          </c:dPt>
          <c:dLbls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0E9-4925-87BF-EC4286CF64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'8'!$D$22:$D$31</c:f>
              <c:strCache>
                <c:ptCount val="10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</c:strCache>
            </c:strRef>
          </c:cat>
          <c:val>
            <c:numRef>
              <c:f>'8'!$J$22:$J$31</c:f>
              <c:numCache>
                <c:formatCode>#,##0.0</c:formatCode>
                <c:ptCount val="10"/>
                <c:pt idx="0">
                  <c:v>865.53252041105134</c:v>
                </c:pt>
                <c:pt idx="1">
                  <c:v>894.92809451256755</c:v>
                </c:pt>
                <c:pt idx="2">
                  <c:v>803.47995264261647</c:v>
                </c:pt>
                <c:pt idx="3">
                  <c:v>1097.0923047483834</c:v>
                </c:pt>
                <c:pt idx="4">
                  <c:v>844.24526354596594</c:v>
                </c:pt>
                <c:pt idx="5">
                  <c:v>919.13700933084067</c:v>
                </c:pt>
                <c:pt idx="6">
                  <c:v>1091.1743164401041</c:v>
                </c:pt>
                <c:pt idx="7">
                  <c:v>922.61982519439664</c:v>
                </c:pt>
                <c:pt idx="8">
                  <c:v>769.26811951702939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0E9-4925-87BF-EC4286CF6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629760"/>
        <c:axId val="170636032"/>
      </c:barChart>
      <c:catAx>
        <c:axId val="1706297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70636032"/>
        <c:crosses val="autoZero"/>
        <c:auto val="1"/>
        <c:lblAlgn val="ctr"/>
        <c:lblOffset val="100"/>
        <c:noMultiLvlLbl val="0"/>
      </c:catAx>
      <c:valAx>
        <c:axId val="170636032"/>
        <c:scaling>
          <c:orientation val="minMax"/>
          <c:max val="6750"/>
          <c:min val="0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70629760"/>
        <c:crosses val="autoZero"/>
        <c:crossBetween val="between"/>
        <c:majorUnit val="75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5065616797928664E-5"/>
          <c:y val="0.94274401062501623"/>
          <c:w val="0.30642526968568967"/>
          <c:h val="5.67166783235190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153366"/>
                </a:solidFill>
                <a:latin typeface="+mn-lt"/>
                <a:ea typeface="+mn-ea"/>
                <a:cs typeface="+mn-cs"/>
              </a:defRPr>
            </a:pPr>
            <a:r>
              <a:rPr lang="en-US" sz="1000" b="1">
                <a:solidFill>
                  <a:srgbClr val="233060"/>
                </a:solidFill>
              </a:rPr>
              <a:t>Podíl </a:t>
            </a:r>
            <a:r>
              <a:rPr lang="cs-CZ" sz="1000" b="1">
                <a:solidFill>
                  <a:srgbClr val="233060"/>
                </a:solidFill>
              </a:rPr>
              <a:t>subjektů zajišťujících BSD na celkovém </a:t>
            </a:r>
            <a:r>
              <a:rPr lang="en-US" sz="1000" b="1">
                <a:solidFill>
                  <a:srgbClr val="233060"/>
                </a:solidFill>
              </a:rPr>
              <a:t>počtu </a:t>
            </a:r>
          </a:p>
        </c:rich>
      </c:tx>
      <c:layout>
        <c:manualLayout>
          <c:xMode val="edge"/>
          <c:yMode val="edge"/>
          <c:x val="2.4840323584167509E-3"/>
          <c:y val="9.83059367720741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153366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'3.1'!$B$10</c:f>
              <c:strCache>
                <c:ptCount val="1"/>
                <c:pt idx="0">
                  <c:v>BSD ANO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FDE-40BF-8D34-615EA9E2090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'3.1'!$C$9</c:f>
              <c:numCache>
                <c:formatCode>General</c:formatCode>
                <c:ptCount val="1"/>
              </c:numCache>
            </c:numRef>
          </c:cat>
          <c:val>
            <c:numRef>
              <c:f>'3.1'!$C$10</c:f>
              <c:numCache>
                <c:formatCode>0%</c:formatCode>
                <c:ptCount val="1"/>
                <c:pt idx="0">
                  <c:v>0.41216216216216217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61-41C8-A3AD-C63DFAEE58B0}"/>
            </c:ext>
          </c:extLst>
        </c:ser>
        <c:ser>
          <c:idx val="1"/>
          <c:order val="1"/>
          <c:tx>
            <c:strRef>
              <c:f>'3.1'!$B$11</c:f>
              <c:strCache>
                <c:ptCount val="1"/>
                <c:pt idx="0">
                  <c:v>BSD NE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DF2B2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A61-41C8-A3AD-C63DFAEE58B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'3.1'!$C$9</c:f>
              <c:numCache>
                <c:formatCode>General</c:formatCode>
                <c:ptCount val="1"/>
              </c:numCache>
            </c:numRef>
          </c:cat>
          <c:val>
            <c:numRef>
              <c:f>'3.1'!$C$11</c:f>
              <c:numCache>
                <c:formatCode>0%</c:formatCode>
                <c:ptCount val="1"/>
                <c:pt idx="0">
                  <c:v>0.58783783783783783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61-41C8-A3AD-C63DFAEE5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63273728"/>
        <c:axId val="163287808"/>
      </c:barChart>
      <c:catAx>
        <c:axId val="1632737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3287808"/>
        <c:crosses val="autoZero"/>
        <c:auto val="1"/>
        <c:lblAlgn val="ctr"/>
        <c:lblOffset val="100"/>
        <c:noMultiLvlLbl val="0"/>
      </c:catAx>
      <c:valAx>
        <c:axId val="163287808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327372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8358776429656093E-2"/>
          <c:y val="0.23104914555373471"/>
          <c:w val="0.9376304232582463"/>
          <c:h val="0.5822152230971128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'3.1'!$B$42</c:f>
              <c:strCache>
                <c:ptCount val="1"/>
                <c:pt idx="0">
                  <c:v>Počet subjektů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cat>
            <c:strRef>
              <c:f>'3.1'!$A$43:$A$49</c:f>
              <c:strCache>
                <c:ptCount val="7"/>
                <c:pt idx="0">
                  <c:v>a)</c:v>
                </c:pt>
                <c:pt idx="1">
                  <c:v>b)</c:v>
                </c:pt>
                <c:pt idx="2">
                  <c:v>c)</c:v>
                </c:pt>
                <c:pt idx="3">
                  <c:v>d)</c:v>
                </c:pt>
                <c:pt idx="4">
                  <c:v>e)</c:v>
                </c:pt>
                <c:pt idx="5">
                  <c:v>f)</c:v>
                </c:pt>
                <c:pt idx="6">
                  <c:v>9b)</c:v>
                </c:pt>
              </c:strCache>
            </c:strRef>
          </c:cat>
          <c:val>
            <c:numRef>
              <c:f>'3.1'!$B$43:$B$49</c:f>
              <c:numCache>
                <c:formatCode>General</c:formatCode>
                <c:ptCount val="7"/>
                <c:pt idx="0">
                  <c:v>29</c:v>
                </c:pt>
                <c:pt idx="1">
                  <c:v>1</c:v>
                </c:pt>
                <c:pt idx="2">
                  <c:v>12</c:v>
                </c:pt>
                <c:pt idx="3">
                  <c:v>5</c:v>
                </c:pt>
                <c:pt idx="4">
                  <c:v>0</c:v>
                </c:pt>
                <c:pt idx="5">
                  <c:v>91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CF-486F-823F-04970D33EAF6}"/>
            </c:ext>
          </c:extLst>
        </c:ser>
        <c:ser>
          <c:idx val="1"/>
          <c:order val="1"/>
          <c:tx>
            <c:strRef>
              <c:f>'3.1'!$C$42</c:f>
              <c:strCache>
                <c:ptCount val="1"/>
                <c:pt idx="0">
                  <c:v>Počet zajištění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cat>
            <c:strRef>
              <c:f>'3.1'!$A$43:$A$49</c:f>
              <c:strCache>
                <c:ptCount val="7"/>
                <c:pt idx="0">
                  <c:v>a)</c:v>
                </c:pt>
                <c:pt idx="1">
                  <c:v>b)</c:v>
                </c:pt>
                <c:pt idx="2">
                  <c:v>c)</c:v>
                </c:pt>
                <c:pt idx="3">
                  <c:v>d)</c:v>
                </c:pt>
                <c:pt idx="4">
                  <c:v>e)</c:v>
                </c:pt>
                <c:pt idx="5">
                  <c:v>f)</c:v>
                </c:pt>
                <c:pt idx="6">
                  <c:v>9b)</c:v>
                </c:pt>
              </c:strCache>
            </c:strRef>
          </c:cat>
          <c:val>
            <c:numRef>
              <c:f>'3.1'!$C$43:$C$49</c:f>
              <c:numCache>
                <c:formatCode>General</c:formatCode>
                <c:ptCount val="7"/>
                <c:pt idx="0">
                  <c:v>38</c:v>
                </c:pt>
                <c:pt idx="1">
                  <c:v>2</c:v>
                </c:pt>
                <c:pt idx="2">
                  <c:v>43</c:v>
                </c:pt>
                <c:pt idx="3">
                  <c:v>5</c:v>
                </c:pt>
                <c:pt idx="4">
                  <c:v>0</c:v>
                </c:pt>
                <c:pt idx="5">
                  <c:v>106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CF-486F-823F-04970D33E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3385728"/>
        <c:axId val="163387648"/>
      </c:barChart>
      <c:catAx>
        <c:axId val="16338572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3387648"/>
        <c:crosses val="autoZero"/>
        <c:auto val="1"/>
        <c:lblAlgn val="ctr"/>
        <c:lblOffset val="100"/>
        <c:noMultiLvlLbl val="0"/>
      </c:catAx>
      <c:valAx>
        <c:axId val="163387648"/>
        <c:scaling>
          <c:orientation val="minMax"/>
        </c:scaling>
        <c:delete val="0"/>
        <c:axPos val="t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153366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000" b="1">
                    <a:solidFill>
                      <a:srgbClr val="153366"/>
                    </a:solidFill>
                  </a:rPr>
                  <a:t>Prokazování BSD - p</a:t>
                </a:r>
                <a:r>
                  <a:rPr lang="en-US" sz="1000" b="1">
                    <a:solidFill>
                      <a:srgbClr val="153366"/>
                    </a:solidFill>
                  </a:rPr>
                  <a:t>očet subjektů/zajištění</a:t>
                </a:r>
              </a:p>
            </c:rich>
          </c:tx>
          <c:layout>
            <c:manualLayout>
              <c:xMode val="edge"/>
              <c:yMode val="edge"/>
              <c:x val="1.7753841375888805E-3"/>
              <c:y val="2.009283306352403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153366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3385728"/>
        <c:crosses val="autoZero"/>
        <c:crossBetween val="between"/>
        <c:majorUnit val="1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1147427863752639"/>
          <c:w val="0.28342759041912213"/>
          <c:h val="8.1920608544857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153366"/>
                </a:solidFill>
                <a:latin typeface="+mn-lt"/>
                <a:ea typeface="+mn-ea"/>
                <a:cs typeface="+mn-cs"/>
              </a:defRPr>
            </a:pPr>
            <a:r>
              <a:rPr lang="cs-CZ" sz="1000" b="1">
                <a:solidFill>
                  <a:srgbClr val="233060"/>
                </a:solidFill>
              </a:rPr>
              <a:t>P</a:t>
            </a:r>
            <a:r>
              <a:rPr lang="en-US" sz="1000" b="1">
                <a:solidFill>
                  <a:srgbClr val="233060"/>
                </a:solidFill>
              </a:rPr>
              <a:t>oč</a:t>
            </a:r>
            <a:r>
              <a:rPr lang="cs-CZ" sz="1000" b="1">
                <a:solidFill>
                  <a:srgbClr val="233060"/>
                </a:solidFill>
              </a:rPr>
              <a:t>e</a:t>
            </a:r>
            <a:r>
              <a:rPr lang="en-US" sz="1000" b="1">
                <a:solidFill>
                  <a:srgbClr val="233060"/>
                </a:solidFill>
              </a:rPr>
              <a:t>t </a:t>
            </a:r>
            <a:r>
              <a:rPr lang="cs-CZ" sz="1000" b="1">
                <a:solidFill>
                  <a:srgbClr val="233060"/>
                </a:solidFill>
              </a:rPr>
              <a:t>zajištění (podíl)</a:t>
            </a:r>
            <a:endParaRPr lang="en-US" sz="1000" b="1">
              <a:solidFill>
                <a:srgbClr val="233060"/>
              </a:solidFill>
            </a:endParaRPr>
          </a:p>
        </c:rich>
      </c:tx>
      <c:layout>
        <c:manualLayout>
          <c:xMode val="edge"/>
          <c:yMode val="edge"/>
          <c:x val="5.9607474438830169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153366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27735158901315682"/>
          <c:y val="0.15629710408083836"/>
          <c:w val="0.6796921681086161"/>
          <c:h val="0.63991628141075307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E38-47EB-8073-0E4657596240}"/>
              </c:ext>
            </c:extLst>
          </c:dPt>
          <c:dPt>
            <c:idx val="1"/>
            <c:bubble3D val="0"/>
            <c:spPr>
              <a:solidFill>
                <a:srgbClr val="59638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E38-47EB-8073-0E4657596240}"/>
              </c:ext>
            </c:extLst>
          </c:dPt>
          <c:dPt>
            <c:idx val="2"/>
            <c:bubble3D val="0"/>
            <c:spPr>
              <a:solidFill>
                <a:srgbClr val="9196B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E38-47EB-8073-0E4657596240}"/>
              </c:ext>
            </c:extLst>
          </c:dPt>
          <c:dPt>
            <c:idx val="3"/>
            <c:bubble3D val="0"/>
            <c:spPr>
              <a:solidFill>
                <a:srgbClr val="C7CCD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E38-47EB-8073-0E4657596240}"/>
              </c:ext>
            </c:extLst>
          </c:dPt>
          <c:dLbls>
            <c:dLbl>
              <c:idx val="0"/>
              <c:layout>
                <c:manualLayout>
                  <c:x val="0.14437367303609341"/>
                  <c:y val="-2.741955736687631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38-47EB-8073-0E4657596240}"/>
                </c:ext>
              </c:extLst>
            </c:dLbl>
            <c:dLbl>
              <c:idx val="1"/>
              <c:layout>
                <c:manualLayout>
                  <c:x val="-0.17034455088018458"/>
                  <c:y val="0.1389578525775457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E38-47EB-8073-0E4657596240}"/>
                </c:ext>
              </c:extLst>
            </c:dLbl>
            <c:dLbl>
              <c:idx val="2"/>
              <c:layout>
                <c:manualLayout>
                  <c:x val="-0.14570974806493134"/>
                  <c:y val="4.404760726248862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38-47EB-8073-0E4657596240}"/>
                </c:ext>
              </c:extLst>
            </c:dLbl>
            <c:dLbl>
              <c:idx val="3"/>
              <c:layout>
                <c:manualLayout>
                  <c:x val="-9.6493638932076159E-2"/>
                  <c:y val="-6.991763087021378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38-47EB-8073-0E46575962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'3.1'!$A$15:$A$18</c:f>
              <c:strCache>
                <c:ptCount val="4"/>
                <c:pt idx="0">
                  <c:v>BSD+UKZ</c:v>
                </c:pt>
                <c:pt idx="1">
                  <c:v>BSD+PRO+UKZ</c:v>
                </c:pt>
                <c:pt idx="2">
                  <c:v>PRO+UKZ</c:v>
                </c:pt>
                <c:pt idx="3">
                  <c:v>UKZ</c:v>
                </c:pt>
              </c:strCache>
            </c:strRef>
          </c:cat>
          <c:val>
            <c:numRef>
              <c:f>'3.1'!$E$15:$E$18</c:f>
              <c:numCache>
                <c:formatCode>General</c:formatCode>
                <c:ptCount val="4"/>
                <c:pt idx="0">
                  <c:v>107</c:v>
                </c:pt>
                <c:pt idx="1">
                  <c:v>58</c:v>
                </c:pt>
                <c:pt idx="2">
                  <c:v>25</c:v>
                </c:pt>
                <c:pt idx="3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E38-47EB-8073-0E4657596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1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7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55804714890152E-2"/>
          <c:y val="1.3634314743621038E-2"/>
          <c:w val="0.92557541491694695"/>
          <c:h val="0.818131470430580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'3.2'!$C$32</c:f>
              <c:strCache>
                <c:ptCount val="1"/>
                <c:pt idx="0">
                  <c:v>Rmax.den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cat>
            <c:numRef>
              <c:f>'3.2'!$B$33:$B$62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'3.2'!$C$33:$C$62</c:f>
              <c:numCache>
                <c:formatCode>#,##0</c:formatCode>
                <c:ptCount val="30"/>
                <c:pt idx="6">
                  <c:v>287146.74056000001</c:v>
                </c:pt>
                <c:pt idx="7">
                  <c:v>287146.74056000001</c:v>
                </c:pt>
                <c:pt idx="8">
                  <c:v>287146.74056000001</c:v>
                </c:pt>
                <c:pt idx="9">
                  <c:v>287146.74056000001</c:v>
                </c:pt>
                <c:pt idx="10">
                  <c:v>287146.74056000001</c:v>
                </c:pt>
                <c:pt idx="11">
                  <c:v>287146.74056000001</c:v>
                </c:pt>
                <c:pt idx="12">
                  <c:v>287146.74056000001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46-4BB9-8CE9-81F73B314AC5}"/>
            </c:ext>
          </c:extLst>
        </c:ser>
        <c:ser>
          <c:idx val="1"/>
          <c:order val="1"/>
          <c:tx>
            <c:strRef>
              <c:f>'3.2'!$D$32</c:f>
              <c:strCache>
                <c:ptCount val="1"/>
                <c:pt idx="0">
                  <c:v>R30dnů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cat>
            <c:numRef>
              <c:f>'3.2'!$B$33:$B$62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'3.2'!$D$33:$D$62</c:f>
              <c:numCache>
                <c:formatCode>#,##0</c:formatCode>
                <c:ptCount val="30"/>
                <c:pt idx="0">
                  <c:v>236670.80299696667</c:v>
                </c:pt>
                <c:pt idx="1">
                  <c:v>236670.80299696667</c:v>
                </c:pt>
                <c:pt idx="2">
                  <c:v>236670.80299696667</c:v>
                </c:pt>
                <c:pt idx="3">
                  <c:v>236670.80299696667</c:v>
                </c:pt>
                <c:pt idx="4">
                  <c:v>236670.80299696667</c:v>
                </c:pt>
                <c:pt idx="5">
                  <c:v>236670.80299696667</c:v>
                </c:pt>
                <c:pt idx="6">
                  <c:v>236670.80299696667</c:v>
                </c:pt>
                <c:pt idx="7">
                  <c:v>236670.80299696667</c:v>
                </c:pt>
                <c:pt idx="8">
                  <c:v>236670.80299696667</c:v>
                </c:pt>
                <c:pt idx="9">
                  <c:v>236670.80299696667</c:v>
                </c:pt>
                <c:pt idx="10">
                  <c:v>236670.80299696667</c:v>
                </c:pt>
                <c:pt idx="11">
                  <c:v>236670.80299696667</c:v>
                </c:pt>
                <c:pt idx="12">
                  <c:v>236670.80299696667</c:v>
                </c:pt>
                <c:pt idx="13">
                  <c:v>236670.80299696667</c:v>
                </c:pt>
                <c:pt idx="14">
                  <c:v>236670.80299696667</c:v>
                </c:pt>
                <c:pt idx="15">
                  <c:v>236670.80299696667</c:v>
                </c:pt>
                <c:pt idx="16">
                  <c:v>236670.80299696667</c:v>
                </c:pt>
                <c:pt idx="17">
                  <c:v>236670.80299696667</c:v>
                </c:pt>
                <c:pt idx="18">
                  <c:v>236670.80299696667</c:v>
                </c:pt>
                <c:pt idx="19">
                  <c:v>236670.80299696667</c:v>
                </c:pt>
                <c:pt idx="20">
                  <c:v>236670.80299696667</c:v>
                </c:pt>
                <c:pt idx="21">
                  <c:v>236670.80299696667</c:v>
                </c:pt>
                <c:pt idx="22">
                  <c:v>236670.80299696667</c:v>
                </c:pt>
                <c:pt idx="23">
                  <c:v>236670.80299696667</c:v>
                </c:pt>
                <c:pt idx="24">
                  <c:v>236670.80299696667</c:v>
                </c:pt>
                <c:pt idx="25">
                  <c:v>236670.80299696667</c:v>
                </c:pt>
                <c:pt idx="26">
                  <c:v>236670.80299696667</c:v>
                </c:pt>
                <c:pt idx="27">
                  <c:v>236670.80299696667</c:v>
                </c:pt>
                <c:pt idx="28">
                  <c:v>236670.80299696667</c:v>
                </c:pt>
                <c:pt idx="29">
                  <c:v>236670.80299696667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46-4BB9-8CE9-81F73B314AC5}"/>
            </c:ext>
          </c:extLst>
        </c:ser>
        <c:ser>
          <c:idx val="2"/>
          <c:order val="2"/>
          <c:tx>
            <c:strRef>
              <c:f>'3.2'!$E$32</c:f>
              <c:strCache>
                <c:ptCount val="1"/>
                <c:pt idx="0">
                  <c:v>RN-1</c:v>
                </c:pt>
              </c:strCache>
            </c:strRef>
          </c:tx>
          <c:spPr>
            <a:solidFill>
              <a:srgbClr val="000000"/>
            </a:solidFill>
            <a:ln>
              <a:noFill/>
            </a:ln>
            <a:effectLst/>
          </c:spPr>
          <c:invertIfNegative val="0"/>
          <c:cat>
            <c:numRef>
              <c:f>'3.2'!$B$33:$B$62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'3.2'!$E$33:$E$62</c:f>
              <c:numCache>
                <c:formatCode>#,##0</c:formatCode>
                <c:ptCount val="30"/>
                <c:pt idx="0">
                  <c:v>188292.69138693338</c:v>
                </c:pt>
                <c:pt idx="1">
                  <c:v>188292.69138693338</c:v>
                </c:pt>
                <c:pt idx="2">
                  <c:v>188292.69138693338</c:v>
                </c:pt>
                <c:pt idx="3">
                  <c:v>188292.69138693338</c:v>
                </c:pt>
                <c:pt idx="4">
                  <c:v>188292.69138693338</c:v>
                </c:pt>
                <c:pt idx="5">
                  <c:v>188292.69138693338</c:v>
                </c:pt>
                <c:pt idx="6">
                  <c:v>188292.69138693338</c:v>
                </c:pt>
                <c:pt idx="7">
                  <c:v>188292.69138693338</c:v>
                </c:pt>
                <c:pt idx="8">
                  <c:v>188292.69138693338</c:v>
                </c:pt>
                <c:pt idx="9">
                  <c:v>188292.69138693338</c:v>
                </c:pt>
                <c:pt idx="10">
                  <c:v>188292.69138693338</c:v>
                </c:pt>
                <c:pt idx="11">
                  <c:v>188292.69138693338</c:v>
                </c:pt>
                <c:pt idx="12">
                  <c:v>188292.69138693338</c:v>
                </c:pt>
                <c:pt idx="13">
                  <c:v>188292.69138693338</c:v>
                </c:pt>
                <c:pt idx="14">
                  <c:v>188292.69138693338</c:v>
                </c:pt>
                <c:pt idx="15">
                  <c:v>188292.69138693338</c:v>
                </c:pt>
                <c:pt idx="16">
                  <c:v>188292.69138693338</c:v>
                </c:pt>
                <c:pt idx="17">
                  <c:v>188292.69138693338</c:v>
                </c:pt>
                <c:pt idx="18">
                  <c:v>188292.69138693338</c:v>
                </c:pt>
                <c:pt idx="19">
                  <c:v>188292.69138693338</c:v>
                </c:pt>
                <c:pt idx="20">
                  <c:v>188292.69138693338</c:v>
                </c:pt>
                <c:pt idx="21">
                  <c:v>188292.69138693338</c:v>
                </c:pt>
                <c:pt idx="22">
                  <c:v>188292.69138693338</c:v>
                </c:pt>
                <c:pt idx="23">
                  <c:v>188292.69138693338</c:v>
                </c:pt>
                <c:pt idx="24">
                  <c:v>188292.69138693338</c:v>
                </c:pt>
                <c:pt idx="25">
                  <c:v>188292.69138693338</c:v>
                </c:pt>
                <c:pt idx="26">
                  <c:v>188292.69138693338</c:v>
                </c:pt>
                <c:pt idx="27">
                  <c:v>188292.69138693338</c:v>
                </c:pt>
                <c:pt idx="28">
                  <c:v>188292.69138693338</c:v>
                </c:pt>
                <c:pt idx="29">
                  <c:v>188292.69138693338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46-4BB9-8CE9-81F73B314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60998528"/>
        <c:axId val="161000448"/>
      </c:barChart>
      <c:catAx>
        <c:axId val="1609985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Počet dní zajištění BSD</a:t>
                </a:r>
              </a:p>
            </c:rich>
          </c:tx>
          <c:layout>
            <c:manualLayout>
              <c:xMode val="edge"/>
              <c:yMode val="edge"/>
              <c:x val="0.4035887565336384"/>
              <c:y val="0.882437109749233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1000448"/>
        <c:crosses val="autoZero"/>
        <c:auto val="1"/>
        <c:lblAlgn val="ctr"/>
        <c:lblOffset val="100"/>
        <c:noMultiLvlLbl val="0"/>
      </c:catAx>
      <c:valAx>
        <c:axId val="16100044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099852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4882486599711069E-4"/>
          <c:y val="0.93220944426334906"/>
          <c:w val="0.24244009111320064"/>
          <c:h val="4.82783556182973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866081853836709"/>
          <c:y val="2.8196175478065244E-2"/>
          <c:w val="0.79078151352753911"/>
          <c:h val="0.834918785151856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'3.3'!$L$16</c:f>
              <c:strCache>
                <c:ptCount val="1"/>
                <c:pt idx="0">
                  <c:v>CHZ</c:v>
                </c:pt>
              </c:strCache>
            </c:strRef>
          </c:tx>
          <c:spPr>
            <a:solidFill>
              <a:srgbClr val="00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72A-4C59-8142-EA16E30248A4}"/>
              </c:ext>
            </c:extLst>
          </c:dPt>
          <c:dPt>
            <c:idx val="1"/>
            <c:invertIfNegative val="0"/>
            <c:bubble3D val="0"/>
            <c:spPr>
              <a:solidFill>
                <a:srgbClr val="0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72A-4C59-8142-EA16E30248A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72A-4C59-8142-EA16E30248A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'3.3'!$K$17:$K$19</c:f>
              <c:strCache>
                <c:ptCount val="3"/>
                <c:pt idx="0">
                  <c:v>R30dnů</c:v>
                </c:pt>
                <c:pt idx="1">
                  <c:v>RN-1</c:v>
                </c:pt>
                <c:pt idx="2">
                  <c:v>Měsíční dodávka (celkem)</c:v>
                </c:pt>
              </c:strCache>
            </c:strRef>
          </c:cat>
          <c:val>
            <c:numRef>
              <c:f>'3.3'!$L$17:$L$19</c:f>
              <c:numCache>
                <c:formatCode>0.0%</c:formatCode>
                <c:ptCount val="3"/>
                <c:pt idx="0">
                  <c:v>0.90052449755199404</c:v>
                </c:pt>
                <c:pt idx="1">
                  <c:v>0.71644739932751256</c:v>
                </c:pt>
                <c:pt idx="2">
                  <c:v>0.634343891873829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72A-4C59-8142-EA16E30248A4}"/>
            </c:ext>
          </c:extLst>
        </c:ser>
        <c:ser>
          <c:idx val="1"/>
          <c:order val="1"/>
          <c:tx>
            <c:strRef>
              <c:f>'3.3'!$M$16</c:f>
              <c:strCache>
                <c:ptCount val="1"/>
                <c:pt idx="0">
                  <c:v>NECHZ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D0D0D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72A-4C59-8142-EA16E30248A4}"/>
              </c:ext>
            </c:extLst>
          </c:dPt>
          <c:dPt>
            <c:idx val="1"/>
            <c:invertIfNegative val="0"/>
            <c:bubble3D val="0"/>
            <c:spPr>
              <a:solidFill>
                <a:srgbClr val="D0D0D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672A-4C59-8142-EA16E30248A4}"/>
              </c:ext>
            </c:extLst>
          </c:dPt>
          <c:dPt>
            <c:idx val="2"/>
            <c:invertIfNegative val="0"/>
            <c:bubble3D val="0"/>
            <c:spPr>
              <a:solidFill>
                <a:srgbClr val="D0D0D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72A-4C59-8142-EA16E30248A4}"/>
              </c:ext>
            </c:extLst>
          </c:dPt>
          <c:dLbls>
            <c:dLbl>
              <c:idx val="2"/>
              <c:tx>
                <c:rich>
                  <a:bodyPr/>
                  <a:lstStyle/>
                  <a:p>
                    <a:r>
                      <a:rPr lang="en-US" b="0"/>
                      <a:t>NECHZ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72A-4C59-8142-EA16E30248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'3.3'!$K$17:$K$19</c:f>
              <c:strCache>
                <c:ptCount val="3"/>
                <c:pt idx="0">
                  <c:v>R30dnů</c:v>
                </c:pt>
                <c:pt idx="1">
                  <c:v>RN-1</c:v>
                </c:pt>
                <c:pt idx="2">
                  <c:v>Měsíční dodávka (celkem)</c:v>
                </c:pt>
              </c:strCache>
            </c:strRef>
          </c:cat>
          <c:val>
            <c:numRef>
              <c:f>'3.3'!$M$17:$M$19</c:f>
              <c:numCache>
                <c:formatCode>0.0%</c:formatCode>
                <c:ptCount val="3"/>
                <c:pt idx="0">
                  <c:v>9.9475502448005959E-2</c:v>
                </c:pt>
                <c:pt idx="1">
                  <c:v>0.28355260067248744</c:v>
                </c:pt>
                <c:pt idx="2">
                  <c:v>0.365656108126171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72A-4C59-8142-EA16E3024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67582720"/>
        <c:axId val="167584512"/>
      </c:barChart>
      <c:catAx>
        <c:axId val="1675827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584512"/>
        <c:crosses val="autoZero"/>
        <c:auto val="1"/>
        <c:lblAlgn val="ctr"/>
        <c:lblOffset val="100"/>
        <c:noMultiLvlLbl val="0"/>
      </c:catAx>
      <c:valAx>
        <c:axId val="167584512"/>
        <c:scaling>
          <c:orientation val="minMax"/>
          <c:max val="1"/>
          <c:min val="0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582720"/>
        <c:crosses val="autoZero"/>
        <c:crossBetween val="between"/>
        <c:majorUnit val="0.1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>
          <a:latin typeface="+mn-lt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71579693222758"/>
          <c:y val="2.8196175478065237E-2"/>
          <c:w val="0.73288504336197513"/>
          <c:h val="0.83491878515185602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DF2B2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00A7-4B07-92D6-677597EF8BC8}"/>
              </c:ext>
            </c:extLst>
          </c:dPt>
          <c:dPt>
            <c:idx val="1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0A7-4B07-92D6-677597EF8BC8}"/>
              </c:ext>
            </c:extLst>
          </c:dPt>
          <c:dPt>
            <c:idx val="2"/>
            <c:invertIfNegative val="0"/>
            <c:bubble3D val="0"/>
            <c:spPr>
              <a:solidFill>
                <a:srgbClr val="0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0A7-4B07-92D6-677597EF8BC8}"/>
              </c:ext>
            </c:extLst>
          </c:dPt>
          <c:cat>
            <c:strRef>
              <c:f>'3.3'!$B$5:$B$7</c:f>
              <c:strCache>
                <c:ptCount val="3"/>
                <c:pt idx="0">
                  <c:v>Rmax.den</c:v>
                </c:pt>
                <c:pt idx="1">
                  <c:v>R30dnů</c:v>
                </c:pt>
                <c:pt idx="2">
                  <c:v>RN-1</c:v>
                </c:pt>
              </c:strCache>
            </c:strRef>
          </c:cat>
          <c:val>
            <c:numRef>
              <c:f>'3.3'!$C$5:$C$7</c:f>
              <c:numCache>
                <c:formatCode>#,##0</c:formatCode>
                <c:ptCount val="3"/>
                <c:pt idx="0">
                  <c:v>287146.74056000001</c:v>
                </c:pt>
                <c:pt idx="1">
                  <c:v>7100124.0899090003</c:v>
                </c:pt>
                <c:pt idx="2">
                  <c:v>5648780.7416080013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0A7-4B07-92D6-677597EF8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67631104"/>
        <c:axId val="167636992"/>
      </c:barChart>
      <c:catAx>
        <c:axId val="167631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636992"/>
        <c:crosses val="autoZero"/>
        <c:auto val="1"/>
        <c:lblAlgn val="ctr"/>
        <c:lblOffset val="100"/>
        <c:noMultiLvlLbl val="0"/>
      </c:catAx>
      <c:valAx>
        <c:axId val="16763699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6311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>
          <a:latin typeface="+mn-lt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658685406259702"/>
          <c:y val="9.4929849083964332E-2"/>
          <c:w val="0.79580616939011661"/>
          <c:h val="0.557612633212671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'3.5'!$C$4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cat>
            <c:strRef>
              <c:f>'3.5'!$B$5:$B$10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'3.5'!$C$5:$C$10</c:f>
              <c:numCache>
                <c:formatCode>#,##0.0</c:formatCode>
                <c:ptCount val="6"/>
                <c:pt idx="0">
                  <c:v>164599.96458500001</c:v>
                </c:pt>
                <c:pt idx="1">
                  <c:v>287146.74056000001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ED-4618-B08A-2B04C9A4C041}"/>
            </c:ext>
          </c:extLst>
        </c:ser>
        <c:ser>
          <c:idx val="1"/>
          <c:order val="1"/>
          <c:tx>
            <c:strRef>
              <c:f>'3.5'!$D$4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153366"/>
            </a:solidFill>
            <a:ln>
              <a:noFill/>
            </a:ln>
            <a:effectLst/>
          </c:spPr>
          <c:invertIfNegative val="0"/>
          <c:cat>
            <c:strRef>
              <c:f>'3.5'!$B$5:$B$10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'3.5'!$D$5:$D$10</c:f>
              <c:numCache>
                <c:formatCode>#,##0.0</c:formatCode>
                <c:ptCount val="6"/>
                <c:pt idx="0">
                  <c:v>177457.25842899989</c:v>
                </c:pt>
                <c:pt idx="1">
                  <c:v>310839.67551299999</c:v>
                </c:pt>
                <c:pt idx="2">
                  <c:v>398967.05996899994</c:v>
                </c:pt>
                <c:pt idx="3">
                  <c:v>441487.44179100008</c:v>
                </c:pt>
                <c:pt idx="4">
                  <c:v>396782.97252699995</c:v>
                </c:pt>
                <c:pt idx="5">
                  <c:v>307868.63225299993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ED-4618-B08A-2B04C9A4C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8532224"/>
        <c:axId val="168546304"/>
      </c:barChart>
      <c:catAx>
        <c:axId val="1685322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8546304"/>
        <c:crosses val="autoZero"/>
        <c:auto val="1"/>
        <c:lblAlgn val="ctr"/>
        <c:lblOffset val="100"/>
        <c:noMultiLvlLbl val="0"/>
      </c:catAx>
      <c:valAx>
        <c:axId val="16854630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H</a:t>
                </a:r>
                <a:r>
                  <a:rPr lang="en-US"/>
                  <a:t>odnoty BSD v MWh</a:t>
                </a:r>
              </a:p>
            </c:rich>
          </c:tx>
          <c:layout>
            <c:manualLayout>
              <c:xMode val="edge"/>
              <c:yMode val="edge"/>
              <c:x val="8.4919072615923016E-3"/>
              <c:y val="3.451994512144157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853222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1044746349711203E-3"/>
          <c:y val="0.89609388304189608"/>
          <c:w val="0.2534938055022915"/>
          <c:h val="0.103906116958103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6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1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8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2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107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1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5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1800000</xdr:colOff>
      <xdr:row>0</xdr:row>
      <xdr:rowOff>597114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D3B731EC-D8D5-47E7-9727-D4CD07516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800000" cy="597113"/>
        </a:xfrm>
        <a:prstGeom prst="rect">
          <a:avLst/>
        </a:prstGeom>
      </xdr:spPr>
    </xdr:pic>
    <xdr:clientData/>
  </xdr:twoCellAnchor>
  <xdr:twoCellAnchor editAs="oneCell">
    <xdr:from>
      <xdr:col>0</xdr:col>
      <xdr:colOff>54428</xdr:colOff>
      <xdr:row>1</xdr:row>
      <xdr:rowOff>108857</xdr:rowOff>
    </xdr:from>
    <xdr:to>
      <xdr:col>1</xdr:col>
      <xdr:colOff>3102427</xdr:colOff>
      <xdr:row>1</xdr:row>
      <xdr:rowOff>4896694</xdr:rowOff>
    </xdr:to>
    <xdr:pic>
      <xdr:nvPicPr>
        <xdr:cNvPr id="3" name="Grafický objekt 14">
          <a:extLst>
            <a:ext uri="{FF2B5EF4-FFF2-40B4-BE49-F238E27FC236}">
              <a16:creationId xmlns:a16="http://schemas.microsoft.com/office/drawing/2014/main" id="{D08A15DB-ABCA-4B30-90ED-CEA543A6C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54428" y="5184321"/>
          <a:ext cx="6204856" cy="4787837"/>
        </a:xfrm>
        <a:prstGeom prst="rect">
          <a:avLst/>
        </a:prstGeom>
      </xdr:spPr>
    </xdr:pic>
    <xdr:clientData/>
  </xdr:twoCellAnchor>
  <xdr:twoCellAnchor editAs="oneCell">
    <xdr:from>
      <xdr:col>1</xdr:col>
      <xdr:colOff>2045697</xdr:colOff>
      <xdr:row>1</xdr:row>
      <xdr:rowOff>4287791</xdr:rowOff>
    </xdr:from>
    <xdr:to>
      <xdr:col>1</xdr:col>
      <xdr:colOff>3124586</xdr:colOff>
      <xdr:row>1</xdr:row>
      <xdr:rowOff>4885391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65D1248F-1D05-409B-8875-238F099B6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04822" y="9367791"/>
          <a:ext cx="1078889" cy="5976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76199</xdr:rowOff>
    </xdr:from>
    <xdr:to>
      <xdr:col>8</xdr:col>
      <xdr:colOff>451485</xdr:colOff>
      <xdr:row>34</xdr:row>
      <xdr:rowOff>30478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180975</xdr:colOff>
      <xdr:row>14</xdr:row>
      <xdr:rowOff>114300</xdr:rowOff>
    </xdr:from>
    <xdr:to>
      <xdr:col>18</xdr:col>
      <xdr:colOff>495300</xdr:colOff>
      <xdr:row>32</xdr:row>
      <xdr:rowOff>133350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76200</xdr:rowOff>
    </xdr:from>
    <xdr:to>
      <xdr:col>7</xdr:col>
      <xdr:colOff>85725</xdr:colOff>
      <xdr:row>38</xdr:row>
      <xdr:rowOff>57150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57150</xdr:colOff>
      <xdr:row>16</xdr:row>
      <xdr:rowOff>57150</xdr:rowOff>
    </xdr:from>
    <xdr:to>
      <xdr:col>14</xdr:col>
      <xdr:colOff>619125</xdr:colOff>
      <xdr:row>38</xdr:row>
      <xdr:rowOff>38100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BE9316C2-6E10-4729-A287-9EC02C633D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18</xdr:row>
      <xdr:rowOff>19049</xdr:rowOff>
    </xdr:from>
    <xdr:to>
      <xdr:col>16</xdr:col>
      <xdr:colOff>419100</xdr:colOff>
      <xdr:row>38</xdr:row>
      <xdr:rowOff>104774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3</xdr:row>
      <xdr:rowOff>1104033</xdr:rowOff>
    </xdr:from>
    <xdr:to>
      <xdr:col>8</xdr:col>
      <xdr:colOff>303736</xdr:colOff>
      <xdr:row>4</xdr:row>
      <xdr:rowOff>1718800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330" b="100000" l="0" r="100000"/>
                  </a14:imgEffect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1608858"/>
          <a:ext cx="2999311" cy="1719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357187</xdr:colOff>
      <xdr:row>4</xdr:row>
      <xdr:rowOff>1476375</xdr:rowOff>
    </xdr:from>
    <xdr:to>
      <xdr:col>7</xdr:col>
      <xdr:colOff>79772</xdr:colOff>
      <xdr:row>4</xdr:row>
      <xdr:rowOff>1668066</xdr:rowOff>
    </xdr:to>
    <xdr:sp macro="" textlink="">
      <xdr:nvSpPr>
        <xdr:cNvPr id="7" name="Ovál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SpPr/>
      </xdr:nvSpPr>
      <xdr:spPr>
        <a:xfrm>
          <a:off x="3776662" y="3086100"/>
          <a:ext cx="208360" cy="191691"/>
        </a:xfrm>
        <a:prstGeom prst="ellipse">
          <a:avLst/>
        </a:prstGeom>
        <a:noFill/>
        <a:ln w="38100">
          <a:solidFill>
            <a:srgbClr val="DF2B20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51</xdr:row>
      <xdr:rowOff>151039</xdr:rowOff>
    </xdr:from>
    <xdr:to>
      <xdr:col>4</xdr:col>
      <xdr:colOff>637039</xdr:colOff>
      <xdr:row>57</xdr:row>
      <xdr:rowOff>116914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BFE35E9E-F4A1-45AC-A6B4-A23BEB239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33039"/>
          <a:ext cx="3429225" cy="9455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23</xdr:row>
      <xdr:rowOff>19049</xdr:rowOff>
    </xdr:from>
    <xdr:to>
      <xdr:col>8</xdr:col>
      <xdr:colOff>685799</xdr:colOff>
      <xdr:row>36</xdr:row>
      <xdr:rowOff>123824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109537</xdr:rowOff>
    </xdr:from>
    <xdr:to>
      <xdr:col>2</xdr:col>
      <xdr:colOff>95250</xdr:colOff>
      <xdr:row>29</xdr:row>
      <xdr:rowOff>123824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</xdr:row>
      <xdr:rowOff>90487</xdr:rowOff>
    </xdr:from>
    <xdr:to>
      <xdr:col>4</xdr:col>
      <xdr:colOff>517072</xdr:colOff>
      <xdr:row>11</xdr:row>
      <xdr:rowOff>142875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39</xdr:row>
      <xdr:rowOff>133349</xdr:rowOff>
    </xdr:from>
    <xdr:to>
      <xdr:col>4</xdr:col>
      <xdr:colOff>517072</xdr:colOff>
      <xdr:row>52</xdr:row>
      <xdr:rowOff>114300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180975</xdr:colOff>
      <xdr:row>19</xdr:row>
      <xdr:rowOff>114300</xdr:rowOff>
    </xdr:from>
    <xdr:to>
      <xdr:col>4</xdr:col>
      <xdr:colOff>457200</xdr:colOff>
      <xdr:row>29</xdr:row>
      <xdr:rowOff>128587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95251</xdr:colOff>
      <xdr:row>4</xdr:row>
      <xdr:rowOff>66674</xdr:rowOff>
    </xdr:from>
    <xdr:to>
      <xdr:col>1</xdr:col>
      <xdr:colOff>590551</xdr:colOff>
      <xdr:row>9</xdr:row>
      <xdr:rowOff>125699</xdr:rowOff>
    </xdr:to>
    <xdr:sp macro="" textlink="">
      <xdr:nvSpPr>
        <xdr:cNvPr id="2" name="Obdélník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95251" y="828674"/>
          <a:ext cx="1247775" cy="849600"/>
        </a:xfrm>
        <a:prstGeom prst="rect">
          <a:avLst/>
        </a:prstGeom>
        <a:solidFill>
          <a:srgbClr val="233060"/>
        </a:solidFill>
        <a:ln w="9525">
          <a:noFill/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cs-CZ" sz="1100" b="1">
              <a:solidFill>
                <a:schemeClr val="bg1"/>
              </a:solidFill>
              <a:latin typeface="+mn-lt"/>
            </a:rPr>
            <a:t>BSD+</a:t>
          </a:r>
        </a:p>
        <a:p>
          <a:pPr algn="l"/>
          <a:r>
            <a:rPr lang="cs-CZ" sz="800">
              <a:solidFill>
                <a:schemeClr val="bg1"/>
              </a:solidFill>
              <a:latin typeface="+mn-lt"/>
            </a:rPr>
            <a:t>BSD pro své chráněné zákazníky</a:t>
          </a:r>
        </a:p>
      </xdr:txBody>
    </xdr:sp>
    <xdr:clientData/>
  </xdr:twoCellAnchor>
  <xdr:twoCellAnchor>
    <xdr:from>
      <xdr:col>1</xdr:col>
      <xdr:colOff>790576</xdr:colOff>
      <xdr:row>11</xdr:row>
      <xdr:rowOff>142875</xdr:rowOff>
    </xdr:from>
    <xdr:to>
      <xdr:col>3</xdr:col>
      <xdr:colOff>142876</xdr:colOff>
      <xdr:row>17</xdr:row>
      <xdr:rowOff>19050</xdr:rowOff>
    </xdr:to>
    <xdr:sp macro="" textlink="">
      <xdr:nvSpPr>
        <xdr:cNvPr id="5" name="Obdélník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1543051" y="2019300"/>
          <a:ext cx="1247775" cy="847725"/>
        </a:xfrm>
        <a:prstGeom prst="rect">
          <a:avLst/>
        </a:prstGeom>
        <a:solidFill>
          <a:srgbClr val="596387"/>
        </a:solidFill>
        <a:ln w="9525">
          <a:noFill/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cs-CZ" sz="1200" b="1">
              <a:solidFill>
                <a:schemeClr val="bg1"/>
              </a:solidFill>
              <a:latin typeface="+mn-lt"/>
            </a:rPr>
            <a:t>+PRO+</a:t>
          </a:r>
        </a:p>
        <a:p>
          <a:pPr algn="l"/>
          <a:r>
            <a:rPr lang="cs-CZ" sz="800">
              <a:solidFill>
                <a:schemeClr val="bg1"/>
              </a:solidFill>
              <a:latin typeface="+mn-lt"/>
            </a:rPr>
            <a:t>BSD pro jiné obchodníky </a:t>
          </a:r>
          <a:br>
            <a:rPr lang="cs-CZ" sz="800">
              <a:solidFill>
                <a:schemeClr val="bg1"/>
              </a:solidFill>
              <a:latin typeface="+mn-lt"/>
            </a:rPr>
          </a:br>
          <a:r>
            <a:rPr lang="cs-CZ" sz="800">
              <a:solidFill>
                <a:schemeClr val="bg1"/>
              </a:solidFill>
              <a:latin typeface="+mn-lt"/>
            </a:rPr>
            <a:t>s plynem </a:t>
          </a:r>
        </a:p>
      </xdr:txBody>
    </xdr:sp>
    <xdr:clientData/>
  </xdr:twoCellAnchor>
  <xdr:twoCellAnchor>
    <xdr:from>
      <xdr:col>5</xdr:col>
      <xdr:colOff>590550</xdr:colOff>
      <xdr:row>19</xdr:row>
      <xdr:rowOff>47625</xdr:rowOff>
    </xdr:from>
    <xdr:to>
      <xdr:col>8</xdr:col>
      <xdr:colOff>9525</xdr:colOff>
      <xdr:row>24</xdr:row>
      <xdr:rowOff>85725</xdr:rowOff>
    </xdr:to>
    <xdr:sp macro="" textlink="">
      <xdr:nvSpPr>
        <xdr:cNvPr id="6" name="Obdélník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4457700" y="3238500"/>
          <a:ext cx="1247775" cy="847725"/>
        </a:xfrm>
        <a:prstGeom prst="rect">
          <a:avLst/>
        </a:prstGeom>
        <a:solidFill>
          <a:srgbClr val="000000"/>
        </a:solidFill>
        <a:ln w="9525">
          <a:noFill/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r>
            <a:rPr lang="cs-CZ" sz="1100" b="1">
              <a:solidFill>
                <a:schemeClr val="bg1"/>
              </a:solidFill>
              <a:latin typeface="+mn-lt"/>
            </a:rPr>
            <a:t>UKZ</a:t>
          </a:r>
        </a:p>
        <a:p>
          <a:pPr algn="l"/>
          <a:r>
            <a:rPr lang="cs-CZ" sz="800">
              <a:solidFill>
                <a:schemeClr val="bg1"/>
              </a:solidFill>
              <a:latin typeface="+mn-lt"/>
            </a:rPr>
            <a:t>BSD pro své chráněné zákazníky </a:t>
          </a:r>
        </a:p>
        <a:p>
          <a:pPr algn="l"/>
          <a:r>
            <a:rPr lang="cs-CZ" sz="600">
              <a:solidFill>
                <a:schemeClr val="bg1"/>
              </a:solidFill>
              <a:latin typeface="+mn-lt"/>
            </a:rPr>
            <a:t>(obchodník s plynem veden u PDS jako zákazník s OPM bez možnosti přístupu ke vstupním údajům nezbytným pro výpočet BSD)</a:t>
          </a:r>
        </a:p>
      </xdr:txBody>
    </xdr:sp>
    <xdr:clientData/>
  </xdr:twoCellAnchor>
  <xdr:twoCellAnchor>
    <xdr:from>
      <xdr:col>1</xdr:col>
      <xdr:colOff>790576</xdr:colOff>
      <xdr:row>4</xdr:row>
      <xdr:rowOff>76199</xdr:rowOff>
    </xdr:from>
    <xdr:to>
      <xdr:col>3</xdr:col>
      <xdr:colOff>142876</xdr:colOff>
      <xdr:row>9</xdr:row>
      <xdr:rowOff>135224</xdr:rowOff>
    </xdr:to>
    <xdr:sp macro="" textlink="">
      <xdr:nvSpPr>
        <xdr:cNvPr id="13" name="Obdélník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/>
      </xdr:nvSpPr>
      <xdr:spPr>
        <a:xfrm>
          <a:off x="1543051" y="838199"/>
          <a:ext cx="1247775" cy="849600"/>
        </a:xfrm>
        <a:prstGeom prst="rect">
          <a:avLst/>
        </a:prstGeom>
        <a:solidFill>
          <a:srgbClr val="233060"/>
        </a:solidFill>
        <a:ln w="9525">
          <a:noFill/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cs-CZ" sz="1200" b="1">
              <a:solidFill>
                <a:schemeClr val="bg1"/>
              </a:solidFill>
              <a:latin typeface="+mn-lt"/>
            </a:rPr>
            <a:t>BSD+</a:t>
          </a:r>
        </a:p>
        <a:p>
          <a:pPr algn="l"/>
          <a:r>
            <a:rPr lang="cs-CZ" sz="800">
              <a:solidFill>
                <a:schemeClr val="bg1"/>
              </a:solidFill>
              <a:latin typeface="+mn-lt"/>
            </a:rPr>
            <a:t>BSD pro své chráněné zákazníky</a:t>
          </a:r>
        </a:p>
      </xdr:txBody>
    </xdr:sp>
    <xdr:clientData/>
  </xdr:twoCellAnchor>
  <xdr:twoCellAnchor>
    <xdr:from>
      <xdr:col>3</xdr:col>
      <xdr:colOff>361950</xdr:colOff>
      <xdr:row>11</xdr:row>
      <xdr:rowOff>142875</xdr:rowOff>
    </xdr:from>
    <xdr:to>
      <xdr:col>5</xdr:col>
      <xdr:colOff>390525</xdr:colOff>
      <xdr:row>17</xdr:row>
      <xdr:rowOff>19050</xdr:rowOff>
    </xdr:to>
    <xdr:sp macro="" textlink="">
      <xdr:nvSpPr>
        <xdr:cNvPr id="24" name="Obdélník 23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SpPr/>
      </xdr:nvSpPr>
      <xdr:spPr>
        <a:xfrm>
          <a:off x="3009900" y="2019300"/>
          <a:ext cx="1247775" cy="847725"/>
        </a:xfrm>
        <a:prstGeom prst="rect">
          <a:avLst/>
        </a:prstGeom>
        <a:solidFill>
          <a:srgbClr val="596387"/>
        </a:solidFill>
        <a:ln w="9525">
          <a:noFill/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cs-CZ" sz="1200" b="1">
              <a:solidFill>
                <a:schemeClr val="bg1"/>
              </a:solidFill>
              <a:latin typeface="+mn-lt"/>
            </a:rPr>
            <a:t>PRO+</a:t>
          </a:r>
        </a:p>
        <a:p>
          <a:pPr algn="l"/>
          <a:r>
            <a:rPr lang="cs-CZ" sz="800">
              <a:solidFill>
                <a:schemeClr val="bg1"/>
              </a:solidFill>
              <a:latin typeface="+mn-lt"/>
            </a:rPr>
            <a:t>BSD pro jiné obchodníky </a:t>
          </a:r>
          <a:br>
            <a:rPr lang="cs-CZ" sz="800">
              <a:solidFill>
                <a:schemeClr val="bg1"/>
              </a:solidFill>
              <a:latin typeface="+mn-lt"/>
            </a:rPr>
          </a:br>
          <a:r>
            <a:rPr lang="cs-CZ" sz="800">
              <a:solidFill>
                <a:schemeClr val="bg1"/>
              </a:solidFill>
              <a:latin typeface="+mn-lt"/>
            </a:rPr>
            <a:t>s plynem </a:t>
          </a:r>
        </a:p>
      </xdr:txBody>
    </xdr:sp>
    <xdr:clientData/>
  </xdr:twoCellAnchor>
  <xdr:twoCellAnchor>
    <xdr:from>
      <xdr:col>1</xdr:col>
      <xdr:colOff>790576</xdr:colOff>
      <xdr:row>19</xdr:row>
      <xdr:rowOff>47625</xdr:rowOff>
    </xdr:from>
    <xdr:to>
      <xdr:col>3</xdr:col>
      <xdr:colOff>142875</xdr:colOff>
      <xdr:row>24</xdr:row>
      <xdr:rowOff>85725</xdr:rowOff>
    </xdr:to>
    <xdr:sp macro="" textlink="">
      <xdr:nvSpPr>
        <xdr:cNvPr id="26" name="Obdélník 25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SpPr/>
      </xdr:nvSpPr>
      <xdr:spPr>
        <a:xfrm>
          <a:off x="1543051" y="3219450"/>
          <a:ext cx="1247774" cy="847725"/>
        </a:xfrm>
        <a:prstGeom prst="rect">
          <a:avLst/>
        </a:prstGeom>
        <a:solidFill>
          <a:srgbClr val="9196B0"/>
        </a:solidFill>
        <a:ln w="9525">
          <a:noFill/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cs-CZ" sz="1200" b="1">
              <a:solidFill>
                <a:schemeClr val="bg1"/>
              </a:solidFill>
              <a:latin typeface="+mn-lt"/>
            </a:rPr>
            <a:t>+UKZ </a:t>
          </a:r>
        </a:p>
        <a:p>
          <a:pPr algn="l"/>
          <a:r>
            <a:rPr lang="cs-CZ" sz="800">
              <a:solidFill>
                <a:schemeClr val="bg1"/>
              </a:solidFill>
              <a:latin typeface="+mn-lt"/>
            </a:rPr>
            <a:t>Společnosti, u kterých je BSD zajištěn</a:t>
          </a:r>
        </a:p>
      </xdr:txBody>
    </xdr:sp>
    <xdr:clientData/>
  </xdr:twoCellAnchor>
  <xdr:twoCellAnchor>
    <xdr:from>
      <xdr:col>3</xdr:col>
      <xdr:colOff>361950</xdr:colOff>
      <xdr:row>19</xdr:row>
      <xdr:rowOff>47625</xdr:rowOff>
    </xdr:from>
    <xdr:to>
      <xdr:col>5</xdr:col>
      <xdr:colOff>390524</xdr:colOff>
      <xdr:row>24</xdr:row>
      <xdr:rowOff>85725</xdr:rowOff>
    </xdr:to>
    <xdr:sp macro="" textlink="">
      <xdr:nvSpPr>
        <xdr:cNvPr id="28" name="Obdélník 27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SpPr/>
      </xdr:nvSpPr>
      <xdr:spPr>
        <a:xfrm>
          <a:off x="3009900" y="3219450"/>
          <a:ext cx="1247774" cy="847725"/>
        </a:xfrm>
        <a:prstGeom prst="rect">
          <a:avLst/>
        </a:prstGeom>
        <a:solidFill>
          <a:srgbClr val="9196B0"/>
        </a:solidFill>
        <a:ln w="9525">
          <a:noFill/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cs-CZ" sz="1200" b="1">
              <a:solidFill>
                <a:schemeClr val="bg1"/>
              </a:solidFill>
              <a:latin typeface="+mn-lt"/>
            </a:rPr>
            <a:t>+UKZ </a:t>
          </a:r>
        </a:p>
        <a:p>
          <a:pPr algn="l"/>
          <a:r>
            <a:rPr lang="cs-CZ" sz="800">
              <a:solidFill>
                <a:schemeClr val="bg1"/>
              </a:solidFill>
              <a:latin typeface="+mn-lt"/>
            </a:rPr>
            <a:t>Společnosti, u kterých je BSD zajištěn</a:t>
          </a:r>
        </a:p>
      </xdr:txBody>
    </xdr:sp>
    <xdr:clientData/>
  </xdr:twoCellAnchor>
  <xdr:twoCellAnchor>
    <xdr:from>
      <xdr:col>0</xdr:col>
      <xdr:colOff>95251</xdr:colOff>
      <xdr:row>19</xdr:row>
      <xdr:rowOff>47625</xdr:rowOff>
    </xdr:from>
    <xdr:to>
      <xdr:col>1</xdr:col>
      <xdr:colOff>590550</xdr:colOff>
      <xdr:row>24</xdr:row>
      <xdr:rowOff>85725</xdr:rowOff>
    </xdr:to>
    <xdr:sp macro="" textlink="">
      <xdr:nvSpPr>
        <xdr:cNvPr id="29" name="Obdélník 28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SpPr/>
      </xdr:nvSpPr>
      <xdr:spPr>
        <a:xfrm>
          <a:off x="95251" y="3467100"/>
          <a:ext cx="1352549" cy="847725"/>
        </a:xfrm>
        <a:prstGeom prst="rect">
          <a:avLst/>
        </a:prstGeom>
        <a:solidFill>
          <a:srgbClr val="9196B0"/>
        </a:solidFill>
        <a:ln w="9525">
          <a:noFill/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cs-CZ" sz="1100" b="1">
              <a:solidFill>
                <a:schemeClr val="bg1"/>
              </a:solidFill>
              <a:latin typeface="+mn-lt"/>
            </a:rPr>
            <a:t>+UKZ </a:t>
          </a:r>
        </a:p>
        <a:p>
          <a:pPr algn="l"/>
          <a:r>
            <a:rPr lang="cs-CZ" sz="800">
              <a:solidFill>
                <a:schemeClr val="bg1"/>
              </a:solidFill>
              <a:latin typeface="+mn-lt"/>
            </a:rPr>
            <a:t>Společnosti, u kterých je BSD zajištěn</a:t>
          </a:r>
        </a:p>
      </xdr:txBody>
    </xdr:sp>
    <xdr:clientData/>
  </xdr:twoCellAnchor>
  <xdr:twoCellAnchor>
    <xdr:from>
      <xdr:col>0</xdr:col>
      <xdr:colOff>719138</xdr:colOff>
      <xdr:row>9</xdr:row>
      <xdr:rowOff>125699</xdr:rowOff>
    </xdr:from>
    <xdr:to>
      <xdr:col>0</xdr:col>
      <xdr:colOff>719139</xdr:colOff>
      <xdr:row>19</xdr:row>
      <xdr:rowOff>47625</xdr:rowOff>
    </xdr:to>
    <xdr:cxnSp macro="">
      <xdr:nvCxnSpPr>
        <xdr:cNvPr id="31" name="Přímá spojnice se šipkou 30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CxnSpPr>
          <a:stCxn id="2" idx="2"/>
          <a:endCxn id="29" idx="0"/>
        </xdr:cNvCxnSpPr>
      </xdr:nvCxnSpPr>
      <xdr:spPr>
        <a:xfrm flipH="1">
          <a:off x="719138" y="1678274"/>
          <a:ext cx="1" cy="1541176"/>
        </a:xfrm>
        <a:prstGeom prst="straightConnector1">
          <a:avLst/>
        </a:prstGeom>
        <a:ln w="95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376237</xdr:colOff>
      <xdr:row>17</xdr:row>
      <xdr:rowOff>19050</xdr:rowOff>
    </xdr:from>
    <xdr:to>
      <xdr:col>4</xdr:col>
      <xdr:colOff>376238</xdr:colOff>
      <xdr:row>19</xdr:row>
      <xdr:rowOff>47625</xdr:rowOff>
    </xdr:to>
    <xdr:cxnSp macro="">
      <xdr:nvCxnSpPr>
        <xdr:cNvPr id="34" name="Přímá spojnice se šipkou 33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CxnSpPr>
          <a:stCxn id="24" idx="2"/>
          <a:endCxn id="28" idx="0"/>
        </xdr:cNvCxnSpPr>
      </xdr:nvCxnSpPr>
      <xdr:spPr>
        <a:xfrm flipH="1">
          <a:off x="3633787" y="2867025"/>
          <a:ext cx="1" cy="352425"/>
        </a:xfrm>
        <a:prstGeom prst="straightConnector1">
          <a:avLst/>
        </a:prstGeom>
        <a:ln w="95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128588</xdr:colOff>
      <xdr:row>17</xdr:row>
      <xdr:rowOff>19050</xdr:rowOff>
    </xdr:from>
    <xdr:to>
      <xdr:col>2</xdr:col>
      <xdr:colOff>128589</xdr:colOff>
      <xdr:row>19</xdr:row>
      <xdr:rowOff>47625</xdr:rowOff>
    </xdr:to>
    <xdr:cxnSp macro="">
      <xdr:nvCxnSpPr>
        <xdr:cNvPr id="38" name="Přímá spojnice se šipkou 37"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CxnSpPr>
          <a:stCxn id="5" idx="2"/>
          <a:endCxn id="26" idx="0"/>
        </xdr:cNvCxnSpPr>
      </xdr:nvCxnSpPr>
      <xdr:spPr>
        <a:xfrm flipH="1">
          <a:off x="2166938" y="2867025"/>
          <a:ext cx="1" cy="352425"/>
        </a:xfrm>
        <a:prstGeom prst="straightConnector1">
          <a:avLst/>
        </a:prstGeom>
        <a:ln w="95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128589</xdr:colOff>
      <xdr:row>9</xdr:row>
      <xdr:rowOff>135224</xdr:rowOff>
    </xdr:from>
    <xdr:to>
      <xdr:col>2</xdr:col>
      <xdr:colOff>128589</xdr:colOff>
      <xdr:row>11</xdr:row>
      <xdr:rowOff>142875</xdr:rowOff>
    </xdr:to>
    <xdr:cxnSp macro="">
      <xdr:nvCxnSpPr>
        <xdr:cNvPr id="40" name="Přímá spojnice 39"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CxnSpPr>
          <a:stCxn id="13" idx="2"/>
          <a:endCxn id="5" idx="0"/>
        </xdr:cNvCxnSpPr>
      </xdr:nvCxnSpPr>
      <xdr:spPr>
        <a:xfrm>
          <a:off x="2166939" y="1687799"/>
          <a:ext cx="0" cy="331501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30</xdr:row>
      <xdr:rowOff>85725</xdr:rowOff>
    </xdr:from>
    <xdr:to>
      <xdr:col>9</xdr:col>
      <xdr:colOff>523874</xdr:colOff>
      <xdr:row>62</xdr:row>
      <xdr:rowOff>28574</xdr:rowOff>
    </xdr:to>
    <xdr:graphicFrame macro="">
      <xdr:nvGraphicFramePr>
        <xdr:cNvPr id="42" name="Graf 41">
          <a:extLst>
            <a:ext uri="{FF2B5EF4-FFF2-40B4-BE49-F238E27FC236}">
              <a16:creationId xmlns:a16="http://schemas.microsoft.com/office/drawing/2014/main" id="{00000000-0008-0000-0600-00002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95250</xdr:colOff>
      <xdr:row>4</xdr:row>
      <xdr:rowOff>85726</xdr:rowOff>
    </xdr:from>
    <xdr:to>
      <xdr:col>13</xdr:col>
      <xdr:colOff>466725</xdr:colOff>
      <xdr:row>23</xdr:row>
      <xdr:rowOff>187326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57150</xdr:colOff>
      <xdr:row>4</xdr:row>
      <xdr:rowOff>57150</xdr:rowOff>
    </xdr:from>
    <xdr:to>
      <xdr:col>8</xdr:col>
      <xdr:colOff>428625</xdr:colOff>
      <xdr:row>23</xdr:row>
      <xdr:rowOff>158750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10</xdr:row>
      <xdr:rowOff>80962</xdr:rowOff>
    </xdr:from>
    <xdr:to>
      <xdr:col>6</xdr:col>
      <xdr:colOff>742950</xdr:colOff>
      <xdr:row>19</xdr:row>
      <xdr:rowOff>95250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66676</xdr:colOff>
      <xdr:row>26</xdr:row>
      <xdr:rowOff>76200</xdr:rowOff>
    </xdr:from>
    <xdr:to>
      <xdr:col>6</xdr:col>
      <xdr:colOff>733426</xdr:colOff>
      <xdr:row>35</xdr:row>
      <xdr:rowOff>90488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</xdr:colOff>
      <xdr:row>42</xdr:row>
      <xdr:rowOff>76200</xdr:rowOff>
    </xdr:from>
    <xdr:to>
      <xdr:col>6</xdr:col>
      <xdr:colOff>733425</xdr:colOff>
      <xdr:row>51</xdr:row>
      <xdr:rowOff>90488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9525</xdr:rowOff>
    </xdr:from>
    <xdr:to>
      <xdr:col>11</xdr:col>
      <xdr:colOff>781050</xdr:colOff>
      <xdr:row>41</xdr:row>
      <xdr:rowOff>180975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126066</xdr:rowOff>
    </xdr:from>
    <xdr:to>
      <xdr:col>7</xdr:col>
      <xdr:colOff>247650</xdr:colOff>
      <xdr:row>48</xdr:row>
      <xdr:rowOff>78440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142874</xdr:rowOff>
    </xdr:from>
    <xdr:to>
      <xdr:col>7</xdr:col>
      <xdr:colOff>709448</xdr:colOff>
      <xdr:row>64</xdr:row>
      <xdr:rowOff>171823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</xdr:row>
      <xdr:rowOff>57150</xdr:rowOff>
    </xdr:from>
    <xdr:to>
      <xdr:col>7</xdr:col>
      <xdr:colOff>247650</xdr:colOff>
      <xdr:row>16</xdr:row>
      <xdr:rowOff>19049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BF855ECC-6A40-4D8C-8D39-E371BAB6D7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18</xdr:row>
      <xdr:rowOff>9525</xdr:rowOff>
    </xdr:from>
    <xdr:to>
      <xdr:col>7</xdr:col>
      <xdr:colOff>709448</xdr:colOff>
      <xdr:row>33</xdr:row>
      <xdr:rowOff>38101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BA1D5C13-3A2E-43F3-BEC0-904D111F00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57151</xdr:rowOff>
    </xdr:from>
    <xdr:to>
      <xdr:col>7</xdr:col>
      <xdr:colOff>581025</xdr:colOff>
      <xdr:row>19</xdr:row>
      <xdr:rowOff>95250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114300</xdr:rowOff>
    </xdr:from>
    <xdr:to>
      <xdr:col>7</xdr:col>
      <xdr:colOff>590549</xdr:colOff>
      <xdr:row>33</xdr:row>
      <xdr:rowOff>95250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36</xdr:row>
      <xdr:rowOff>47625</xdr:rowOff>
    </xdr:from>
    <xdr:to>
      <xdr:col>7</xdr:col>
      <xdr:colOff>590549</xdr:colOff>
      <xdr:row>47</xdr:row>
      <xdr:rowOff>28575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F1914BF4-E551-486E-9054-2884CAEAAC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50</xdr:row>
      <xdr:rowOff>85725</xdr:rowOff>
    </xdr:from>
    <xdr:to>
      <xdr:col>7</xdr:col>
      <xdr:colOff>590549</xdr:colOff>
      <xdr:row>61</xdr:row>
      <xdr:rowOff>66675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C6FB6A03-1C57-44DF-AD46-4EE6200382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sefranek\AppData\Local\Microsoft\Windows\Temporary%20Internet%20Files\Content.Outlook\9XIQVP0O\03-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ERU">
  <a:themeElements>
    <a:clrScheme name="ERU">
      <a:dk1>
        <a:srgbClr val="262626"/>
      </a:dk1>
      <a:lt1>
        <a:sysClr val="window" lastClr="FFFFFF"/>
      </a:lt1>
      <a:dk2>
        <a:srgbClr val="23315F"/>
      </a:dk2>
      <a:lt2>
        <a:srgbClr val="D0D0D0"/>
      </a:lt2>
      <a:accent1>
        <a:srgbClr val="23315F"/>
      </a:accent1>
      <a:accent2>
        <a:srgbClr val="5A6588"/>
      </a:accent2>
      <a:accent3>
        <a:srgbClr val="9198B0"/>
      </a:accent3>
      <a:accent4>
        <a:srgbClr val="C8CBD7"/>
      </a:accent4>
      <a:accent5>
        <a:srgbClr val="E02C1F"/>
      </a:accent5>
      <a:accent6>
        <a:srgbClr val="E86158"/>
      </a:accent6>
      <a:hlink>
        <a:srgbClr val="0563C1"/>
      </a:hlink>
      <a:folHlink>
        <a:srgbClr val="E02C1F"/>
      </a:folHlink>
    </a:clrScheme>
    <a:fontScheme name="Výchozí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Motiv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otiv_ERU" id="{9FFB561D-4E9C-47DD-93C1-073C5FD388E9}" vid="{664F4A23-A473-446F-B730-8F377D84977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CA6E9-DEDC-4C2E-B8BA-8E30669AF7B9}">
  <dimension ref="A1:K50"/>
  <sheetViews>
    <sheetView showGridLines="0" showWhiteSpace="0" view="pageBreakPreview" zoomScaleNormal="90" zoomScaleSheetLayoutView="100" zoomScalePageLayoutView="70" workbookViewId="0">
      <selection activeCell="E1" sqref="E1"/>
    </sheetView>
  </sheetViews>
  <sheetFormatPr defaultColWidth="9" defaultRowHeight="12.75"/>
  <cols>
    <col min="1" max="1" width="41.5" style="186" customWidth="1"/>
    <col min="2" max="2" width="42" style="186" customWidth="1"/>
    <col min="3" max="9" width="9.75" style="186" customWidth="1"/>
    <col min="10" max="10" width="10.25" style="186" customWidth="1"/>
    <col min="11" max="16384" width="9" style="186"/>
  </cols>
  <sheetData>
    <row r="1" spans="1:11" ht="399.75" customHeight="1">
      <c r="A1" s="503" t="s">
        <v>259</v>
      </c>
      <c r="B1" s="504"/>
    </row>
    <row r="2" spans="1:11" ht="392.45" customHeight="1">
      <c r="A2" s="187"/>
      <c r="B2" s="188"/>
      <c r="C2" s="189"/>
      <c r="D2" s="189"/>
      <c r="E2" s="189"/>
      <c r="F2" s="189"/>
      <c r="G2" s="189"/>
      <c r="H2" s="189"/>
      <c r="I2" s="189"/>
      <c r="J2" s="189"/>
      <c r="K2" s="186" t="s">
        <v>118</v>
      </c>
    </row>
    <row r="3" spans="1:11">
      <c r="B3" s="190"/>
      <c r="D3" s="191"/>
      <c r="E3" s="192"/>
      <c r="F3" s="192"/>
      <c r="G3" s="192"/>
      <c r="J3" s="193"/>
    </row>
    <row r="9" spans="1:11">
      <c r="B9" s="194"/>
      <c r="I9" s="195"/>
    </row>
    <row r="10" spans="1:11">
      <c r="B10" s="196"/>
      <c r="C10" s="197"/>
    </row>
    <row r="11" spans="1:11">
      <c r="B11" s="196"/>
      <c r="C11" s="197"/>
    </row>
    <row r="12" spans="1:11">
      <c r="B12" s="196"/>
      <c r="C12" s="197"/>
    </row>
    <row r="13" spans="1:11">
      <c r="A13" s="198"/>
      <c r="B13" s="199"/>
      <c r="C13" s="200"/>
      <c r="D13" s="198"/>
      <c r="E13" s="198"/>
      <c r="F13" s="198"/>
      <c r="G13" s="198"/>
      <c r="H13" s="198"/>
      <c r="I13" s="198"/>
      <c r="J13" s="198"/>
    </row>
    <row r="14" spans="1:11">
      <c r="A14" s="198"/>
      <c r="B14" s="199"/>
      <c r="C14" s="200"/>
      <c r="D14" s="198"/>
      <c r="E14" s="198"/>
      <c r="F14" s="198"/>
      <c r="G14" s="198"/>
      <c r="H14" s="198"/>
      <c r="I14" s="198"/>
      <c r="J14" s="198"/>
    </row>
    <row r="15" spans="1:11">
      <c r="A15" s="198"/>
      <c r="B15" s="199"/>
      <c r="C15" s="200"/>
      <c r="D15" s="198"/>
      <c r="E15" s="198"/>
      <c r="F15" s="198"/>
      <c r="G15" s="198"/>
      <c r="H15" s="198"/>
      <c r="I15" s="198"/>
      <c r="J15" s="198"/>
    </row>
    <row r="16" spans="1:11">
      <c r="A16" s="198"/>
      <c r="B16" s="199"/>
      <c r="C16" s="200"/>
      <c r="D16" s="198"/>
      <c r="E16" s="198"/>
      <c r="F16" s="198"/>
      <c r="G16" s="198"/>
      <c r="H16" s="198"/>
      <c r="I16" s="198"/>
      <c r="J16" s="198"/>
    </row>
    <row r="17" spans="1:10">
      <c r="A17" s="198"/>
      <c r="B17" s="199"/>
      <c r="C17" s="200"/>
      <c r="D17" s="198"/>
      <c r="E17" s="198"/>
      <c r="F17" s="198"/>
      <c r="G17" s="198"/>
      <c r="H17" s="198"/>
      <c r="I17" s="198"/>
      <c r="J17" s="198"/>
    </row>
    <row r="18" spans="1:10">
      <c r="A18" s="198"/>
      <c r="B18" s="199"/>
      <c r="C18" s="200"/>
      <c r="D18" s="198"/>
      <c r="E18" s="198"/>
      <c r="F18" s="198"/>
      <c r="G18" s="198"/>
      <c r="H18" s="198"/>
      <c r="I18" s="198"/>
      <c r="J18" s="198"/>
    </row>
    <row r="19" spans="1:10">
      <c r="A19" s="198"/>
      <c r="B19" s="199"/>
      <c r="C19" s="200"/>
      <c r="D19" s="198"/>
      <c r="E19" s="198"/>
      <c r="F19" s="198"/>
      <c r="G19" s="198"/>
      <c r="H19" s="198"/>
      <c r="I19" s="198"/>
      <c r="J19" s="198"/>
    </row>
    <row r="21" spans="1:10">
      <c r="A21" s="198"/>
      <c r="B21" s="199"/>
      <c r="C21" s="200"/>
      <c r="D21" s="198"/>
      <c r="E21" s="198"/>
      <c r="F21" s="198"/>
      <c r="G21" s="198"/>
      <c r="H21" s="198"/>
      <c r="I21" s="198"/>
      <c r="J21" s="198"/>
    </row>
    <row r="22" spans="1:10">
      <c r="A22" s="198"/>
      <c r="B22" s="199"/>
      <c r="C22" s="200"/>
      <c r="D22" s="198"/>
      <c r="E22" s="198"/>
      <c r="F22" s="198"/>
      <c r="G22" s="198"/>
      <c r="H22" s="198"/>
      <c r="I22" s="198"/>
      <c r="J22" s="198"/>
    </row>
    <row r="23" spans="1:10">
      <c r="A23" s="198"/>
      <c r="B23" s="199"/>
      <c r="C23" s="200"/>
      <c r="D23" s="198"/>
      <c r="E23" s="198"/>
      <c r="F23" s="198"/>
      <c r="G23" s="198"/>
      <c r="H23" s="198"/>
      <c r="I23" s="198"/>
      <c r="J23" s="198"/>
    </row>
    <row r="25" spans="1:10">
      <c r="A25" s="198"/>
      <c r="C25" s="200"/>
      <c r="D25" s="198"/>
      <c r="E25" s="198"/>
      <c r="F25" s="198"/>
      <c r="G25" s="198"/>
      <c r="H25" s="198"/>
      <c r="I25" s="198"/>
      <c r="J25" s="198"/>
    </row>
    <row r="26" spans="1:10">
      <c r="A26" s="198"/>
      <c r="C26" s="200"/>
      <c r="D26" s="198"/>
      <c r="E26" s="198"/>
      <c r="F26" s="198"/>
      <c r="G26" s="198"/>
      <c r="H26" s="198"/>
      <c r="I26" s="198"/>
      <c r="J26" s="198"/>
    </row>
    <row r="27" spans="1:10">
      <c r="A27" s="198"/>
      <c r="C27" s="200"/>
      <c r="D27" s="198"/>
      <c r="E27" s="198"/>
      <c r="F27" s="198"/>
      <c r="G27" s="198"/>
      <c r="H27" s="198"/>
      <c r="I27" s="198"/>
      <c r="J27" s="198"/>
    </row>
    <row r="28" spans="1:10">
      <c r="A28" s="505"/>
      <c r="B28" s="505"/>
      <c r="C28" s="505"/>
      <c r="D28" s="505"/>
      <c r="E28" s="505"/>
      <c r="F28" s="505"/>
      <c r="G28" s="505"/>
      <c r="H28" s="505"/>
      <c r="I28" s="505"/>
      <c r="J28" s="505"/>
    </row>
    <row r="29" spans="1:10">
      <c r="A29" s="198"/>
      <c r="B29" s="199"/>
      <c r="C29" s="200"/>
      <c r="D29" s="198"/>
      <c r="E29" s="198"/>
      <c r="F29" s="198"/>
      <c r="G29" s="198"/>
      <c r="H29" s="198"/>
      <c r="I29" s="198"/>
      <c r="J29" s="198"/>
    </row>
    <row r="31" spans="1:10">
      <c r="A31" s="198"/>
      <c r="B31" s="199"/>
      <c r="C31" s="200"/>
      <c r="D31" s="198"/>
      <c r="E31" s="198"/>
      <c r="F31" s="198"/>
      <c r="G31" s="198"/>
      <c r="H31" s="198"/>
      <c r="I31" s="198"/>
      <c r="J31" s="198"/>
    </row>
    <row r="32" spans="1:10">
      <c r="A32" s="198"/>
      <c r="B32" s="199"/>
      <c r="C32" s="200"/>
      <c r="D32" s="198"/>
      <c r="E32" s="198"/>
      <c r="F32" s="198"/>
      <c r="G32" s="198"/>
      <c r="H32" s="198"/>
      <c r="I32" s="198"/>
      <c r="J32" s="198"/>
    </row>
    <row r="33" spans="1:10">
      <c r="A33" s="506"/>
      <c r="B33" s="506"/>
      <c r="C33" s="506"/>
      <c r="D33" s="506"/>
      <c r="E33" s="506"/>
      <c r="F33" s="506"/>
      <c r="G33" s="506"/>
      <c r="H33" s="506"/>
      <c r="I33" s="506"/>
      <c r="J33" s="506"/>
    </row>
    <row r="34" spans="1:10">
      <c r="B34" s="193"/>
      <c r="C34" s="193"/>
      <c r="D34" s="193"/>
      <c r="E34" s="193"/>
      <c r="F34" s="193"/>
      <c r="G34" s="193"/>
      <c r="H34" s="193"/>
      <c r="I34" s="193"/>
      <c r="J34" s="193"/>
    </row>
    <row r="37" spans="1:10">
      <c r="B37" s="196"/>
      <c r="C37" s="197"/>
    </row>
    <row r="39" spans="1:10">
      <c r="B39" s="201"/>
      <c r="C39" s="201"/>
      <c r="D39" s="201"/>
      <c r="E39" s="201"/>
      <c r="F39" s="201"/>
      <c r="G39" s="201"/>
      <c r="H39" s="201"/>
      <c r="I39" s="201"/>
    </row>
    <row r="50" spans="1:10">
      <c r="A50" s="507"/>
      <c r="B50" s="507"/>
      <c r="C50" s="507"/>
      <c r="D50" s="507"/>
      <c r="E50" s="507"/>
      <c r="F50" s="507"/>
      <c r="G50" s="507"/>
      <c r="H50" s="507"/>
      <c r="I50" s="507"/>
      <c r="J50" s="507"/>
    </row>
  </sheetData>
  <mergeCells count="4">
    <mergeCell ref="A1:B1"/>
    <mergeCell ref="A28:J28"/>
    <mergeCell ref="A33:J33"/>
    <mergeCell ref="A50:J50"/>
  </mergeCells>
  <printOptions verticalCentered="1"/>
  <pageMargins left="0.59055118110236227" right="0.59055118110236227" top="0.39370078740157483" bottom="0.59055118110236227" header="0" footer="0"/>
  <pageSetup paperSize="9" scale="99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8"/>
  <dimension ref="A1:L53"/>
  <sheetViews>
    <sheetView view="pageBreakPreview" zoomScaleNormal="100" zoomScaleSheetLayoutView="100" workbookViewId="0">
      <selection activeCell="E1" sqref="E1"/>
    </sheetView>
  </sheetViews>
  <sheetFormatPr defaultColWidth="9" defaultRowHeight="11.25"/>
  <cols>
    <col min="1" max="7" width="12.625" style="57" customWidth="1"/>
    <col min="8" max="16384" width="9" style="57"/>
  </cols>
  <sheetData>
    <row r="1" spans="1:11" ht="18">
      <c r="A1" s="567" t="s">
        <v>206</v>
      </c>
      <c r="B1" s="567"/>
      <c r="C1" s="567"/>
      <c r="D1" s="567"/>
      <c r="E1" s="567"/>
      <c r="F1" s="567"/>
      <c r="G1" s="567"/>
      <c r="H1" s="83"/>
    </row>
    <row r="2" spans="1:11" ht="6" customHeight="1"/>
    <row r="3" spans="1:11" ht="39" customHeight="1">
      <c r="A3" s="581" t="s">
        <v>104</v>
      </c>
      <c r="B3" s="537" t="s">
        <v>57</v>
      </c>
      <c r="C3" s="579" t="s">
        <v>19</v>
      </c>
      <c r="D3" s="579"/>
      <c r="E3" s="583" t="s">
        <v>164</v>
      </c>
      <c r="F3" s="579" t="s">
        <v>196</v>
      </c>
      <c r="G3" s="580"/>
    </row>
    <row r="4" spans="1:11" ht="12.95" customHeight="1">
      <c r="A4" s="582"/>
      <c r="B4" s="537"/>
      <c r="C4" s="305" t="s">
        <v>239</v>
      </c>
      <c r="D4" s="306" t="s">
        <v>190</v>
      </c>
      <c r="E4" s="583"/>
      <c r="F4" s="305" t="str">
        <f>C4</f>
        <v>2023/2024</v>
      </c>
      <c r="G4" s="307" t="str">
        <f>D4</f>
        <v>2022/2023</v>
      </c>
    </row>
    <row r="5" spans="1:11" ht="12.95" customHeight="1">
      <c r="A5" s="578" t="s">
        <v>68</v>
      </c>
      <c r="B5" s="298" t="s">
        <v>165</v>
      </c>
      <c r="C5" s="311">
        <f>'3.4'!C6</f>
        <v>164599.96458500001</v>
      </c>
      <c r="D5" s="313">
        <v>177457.25842899989</v>
      </c>
      <c r="E5" s="320">
        <f>(C5-D5)/D5</f>
        <v>-7.2452904760410511E-2</v>
      </c>
      <c r="F5" s="311">
        <f>'3.4'!C29</f>
        <v>15000.072520509535</v>
      </c>
      <c r="G5" s="314">
        <v>16191.259198189875</v>
      </c>
      <c r="I5" s="85"/>
      <c r="J5" s="86"/>
      <c r="K5" s="86"/>
    </row>
    <row r="6" spans="1:11" ht="12.95" customHeight="1">
      <c r="A6" s="578"/>
      <c r="B6" s="299" t="s">
        <v>166</v>
      </c>
      <c r="C6" s="500">
        <f>'3.4'!D6</f>
        <v>287146.74056000001</v>
      </c>
      <c r="D6" s="315">
        <v>310839.67551299999</v>
      </c>
      <c r="E6" s="498">
        <f>(C6-D6)/D6</f>
        <v>-7.6222364194332384E-2</v>
      </c>
      <c r="F6" s="500">
        <f>'3.4'!D29</f>
        <v>26268.305144734139</v>
      </c>
      <c r="G6" s="87">
        <v>28439.271233940941</v>
      </c>
      <c r="I6" s="85"/>
      <c r="J6" s="86"/>
      <c r="K6" s="86"/>
    </row>
    <row r="7" spans="1:11" ht="12.95" customHeight="1">
      <c r="A7" s="578"/>
      <c r="B7" s="299" t="s">
        <v>167</v>
      </c>
      <c r="C7" s="456">
        <f>'3.4'!E6</f>
        <v>0</v>
      </c>
      <c r="D7" s="315">
        <v>398967.05996899994</v>
      </c>
      <c r="E7" s="458">
        <f t="shared" ref="E7:E10" si="0">(C7-D7)/D7</f>
        <v>-1</v>
      </c>
      <c r="F7" s="456">
        <f>'3.4'!E29</f>
        <v>0</v>
      </c>
      <c r="G7" s="87">
        <v>36614.308232594543</v>
      </c>
      <c r="I7" s="85"/>
      <c r="J7" s="86"/>
      <c r="K7" s="86"/>
    </row>
    <row r="8" spans="1:11" ht="12.95" customHeight="1">
      <c r="A8" s="578"/>
      <c r="B8" s="299" t="s">
        <v>168</v>
      </c>
      <c r="C8" s="456">
        <f>'3.4'!F6</f>
        <v>0</v>
      </c>
      <c r="D8" s="315">
        <v>441487.44179100008</v>
      </c>
      <c r="E8" s="458">
        <f t="shared" si="0"/>
        <v>-1</v>
      </c>
      <c r="F8" s="456">
        <f>'3.4'!F29</f>
        <v>0</v>
      </c>
      <c r="G8" s="87">
        <v>40528.113387238642</v>
      </c>
      <c r="I8" s="85"/>
      <c r="J8" s="86"/>
      <c r="K8" s="86"/>
    </row>
    <row r="9" spans="1:11" ht="12.95" customHeight="1">
      <c r="A9" s="578"/>
      <c r="B9" s="299" t="s">
        <v>169</v>
      </c>
      <c r="C9" s="456">
        <f>'3.4'!G6</f>
        <v>0</v>
      </c>
      <c r="D9" s="315">
        <v>396782.97252699995</v>
      </c>
      <c r="E9" s="458">
        <f t="shared" si="0"/>
        <v>-1</v>
      </c>
      <c r="F9" s="456">
        <f>'3.4'!G29</f>
        <v>0</v>
      </c>
      <c r="G9" s="87">
        <v>36561.821872106339</v>
      </c>
      <c r="I9" s="85"/>
      <c r="J9" s="86"/>
      <c r="K9" s="86"/>
    </row>
    <row r="10" spans="1:11" ht="12.95" customHeight="1">
      <c r="A10" s="578"/>
      <c r="B10" s="304" t="s">
        <v>170</v>
      </c>
      <c r="C10" s="457">
        <f>'3.4'!H6</f>
        <v>0</v>
      </c>
      <c r="D10" s="316">
        <v>307868.63225299993</v>
      </c>
      <c r="E10" s="459">
        <f t="shared" si="0"/>
        <v>-1</v>
      </c>
      <c r="F10" s="457">
        <f>'3.4'!H29</f>
        <v>0</v>
      </c>
      <c r="G10" s="303">
        <v>28397.281600275022</v>
      </c>
      <c r="I10" s="85"/>
    </row>
    <row r="11" spans="1:11" ht="15.95" customHeight="1">
      <c r="A11" s="578"/>
      <c r="B11" s="300"/>
      <c r="C11" s="87"/>
      <c r="D11" s="87"/>
      <c r="E11" s="87"/>
      <c r="F11" s="88"/>
      <c r="G11" s="88"/>
      <c r="I11" s="85"/>
    </row>
    <row r="12" spans="1:11" ht="15.95" customHeight="1">
      <c r="A12" s="578"/>
      <c r="B12" s="300"/>
      <c r="C12" s="87"/>
      <c r="D12" s="87"/>
      <c r="E12" s="87"/>
      <c r="F12" s="88"/>
      <c r="G12" s="88"/>
      <c r="I12" s="85"/>
    </row>
    <row r="13" spans="1:11" ht="15.95" customHeight="1">
      <c r="A13" s="578"/>
      <c r="B13" s="300"/>
      <c r="C13" s="87"/>
      <c r="D13" s="87"/>
      <c r="E13" s="87"/>
      <c r="F13" s="88"/>
      <c r="G13" s="88"/>
      <c r="I13" s="85"/>
    </row>
    <row r="14" spans="1:11" ht="15.95" customHeight="1">
      <c r="A14" s="578"/>
      <c r="B14" s="300"/>
      <c r="C14" s="87"/>
      <c r="D14" s="87"/>
      <c r="E14" s="87"/>
      <c r="F14" s="88"/>
      <c r="G14" s="88"/>
      <c r="I14" s="85"/>
    </row>
    <row r="15" spans="1:11" ht="15.95" customHeight="1">
      <c r="A15" s="578"/>
      <c r="B15" s="300"/>
      <c r="C15" s="87"/>
      <c r="D15" s="87"/>
      <c r="E15" s="87"/>
      <c r="F15" s="88"/>
      <c r="G15" s="88"/>
      <c r="I15" s="85"/>
    </row>
    <row r="16" spans="1:11" ht="15.95" customHeight="1">
      <c r="A16" s="578"/>
      <c r="B16" s="300"/>
      <c r="C16" s="87"/>
      <c r="D16" s="87"/>
      <c r="E16" s="87"/>
      <c r="F16" s="88"/>
      <c r="G16" s="88"/>
      <c r="I16" s="85"/>
    </row>
    <row r="17" spans="1:12" ht="15.95" customHeight="1">
      <c r="A17" s="578"/>
      <c r="B17" s="300"/>
      <c r="C17" s="87"/>
      <c r="D17" s="87"/>
      <c r="E17" s="87"/>
      <c r="F17" s="88"/>
      <c r="G17" s="88"/>
      <c r="I17" s="85"/>
    </row>
    <row r="18" spans="1:12" ht="15.95" customHeight="1">
      <c r="A18" s="578"/>
      <c r="B18" s="300"/>
      <c r="C18" s="87"/>
      <c r="D18" s="87"/>
      <c r="E18" s="87"/>
      <c r="F18" s="88"/>
      <c r="G18" s="88"/>
      <c r="I18" s="85"/>
    </row>
    <row r="19" spans="1:12" ht="15.95" customHeight="1">
      <c r="A19" s="578"/>
      <c r="B19" s="300"/>
      <c r="C19" s="87"/>
      <c r="D19" s="87"/>
      <c r="E19" s="87"/>
      <c r="F19" s="88"/>
      <c r="G19" s="88"/>
      <c r="I19" s="85"/>
    </row>
    <row r="20" spans="1:12" ht="15.95" customHeight="1">
      <c r="A20" s="578"/>
      <c r="B20" s="301"/>
      <c r="C20" s="312" t="str">
        <f>C4</f>
        <v>2023/2024</v>
      </c>
      <c r="D20" s="312" t="str">
        <f>D4</f>
        <v>2022/2023</v>
      </c>
      <c r="E20" s="303"/>
      <c r="F20" s="302"/>
      <c r="G20" s="302"/>
      <c r="I20" s="85"/>
    </row>
    <row r="21" spans="1:12" ht="12.95" customHeight="1">
      <c r="A21" s="578" t="s">
        <v>66</v>
      </c>
      <c r="B21" s="298" t="s">
        <v>165</v>
      </c>
      <c r="C21" s="311">
        <f>'3.4'!C7</f>
        <v>4059731.3604060006</v>
      </c>
      <c r="D21" s="317">
        <v>4338098.6277590003</v>
      </c>
      <c r="E21" s="321">
        <f>(C21-D21)/D21</f>
        <v>-6.4168035639337276E-2</v>
      </c>
      <c r="F21" s="311">
        <f>'3.4'!C30</f>
        <v>369965.23646534438</v>
      </c>
      <c r="G21" s="314">
        <v>395809.55961550772</v>
      </c>
      <c r="I21" s="85"/>
      <c r="J21" s="86"/>
      <c r="K21" s="86"/>
      <c r="L21" s="57" t="s">
        <v>118</v>
      </c>
    </row>
    <row r="22" spans="1:12" ht="12.95" customHeight="1">
      <c r="A22" s="578"/>
      <c r="B22" s="299" t="s">
        <v>166</v>
      </c>
      <c r="C22" s="500">
        <f>'3.4'!D7</f>
        <v>7100124.0899090003</v>
      </c>
      <c r="D22" s="318">
        <v>7626461.2005709987</v>
      </c>
      <c r="E22" s="499">
        <f t="shared" ref="E22:E26" si="1">(C22-D22)/D22</f>
        <v>-6.9014592327905785E-2</v>
      </c>
      <c r="F22" s="500">
        <f>'3.4'!D30</f>
        <v>649522.35151781584</v>
      </c>
      <c r="G22" s="87">
        <v>697758.412854522</v>
      </c>
      <c r="I22" s="85"/>
      <c r="J22" s="86"/>
      <c r="K22" s="86"/>
    </row>
    <row r="23" spans="1:12" ht="12.95" customHeight="1">
      <c r="A23" s="578"/>
      <c r="B23" s="299" t="s">
        <v>167</v>
      </c>
      <c r="C23" s="456">
        <f>'3.4'!E7</f>
        <v>0</v>
      </c>
      <c r="D23" s="318">
        <v>9786870.6712840032</v>
      </c>
      <c r="E23" s="460">
        <f t="shared" si="1"/>
        <v>-1</v>
      </c>
      <c r="F23" s="456">
        <f>'3.4'!E30</f>
        <v>0</v>
      </c>
      <c r="G23" s="87">
        <v>898168.13302525587</v>
      </c>
      <c r="I23" s="85"/>
      <c r="J23" s="86"/>
      <c r="K23" s="86"/>
    </row>
    <row r="24" spans="1:12" ht="12.95" customHeight="1">
      <c r="A24" s="578"/>
      <c r="B24" s="299" t="s">
        <v>168</v>
      </c>
      <c r="C24" s="456">
        <f>'3.4'!F7</f>
        <v>0</v>
      </c>
      <c r="D24" s="318">
        <v>10786190.602897998</v>
      </c>
      <c r="E24" s="460">
        <f t="shared" si="1"/>
        <v>-1</v>
      </c>
      <c r="F24" s="456">
        <f>'3.4'!F30</f>
        <v>0</v>
      </c>
      <c r="G24" s="87">
        <v>990161.69972409261</v>
      </c>
      <c r="I24" s="85"/>
      <c r="J24" s="86"/>
      <c r="K24" s="86"/>
    </row>
    <row r="25" spans="1:12" ht="12.95" customHeight="1">
      <c r="A25" s="578"/>
      <c r="B25" s="299" t="s">
        <v>169</v>
      </c>
      <c r="C25" s="456">
        <f>'3.4'!G7</f>
        <v>0</v>
      </c>
      <c r="D25" s="318">
        <v>9692279.4900979996</v>
      </c>
      <c r="E25" s="460">
        <f t="shared" si="1"/>
        <v>-1</v>
      </c>
      <c r="F25" s="456">
        <f>'3.4'!G30</f>
        <v>0</v>
      </c>
      <c r="G25" s="87">
        <v>893101.31933022663</v>
      </c>
      <c r="I25" s="85"/>
      <c r="J25" s="86"/>
      <c r="K25" s="86"/>
    </row>
    <row r="26" spans="1:12" ht="12.95" customHeight="1">
      <c r="A26" s="578"/>
      <c r="B26" s="304" t="s">
        <v>170</v>
      </c>
      <c r="C26" s="457">
        <f>'3.4'!H7</f>
        <v>0</v>
      </c>
      <c r="D26" s="319">
        <v>7517561.4302240014</v>
      </c>
      <c r="E26" s="461">
        <f t="shared" si="1"/>
        <v>-1</v>
      </c>
      <c r="F26" s="457">
        <f>'3.4'!H30</f>
        <v>0</v>
      </c>
      <c r="G26" s="303">
        <v>693407.14355727297</v>
      </c>
      <c r="I26" s="85"/>
    </row>
    <row r="27" spans="1:12" ht="15.95" customHeight="1">
      <c r="A27" s="578"/>
      <c r="B27" s="300"/>
      <c r="C27" s="87"/>
      <c r="D27" s="87"/>
      <c r="E27" s="87"/>
      <c r="F27" s="88"/>
      <c r="G27" s="88"/>
      <c r="I27" s="85"/>
    </row>
    <row r="28" spans="1:12" ht="15.95" customHeight="1">
      <c r="A28" s="578"/>
      <c r="B28" s="300"/>
      <c r="C28" s="87"/>
      <c r="D28" s="87"/>
      <c r="E28" s="87"/>
      <c r="F28" s="88"/>
      <c r="G28" s="88"/>
      <c r="I28" s="85"/>
    </row>
    <row r="29" spans="1:12" ht="15.95" customHeight="1">
      <c r="A29" s="578"/>
      <c r="B29" s="300"/>
      <c r="C29" s="87"/>
      <c r="D29" s="87"/>
      <c r="E29" s="87"/>
      <c r="F29" s="88"/>
      <c r="G29" s="88"/>
      <c r="I29" s="85"/>
    </row>
    <row r="30" spans="1:12" ht="15.95" customHeight="1">
      <c r="A30" s="578"/>
      <c r="B30" s="300"/>
      <c r="C30" s="87"/>
      <c r="D30" s="87"/>
      <c r="E30" s="87"/>
      <c r="F30" s="88"/>
      <c r="G30" s="88"/>
      <c r="I30" s="85"/>
    </row>
    <row r="31" spans="1:12" ht="15.95" customHeight="1">
      <c r="A31" s="578"/>
      <c r="B31" s="300"/>
      <c r="C31" s="87"/>
      <c r="D31" s="87"/>
      <c r="E31" s="87"/>
      <c r="F31" s="88"/>
      <c r="G31" s="88"/>
      <c r="I31" s="85"/>
    </row>
    <row r="32" spans="1:12" ht="15.95" customHeight="1">
      <c r="A32" s="578"/>
      <c r="B32" s="300"/>
      <c r="C32" s="87"/>
      <c r="D32" s="87"/>
      <c r="E32" s="87"/>
      <c r="F32" s="88"/>
      <c r="G32" s="88"/>
      <c r="I32" s="85"/>
    </row>
    <row r="33" spans="1:11" ht="15.95" customHeight="1">
      <c r="A33" s="578"/>
      <c r="B33" s="300"/>
      <c r="C33" s="87"/>
      <c r="D33" s="87"/>
      <c r="E33" s="87"/>
      <c r="F33" s="88"/>
      <c r="G33" s="88"/>
      <c r="I33" s="85"/>
    </row>
    <row r="34" spans="1:11" ht="15.95" customHeight="1">
      <c r="A34" s="578"/>
      <c r="B34" s="300"/>
      <c r="C34" s="87"/>
      <c r="D34" s="87"/>
      <c r="E34" s="87"/>
      <c r="F34" s="88"/>
      <c r="G34" s="88"/>
      <c r="I34" s="85"/>
    </row>
    <row r="35" spans="1:11" ht="15.95" customHeight="1">
      <c r="A35" s="578"/>
      <c r="B35" s="300"/>
      <c r="C35" s="87"/>
      <c r="D35" s="87"/>
      <c r="E35" s="87"/>
      <c r="F35" s="88"/>
      <c r="G35" s="88"/>
      <c r="I35" s="85"/>
    </row>
    <row r="36" spans="1:11" ht="15.95" customHeight="1">
      <c r="A36" s="578"/>
      <c r="B36" s="301"/>
      <c r="C36" s="312" t="str">
        <f>C4</f>
        <v>2023/2024</v>
      </c>
      <c r="D36" s="312" t="str">
        <f>D4</f>
        <v>2022/2023</v>
      </c>
      <c r="E36" s="303"/>
      <c r="F36" s="302"/>
      <c r="G36" s="302"/>
      <c r="I36" s="85"/>
    </row>
    <row r="37" spans="1:11" ht="12.95" customHeight="1">
      <c r="A37" s="578" t="s">
        <v>67</v>
      </c>
      <c r="B37" s="298" t="s">
        <v>165</v>
      </c>
      <c r="C37" s="311">
        <f>'3.4'!C8</f>
        <v>3235965.2308530011</v>
      </c>
      <c r="D37" s="317">
        <v>3372082.5573679977</v>
      </c>
      <c r="E37" s="321">
        <f>(C37-D37)/D37</f>
        <v>-4.0365953145951407E-2</v>
      </c>
      <c r="F37" s="311">
        <f>'3.4'!C31</f>
        <v>294895.03997782647</v>
      </c>
      <c r="G37" s="314">
        <v>307669.93250876141</v>
      </c>
      <c r="I37" s="85"/>
      <c r="J37" s="86"/>
      <c r="K37" s="86"/>
    </row>
    <row r="38" spans="1:11" ht="12.95" customHeight="1">
      <c r="A38" s="578"/>
      <c r="B38" s="299" t="s">
        <v>166</v>
      </c>
      <c r="C38" s="500">
        <f>'3.4'!D8</f>
        <v>5648780.7416080013</v>
      </c>
      <c r="D38" s="318">
        <v>5958339.3169620009</v>
      </c>
      <c r="E38" s="499">
        <f t="shared" ref="E38:E42" si="2">(C38-D38)/D38</f>
        <v>-5.195383459830135E-2</v>
      </c>
      <c r="F38" s="500">
        <f>'3.4'!D31</f>
        <v>516752.84882870334</v>
      </c>
      <c r="G38" s="87">
        <v>545138.99378925946</v>
      </c>
      <c r="I38" s="85"/>
      <c r="J38" s="86"/>
      <c r="K38" s="86"/>
    </row>
    <row r="39" spans="1:11" ht="12.95" customHeight="1">
      <c r="A39" s="578"/>
      <c r="B39" s="299" t="s">
        <v>167</v>
      </c>
      <c r="C39" s="456">
        <f>'3.4'!E8</f>
        <v>0</v>
      </c>
      <c r="D39" s="318">
        <v>7644555.4051979957</v>
      </c>
      <c r="E39" s="460">
        <f t="shared" si="2"/>
        <v>-1</v>
      </c>
      <c r="F39" s="456">
        <f>'3.4'!E31</f>
        <v>0</v>
      </c>
      <c r="G39" s="87">
        <v>701561.94831927877</v>
      </c>
      <c r="I39" s="85"/>
      <c r="J39" s="86"/>
      <c r="K39" s="86"/>
    </row>
    <row r="40" spans="1:11" ht="12.95" customHeight="1">
      <c r="A40" s="578"/>
      <c r="B40" s="299" t="s">
        <v>168</v>
      </c>
      <c r="C40" s="456">
        <f>'3.4'!F8</f>
        <v>0</v>
      </c>
      <c r="D40" s="318">
        <v>8427557.7580970004</v>
      </c>
      <c r="E40" s="460">
        <f t="shared" si="2"/>
        <v>-1</v>
      </c>
      <c r="F40" s="456">
        <f>'3.4'!F31</f>
        <v>0</v>
      </c>
      <c r="G40" s="87">
        <v>773641.5219696078</v>
      </c>
      <c r="I40" s="85"/>
      <c r="J40" s="86"/>
      <c r="K40" s="86"/>
    </row>
    <row r="41" spans="1:11" ht="12.95" customHeight="1">
      <c r="A41" s="578"/>
      <c r="B41" s="299" t="s">
        <v>169</v>
      </c>
      <c r="C41" s="456">
        <f>'3.4'!G8</f>
        <v>0</v>
      </c>
      <c r="D41" s="318">
        <v>7574655.6436569951</v>
      </c>
      <c r="E41" s="460">
        <f t="shared" si="2"/>
        <v>-1</v>
      </c>
      <c r="F41" s="456">
        <f>'3.4'!G31</f>
        <v>0</v>
      </c>
      <c r="G41" s="87">
        <v>697971.50977058837</v>
      </c>
      <c r="I41" s="85"/>
      <c r="J41" s="86"/>
      <c r="K41" s="86"/>
    </row>
    <row r="42" spans="1:11" ht="12.95" customHeight="1">
      <c r="A42" s="578"/>
      <c r="B42" s="304" t="s">
        <v>170</v>
      </c>
      <c r="C42" s="457">
        <f>'3.4'!H8</f>
        <v>0</v>
      </c>
      <c r="D42" s="319">
        <v>5875345.7923329985</v>
      </c>
      <c r="E42" s="461">
        <f t="shared" si="2"/>
        <v>-1</v>
      </c>
      <c r="F42" s="457">
        <f>'3.4'!H31</f>
        <v>0</v>
      </c>
      <c r="G42" s="303">
        <v>541931.95241391915</v>
      </c>
      <c r="I42" s="85"/>
    </row>
    <row r="43" spans="1:11" ht="15.95" customHeight="1">
      <c r="A43" s="578"/>
      <c r="B43" s="300"/>
      <c r="C43" s="87"/>
      <c r="D43" s="87"/>
      <c r="E43" s="87"/>
      <c r="F43" s="88"/>
      <c r="G43" s="88"/>
      <c r="I43" s="85"/>
    </row>
    <row r="44" spans="1:11" ht="15.95" customHeight="1">
      <c r="A44" s="578"/>
      <c r="B44" s="300"/>
      <c r="C44" s="87"/>
      <c r="D44" s="87"/>
      <c r="E44" s="87"/>
      <c r="F44" s="88"/>
      <c r="G44" s="88"/>
    </row>
    <row r="45" spans="1:11" ht="15.95" customHeight="1">
      <c r="A45" s="578"/>
      <c r="B45" s="300"/>
      <c r="C45" s="87"/>
      <c r="D45" s="87"/>
      <c r="E45" s="87"/>
      <c r="F45" s="88"/>
      <c r="G45" s="88"/>
    </row>
    <row r="46" spans="1:11" ht="15.95" customHeight="1">
      <c r="A46" s="578"/>
      <c r="B46" s="300"/>
      <c r="C46" s="87"/>
      <c r="D46" s="87"/>
      <c r="E46" s="87"/>
      <c r="F46" s="88"/>
      <c r="G46" s="88"/>
    </row>
    <row r="47" spans="1:11" ht="15.95" customHeight="1">
      <c r="A47" s="578"/>
      <c r="B47" s="300"/>
      <c r="C47" s="87"/>
      <c r="D47" s="87"/>
      <c r="E47" s="87"/>
      <c r="F47" s="88"/>
      <c r="G47" s="88"/>
    </row>
    <row r="48" spans="1:11" ht="15.95" customHeight="1">
      <c r="A48" s="578"/>
      <c r="B48" s="300"/>
      <c r="C48" s="87"/>
      <c r="D48" s="87"/>
      <c r="E48" s="87"/>
      <c r="F48" s="88"/>
      <c r="G48" s="88"/>
    </row>
    <row r="49" spans="1:7" ht="15.95" customHeight="1">
      <c r="A49" s="578"/>
      <c r="B49" s="300"/>
      <c r="C49" s="87"/>
      <c r="D49" s="87"/>
      <c r="E49" s="87"/>
      <c r="F49" s="88"/>
      <c r="G49" s="88"/>
    </row>
    <row r="50" spans="1:7" ht="15.95" customHeight="1">
      <c r="A50" s="578"/>
      <c r="B50" s="300"/>
      <c r="C50" s="87"/>
      <c r="D50" s="87"/>
      <c r="E50" s="87"/>
      <c r="F50" s="88"/>
      <c r="G50" s="88"/>
    </row>
    <row r="51" spans="1:7" ht="15.95" customHeight="1">
      <c r="A51" s="578"/>
      <c r="B51" s="300"/>
      <c r="C51" s="87"/>
      <c r="D51" s="87"/>
      <c r="E51" s="87"/>
      <c r="F51" s="88"/>
      <c r="G51" s="88"/>
    </row>
    <row r="52" spans="1:7" ht="15.95" customHeight="1">
      <c r="A52" s="578"/>
      <c r="B52" s="301"/>
      <c r="C52" s="303"/>
      <c r="D52" s="303"/>
      <c r="E52" s="303"/>
      <c r="F52" s="302"/>
      <c r="G52" s="302"/>
    </row>
    <row r="53" spans="1:7">
      <c r="B53" s="59"/>
    </row>
  </sheetData>
  <mergeCells count="9">
    <mergeCell ref="A1:G1"/>
    <mergeCell ref="A21:A36"/>
    <mergeCell ref="A37:A52"/>
    <mergeCell ref="C3:D3"/>
    <mergeCell ref="F3:G3"/>
    <mergeCell ref="A3:A4"/>
    <mergeCell ref="A5:A20"/>
    <mergeCell ref="E3:E4"/>
    <mergeCell ref="B3:B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>
    <oddFooter>&amp;C&amp;9&amp;P/&amp;N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I69"/>
  <sheetViews>
    <sheetView view="pageBreakPreview" zoomScaleNormal="100" zoomScaleSheetLayoutView="100" workbookViewId="0">
      <selection activeCell="E1" sqref="E1"/>
    </sheetView>
  </sheetViews>
  <sheetFormatPr defaultColWidth="9" defaultRowHeight="11.25"/>
  <cols>
    <col min="1" max="1" width="11.125" style="89" customWidth="1"/>
    <col min="2" max="2" width="12.5" style="89" customWidth="1"/>
    <col min="3" max="12" width="10.625" style="89" customWidth="1"/>
    <col min="13" max="13" width="11" style="89" customWidth="1"/>
    <col min="14" max="14" width="9.625" style="89" customWidth="1"/>
    <col min="15" max="16384" width="9" style="89"/>
  </cols>
  <sheetData>
    <row r="1" spans="1:30" ht="18">
      <c r="A1" s="585" t="s">
        <v>207</v>
      </c>
      <c r="B1" s="585"/>
      <c r="C1" s="585"/>
      <c r="D1" s="585"/>
      <c r="E1" s="585"/>
      <c r="F1" s="585"/>
      <c r="G1" s="585"/>
      <c r="H1" s="585"/>
      <c r="I1" s="585"/>
      <c r="J1" s="585"/>
      <c r="K1" s="585"/>
      <c r="L1" s="585"/>
    </row>
    <row r="2" spans="1:30" ht="6" customHeight="1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30" ht="37.5" customHeight="1">
      <c r="A3" s="581" t="s">
        <v>104</v>
      </c>
      <c r="B3" s="579" t="s">
        <v>57</v>
      </c>
      <c r="C3" s="539" t="s">
        <v>19</v>
      </c>
      <c r="D3" s="579"/>
      <c r="E3" s="579"/>
      <c r="F3" s="579"/>
      <c r="G3" s="579"/>
      <c r="H3" s="579" t="s">
        <v>196</v>
      </c>
      <c r="I3" s="579"/>
      <c r="J3" s="579"/>
      <c r="K3" s="579"/>
      <c r="L3" s="580"/>
    </row>
    <row r="4" spans="1:30" ht="14.1" customHeight="1">
      <c r="A4" s="582"/>
      <c r="B4" s="586"/>
      <c r="C4" s="307" t="s">
        <v>239</v>
      </c>
      <c r="D4" s="307" t="s">
        <v>190</v>
      </c>
      <c r="E4" s="307" t="s">
        <v>148</v>
      </c>
      <c r="F4" s="307" t="s">
        <v>116</v>
      </c>
      <c r="G4" s="306" t="s">
        <v>113</v>
      </c>
      <c r="H4" s="307" t="s">
        <v>239</v>
      </c>
      <c r="I4" s="307" t="s">
        <v>190</v>
      </c>
      <c r="J4" s="307" t="s">
        <v>148</v>
      </c>
      <c r="K4" s="307" t="s">
        <v>116</v>
      </c>
      <c r="L4" s="307" t="s">
        <v>113</v>
      </c>
    </row>
    <row r="5" spans="1:30" ht="12" customHeight="1">
      <c r="A5" s="584" t="s">
        <v>68</v>
      </c>
      <c r="B5" s="251" t="s">
        <v>165</v>
      </c>
      <c r="C5" s="308">
        <f>'3.5'!C5</f>
        <v>164599.96458500001</v>
      </c>
      <c r="D5" s="377">
        <v>177457.25842899989</v>
      </c>
      <c r="E5" s="377">
        <v>175124.17988299992</v>
      </c>
      <c r="F5" s="377">
        <v>178489.261929</v>
      </c>
      <c r="G5" s="378">
        <v>157947.85490599996</v>
      </c>
      <c r="H5" s="308">
        <f>'3.5'!F5</f>
        <v>15000.072520509535</v>
      </c>
      <c r="I5" s="377">
        <v>16191.259198189875</v>
      </c>
      <c r="J5" s="377">
        <v>16371.544183702817</v>
      </c>
      <c r="K5" s="377">
        <v>16691.538633509197</v>
      </c>
      <c r="L5" s="377">
        <v>14835.010075503355</v>
      </c>
      <c r="M5" s="90"/>
      <c r="N5" s="310"/>
      <c r="O5" s="310"/>
      <c r="P5" s="310"/>
      <c r="Q5" s="310"/>
    </row>
    <row r="6" spans="1:30" ht="12" customHeight="1">
      <c r="A6" s="584"/>
      <c r="B6" s="253" t="s">
        <v>166</v>
      </c>
      <c r="C6" s="309">
        <f>'3.5'!C6</f>
        <v>287146.74056000001</v>
      </c>
      <c r="D6" s="95">
        <v>310839.67551299999</v>
      </c>
      <c r="E6" s="95">
        <v>306942.34442499984</v>
      </c>
      <c r="F6" s="95">
        <v>311925.81453400006</v>
      </c>
      <c r="G6" s="379">
        <v>277918.51584999997</v>
      </c>
      <c r="H6" s="309">
        <f>'3.5'!F6</f>
        <v>26268.305144734139</v>
      </c>
      <c r="I6" s="95">
        <v>28439.271233940941</v>
      </c>
      <c r="J6" s="95">
        <v>28745.814052224374</v>
      </c>
      <c r="K6" s="95">
        <v>29193.496584169916</v>
      </c>
      <c r="L6" s="95">
        <v>26075.983069573263</v>
      </c>
      <c r="M6" s="90"/>
      <c r="N6" s="310"/>
      <c r="O6" s="310"/>
      <c r="P6" s="310"/>
      <c r="Q6" s="310"/>
    </row>
    <row r="7" spans="1:30" ht="12" customHeight="1">
      <c r="A7" s="584"/>
      <c r="B7" s="253" t="s">
        <v>167</v>
      </c>
      <c r="C7" s="482">
        <f>'3.5'!C7</f>
        <v>0</v>
      </c>
      <c r="D7" s="95">
        <v>398967.05996899994</v>
      </c>
      <c r="E7" s="95">
        <v>394643.13585000014</v>
      </c>
      <c r="F7" s="95">
        <v>400637.46987200022</v>
      </c>
      <c r="G7" s="379">
        <v>359911.58652000001</v>
      </c>
      <c r="H7" s="482">
        <f>'3.5'!F7</f>
        <v>0</v>
      </c>
      <c r="I7" s="95">
        <v>36614.308232594543</v>
      </c>
      <c r="J7" s="95">
        <v>36956.646132746944</v>
      </c>
      <c r="K7" s="95">
        <v>37482.86046447439</v>
      </c>
      <c r="L7" s="95">
        <v>33676.853606753793</v>
      </c>
      <c r="M7" s="90"/>
      <c r="N7" s="310"/>
      <c r="O7" s="310"/>
      <c r="P7" s="310"/>
      <c r="Q7" s="310"/>
    </row>
    <row r="8" spans="1:30" ht="12" customHeight="1">
      <c r="A8" s="584"/>
      <c r="B8" s="253" t="s">
        <v>168</v>
      </c>
      <c r="C8" s="482">
        <f>'3.5'!C8</f>
        <v>0</v>
      </c>
      <c r="D8" s="95">
        <v>441487.44179100008</v>
      </c>
      <c r="E8" s="95">
        <v>435253.60185799981</v>
      </c>
      <c r="F8" s="95">
        <v>446007.65551800001</v>
      </c>
      <c r="G8" s="379">
        <v>384867.12472000008</v>
      </c>
      <c r="H8" s="482">
        <f>'3.5'!F8</f>
        <v>0</v>
      </c>
      <c r="I8" s="95">
        <v>40528.113387238642</v>
      </c>
      <c r="J8" s="95">
        <v>40738.602430670471</v>
      </c>
      <c r="K8" s="95">
        <v>41755.450910548985</v>
      </c>
      <c r="L8" s="95">
        <v>36088.60111702374</v>
      </c>
      <c r="M8" s="90"/>
      <c r="N8" s="310"/>
      <c r="O8" s="310"/>
      <c r="P8" s="310"/>
      <c r="Q8" s="310"/>
    </row>
    <row r="9" spans="1:30" ht="12" customHeight="1">
      <c r="A9" s="584"/>
      <c r="B9" s="253" t="s">
        <v>169</v>
      </c>
      <c r="C9" s="482">
        <f>'3.5'!C9</f>
        <v>0</v>
      </c>
      <c r="D9" s="95">
        <v>396782.97252699995</v>
      </c>
      <c r="E9" s="95">
        <v>392488.96040400019</v>
      </c>
      <c r="F9" s="95">
        <v>401550.51002900006</v>
      </c>
      <c r="G9" s="379">
        <v>342819.54723799997</v>
      </c>
      <c r="H9" s="482">
        <f>'3.5'!F9</f>
        <v>0</v>
      </c>
      <c r="I9" s="95">
        <v>36561.821872106339</v>
      </c>
      <c r="J9" s="95">
        <v>36687.242257602789</v>
      </c>
      <c r="K9" s="95">
        <v>37580.569638185028</v>
      </c>
      <c r="L9" s="95">
        <v>32142.252066263743</v>
      </c>
      <c r="M9" s="90"/>
      <c r="N9" s="310"/>
      <c r="O9" s="310"/>
      <c r="P9" s="310"/>
      <c r="Q9" s="310"/>
    </row>
    <row r="10" spans="1:30" ht="12" customHeight="1">
      <c r="A10" s="584"/>
      <c r="B10" s="252" t="s">
        <v>170</v>
      </c>
      <c r="C10" s="483">
        <f>'3.5'!C10</f>
        <v>0</v>
      </c>
      <c r="D10" s="380">
        <v>307868.63225299993</v>
      </c>
      <c r="E10" s="380">
        <v>305782.5044160001</v>
      </c>
      <c r="F10" s="380">
        <v>312376.17427999992</v>
      </c>
      <c r="G10" s="381">
        <v>260234.397791</v>
      </c>
      <c r="H10" s="483">
        <f>'3.5'!F10</f>
        <v>0</v>
      </c>
      <c r="I10" s="380">
        <v>28397.281600275022</v>
      </c>
      <c r="J10" s="380">
        <v>28469.827925270387</v>
      </c>
      <c r="K10" s="380">
        <v>29277.378363082855</v>
      </c>
      <c r="L10" s="380">
        <v>24396.528645888535</v>
      </c>
      <c r="M10" s="90"/>
      <c r="N10" s="310"/>
      <c r="O10" s="310"/>
      <c r="P10" s="310"/>
      <c r="Q10" s="310"/>
    </row>
    <row r="11" spans="1:30" ht="12" customHeight="1">
      <c r="A11" s="584" t="s">
        <v>66</v>
      </c>
      <c r="B11" s="253" t="s">
        <v>165</v>
      </c>
      <c r="C11" s="309">
        <f>'3.5'!C21</f>
        <v>4059731.3604060006</v>
      </c>
      <c r="D11" s="95">
        <v>4338098.6277590003</v>
      </c>
      <c r="E11" s="95">
        <v>4198946.9601919986</v>
      </c>
      <c r="F11" s="95">
        <v>4174657.1491299984</v>
      </c>
      <c r="G11" s="379">
        <v>3773901.7885000003</v>
      </c>
      <c r="H11" s="309">
        <f>'3.5'!F21</f>
        <v>369965.23646534438</v>
      </c>
      <c r="I11" s="95">
        <v>395809.55961550772</v>
      </c>
      <c r="J11" s="95">
        <v>392540.00064260198</v>
      </c>
      <c r="K11" s="95">
        <v>390395.7601330484</v>
      </c>
      <c r="L11" s="95">
        <v>354457.93860053807</v>
      </c>
      <c r="M11" s="90"/>
      <c r="N11" s="310"/>
      <c r="O11" s="310"/>
      <c r="P11" s="310"/>
      <c r="Q11" s="310"/>
      <c r="AD11" s="91"/>
    </row>
    <row r="12" spans="1:30" ht="12" customHeight="1">
      <c r="A12" s="584"/>
      <c r="B12" s="253" t="s">
        <v>166</v>
      </c>
      <c r="C12" s="309">
        <f>'3.5'!C22</f>
        <v>7100124.0899090003</v>
      </c>
      <c r="D12" s="95">
        <v>7626461.2005709987</v>
      </c>
      <c r="E12" s="95">
        <v>7340438.223730999</v>
      </c>
      <c r="F12" s="95">
        <v>7295428.1412690012</v>
      </c>
      <c r="G12" s="379">
        <v>6591397.2119999994</v>
      </c>
      <c r="H12" s="309">
        <f>'3.5'!F22</f>
        <v>649522.35151781584</v>
      </c>
      <c r="I12" s="95">
        <v>697758.412854522</v>
      </c>
      <c r="J12" s="95">
        <v>687447.90698883252</v>
      </c>
      <c r="K12" s="95">
        <v>682787.53023494582</v>
      </c>
      <c r="L12" s="95">
        <v>618444.4443338603</v>
      </c>
      <c r="M12" s="90"/>
      <c r="N12" s="310"/>
      <c r="O12" s="310"/>
      <c r="P12" s="310"/>
      <c r="Q12" s="310"/>
    </row>
    <row r="13" spans="1:30" ht="12" customHeight="1">
      <c r="A13" s="584"/>
      <c r="B13" s="253" t="s">
        <v>167</v>
      </c>
      <c r="C13" s="482">
        <f>'3.5'!C23</f>
        <v>0</v>
      </c>
      <c r="D13" s="95">
        <v>9786870.6712840032</v>
      </c>
      <c r="E13" s="95">
        <v>9444754.4081129972</v>
      </c>
      <c r="F13" s="95">
        <v>9367807.2628719993</v>
      </c>
      <c r="G13" s="379">
        <v>8559393.656919999</v>
      </c>
      <c r="H13" s="482">
        <f>'3.5'!F23</f>
        <v>0</v>
      </c>
      <c r="I13" s="95">
        <v>898168.13302525587</v>
      </c>
      <c r="J13" s="95">
        <v>884460.95918922278</v>
      </c>
      <c r="K13" s="95">
        <v>876433.78090547607</v>
      </c>
      <c r="L13" s="95">
        <v>800900.71546127845</v>
      </c>
      <c r="M13" s="90"/>
      <c r="N13" s="310"/>
      <c r="O13" s="310"/>
      <c r="P13" s="310"/>
      <c r="Q13" s="310"/>
    </row>
    <row r="14" spans="1:30" ht="12" customHeight="1">
      <c r="A14" s="584"/>
      <c r="B14" s="253" t="s">
        <v>168</v>
      </c>
      <c r="C14" s="482">
        <f>'3.5'!C24</f>
        <v>0</v>
      </c>
      <c r="D14" s="95">
        <v>10786190.602897998</v>
      </c>
      <c r="E14" s="95">
        <v>10386475.457000002</v>
      </c>
      <c r="F14" s="95">
        <v>10428644.512821</v>
      </c>
      <c r="G14" s="379">
        <v>9226125.3894110043</v>
      </c>
      <c r="H14" s="482">
        <f>'3.5'!F24</f>
        <v>0</v>
      </c>
      <c r="I14" s="95">
        <v>990161.69972409261</v>
      </c>
      <c r="J14" s="95">
        <v>972147.02530292794</v>
      </c>
      <c r="K14" s="95">
        <v>976334.70778191451</v>
      </c>
      <c r="L14" s="95">
        <v>865124.44853878813</v>
      </c>
      <c r="M14" s="90"/>
      <c r="N14" s="310"/>
      <c r="O14" s="310"/>
      <c r="P14" s="310"/>
      <c r="Q14" s="310"/>
    </row>
    <row r="15" spans="1:30" ht="12" customHeight="1">
      <c r="A15" s="584"/>
      <c r="B15" s="253" t="s">
        <v>169</v>
      </c>
      <c r="C15" s="482">
        <f>'3.5'!C25</f>
        <v>0</v>
      </c>
      <c r="D15" s="95">
        <v>9692279.4900979996</v>
      </c>
      <c r="E15" s="95">
        <v>9369046.9889649991</v>
      </c>
      <c r="F15" s="95">
        <v>9382303.9745889995</v>
      </c>
      <c r="G15" s="379">
        <v>8208817.411901</v>
      </c>
      <c r="H15" s="482">
        <f>'3.5'!F25</f>
        <v>0</v>
      </c>
      <c r="I15" s="95">
        <v>893101.31933022663</v>
      </c>
      <c r="J15" s="95">
        <v>875755.83336972678</v>
      </c>
      <c r="K15" s="95">
        <v>878077.15113647294</v>
      </c>
      <c r="L15" s="95">
        <v>769646.54012590728</v>
      </c>
      <c r="M15" s="90"/>
      <c r="N15" s="310"/>
      <c r="O15" s="310"/>
      <c r="P15" s="310"/>
      <c r="Q15" s="310"/>
    </row>
    <row r="16" spans="1:30" ht="12" customHeight="1">
      <c r="A16" s="584"/>
      <c r="B16" s="252" t="s">
        <v>170</v>
      </c>
      <c r="C16" s="483">
        <f>'3.5'!C26</f>
        <v>0</v>
      </c>
      <c r="D16" s="380">
        <v>7517561.4302240014</v>
      </c>
      <c r="E16" s="380">
        <v>7294983.480690999</v>
      </c>
      <c r="F16" s="380">
        <v>7305518.1465800004</v>
      </c>
      <c r="G16" s="381">
        <v>6351995.5504649999</v>
      </c>
      <c r="H16" s="483">
        <f>'3.5'!F26</f>
        <v>0</v>
      </c>
      <c r="I16" s="380">
        <v>693407.14355727297</v>
      </c>
      <c r="J16" s="380">
        <v>679198.19287769403</v>
      </c>
      <c r="K16" s="380">
        <v>684707.85074687644</v>
      </c>
      <c r="L16" s="380">
        <v>595488.69296645792</v>
      </c>
      <c r="M16" s="90"/>
      <c r="N16" s="310"/>
      <c r="O16" s="310"/>
      <c r="P16" s="310"/>
      <c r="Q16" s="310"/>
    </row>
    <row r="17" spans="1:35" ht="12" customHeight="1">
      <c r="A17" s="584" t="s">
        <v>67</v>
      </c>
      <c r="B17" s="253" t="s">
        <v>165</v>
      </c>
      <c r="C17" s="309">
        <f>'3.5'!C37</f>
        <v>3235965.2308530011</v>
      </c>
      <c r="D17" s="95">
        <v>3372082.5573679977</v>
      </c>
      <c r="E17" s="95">
        <v>3233203.4430629993</v>
      </c>
      <c r="F17" s="95">
        <v>3153781.0257519991</v>
      </c>
      <c r="G17" s="379">
        <v>3195835.4372999989</v>
      </c>
      <c r="H17" s="309">
        <f>'3.5'!F37</f>
        <v>294895.03997782647</v>
      </c>
      <c r="I17" s="95">
        <v>307669.93250876141</v>
      </c>
      <c r="J17" s="95">
        <v>302257.13581282768</v>
      </c>
      <c r="K17" s="95">
        <v>294927.86996848939</v>
      </c>
      <c r="L17" s="95">
        <v>300163.94296846626</v>
      </c>
      <c r="M17" s="90"/>
      <c r="N17" s="310"/>
      <c r="O17" s="310"/>
      <c r="P17" s="310"/>
      <c r="Q17" s="310"/>
    </row>
    <row r="18" spans="1:35" ht="12" customHeight="1">
      <c r="A18" s="584"/>
      <c r="B18" s="253" t="s">
        <v>166</v>
      </c>
      <c r="C18" s="309">
        <f>'3.5'!C38</f>
        <v>5648780.7416080013</v>
      </c>
      <c r="D18" s="95">
        <v>5958339.3169620009</v>
      </c>
      <c r="E18" s="95">
        <v>5677938.1316959979</v>
      </c>
      <c r="F18" s="95">
        <v>5514313.069271002</v>
      </c>
      <c r="G18" s="379">
        <v>5579426.8663999997</v>
      </c>
      <c r="H18" s="309">
        <f>'3.5'!F38</f>
        <v>516752.84882870334</v>
      </c>
      <c r="I18" s="95">
        <v>545138.99378925946</v>
      </c>
      <c r="J18" s="95">
        <v>531751.17965403059</v>
      </c>
      <c r="K18" s="95">
        <v>516090.91729809169</v>
      </c>
      <c r="L18" s="95">
        <v>523495.31322588417</v>
      </c>
      <c r="M18" s="90"/>
      <c r="N18" s="310"/>
      <c r="O18" s="310"/>
      <c r="P18" s="310"/>
      <c r="Q18" s="310"/>
    </row>
    <row r="19" spans="1:35" ht="12" customHeight="1">
      <c r="A19" s="584"/>
      <c r="B19" s="253" t="s">
        <v>167</v>
      </c>
      <c r="C19" s="482">
        <f>'3.5'!C39</f>
        <v>0</v>
      </c>
      <c r="D19" s="95">
        <v>7644555.4051979957</v>
      </c>
      <c r="E19" s="95">
        <v>7300667.3470399985</v>
      </c>
      <c r="F19" s="95">
        <v>7088378.4652019991</v>
      </c>
      <c r="G19" s="379">
        <v>7251775.996439998</v>
      </c>
      <c r="H19" s="482">
        <f>'3.5'!F39</f>
        <v>0</v>
      </c>
      <c r="I19" s="95">
        <v>701561.94831927877</v>
      </c>
      <c r="J19" s="95">
        <v>683676.35255161009</v>
      </c>
      <c r="K19" s="95">
        <v>663174.86733189959</v>
      </c>
      <c r="L19" s="95">
        <v>678547.19816726435</v>
      </c>
      <c r="M19" s="90"/>
      <c r="N19" s="310"/>
      <c r="O19" s="310"/>
      <c r="P19" s="310"/>
      <c r="Q19" s="310"/>
    </row>
    <row r="20" spans="1:35" ht="12" customHeight="1">
      <c r="A20" s="584"/>
      <c r="B20" s="253" t="s">
        <v>168</v>
      </c>
      <c r="C20" s="482">
        <f>'3.5'!C40</f>
        <v>0</v>
      </c>
      <c r="D20" s="95">
        <v>8427557.7580970004</v>
      </c>
      <c r="E20" s="95">
        <v>8019696.7203099998</v>
      </c>
      <c r="F20" s="95">
        <v>7893669.7592600016</v>
      </c>
      <c r="G20" s="379">
        <v>7832759.8053120011</v>
      </c>
      <c r="H20" s="482">
        <f>'3.5'!F40</f>
        <v>0</v>
      </c>
      <c r="I20" s="95">
        <v>773641.5219696078</v>
      </c>
      <c r="J20" s="95">
        <v>750622.70572513156</v>
      </c>
      <c r="K20" s="95">
        <v>739009.1538990722</v>
      </c>
      <c r="L20" s="95">
        <v>734469.96665410919</v>
      </c>
      <c r="M20" s="90"/>
      <c r="N20" s="310"/>
      <c r="O20" s="310"/>
      <c r="P20" s="310"/>
      <c r="Q20" s="310"/>
    </row>
    <row r="21" spans="1:35" ht="12" customHeight="1">
      <c r="A21" s="584"/>
      <c r="B21" s="253" t="s">
        <v>169</v>
      </c>
      <c r="C21" s="482">
        <f>'3.5'!C41</f>
        <v>0</v>
      </c>
      <c r="D21" s="95">
        <v>7574655.6436569951</v>
      </c>
      <c r="E21" s="95">
        <v>7235868.8270219984</v>
      </c>
      <c r="F21" s="95">
        <v>7103417.3138680002</v>
      </c>
      <c r="G21" s="379">
        <v>6960451.6818469949</v>
      </c>
      <c r="H21" s="482">
        <f>'3.5'!F41</f>
        <v>0</v>
      </c>
      <c r="I21" s="95">
        <v>697971.50977058837</v>
      </c>
      <c r="J21" s="95">
        <v>676360.60980655951</v>
      </c>
      <c r="K21" s="95">
        <v>664799.22790691117</v>
      </c>
      <c r="L21" s="95">
        <v>652601.62162706652</v>
      </c>
      <c r="M21" s="90"/>
      <c r="N21" s="310"/>
      <c r="O21" s="310"/>
      <c r="P21" s="310"/>
      <c r="Q21" s="310"/>
    </row>
    <row r="22" spans="1:35" ht="12" customHeight="1">
      <c r="A22" s="584"/>
      <c r="B22" s="252" t="s">
        <v>170</v>
      </c>
      <c r="C22" s="483">
        <f>'3.5'!C42</f>
        <v>0</v>
      </c>
      <c r="D22" s="380">
        <v>5875345.7923329985</v>
      </c>
      <c r="E22" s="380">
        <v>5634467.563476</v>
      </c>
      <c r="F22" s="380">
        <v>5529664.2745790025</v>
      </c>
      <c r="G22" s="381">
        <v>5389947.4412140008</v>
      </c>
      <c r="H22" s="483">
        <f>'3.5'!F42</f>
        <v>0</v>
      </c>
      <c r="I22" s="380">
        <v>541931.95241391915</v>
      </c>
      <c r="J22" s="380">
        <v>524596.14159104135</v>
      </c>
      <c r="K22" s="380">
        <v>518266.39327030425</v>
      </c>
      <c r="L22" s="380">
        <v>505298.33206376631</v>
      </c>
      <c r="M22" s="90"/>
      <c r="N22" s="310"/>
      <c r="O22" s="310"/>
      <c r="P22" s="310"/>
      <c r="Q22" s="310"/>
    </row>
    <row r="23" spans="1:35" ht="14.1" customHeight="1">
      <c r="A23" s="98"/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0"/>
      <c r="N23" s="92"/>
      <c r="O23" s="91"/>
      <c r="P23" s="91"/>
    </row>
    <row r="24" spans="1:35">
      <c r="A24" s="93"/>
      <c r="B24" s="94"/>
      <c r="C24" s="94"/>
      <c r="D24" s="94"/>
      <c r="E24" s="95"/>
      <c r="F24" s="95"/>
      <c r="G24" s="95"/>
      <c r="H24" s="95"/>
      <c r="I24" s="95"/>
      <c r="J24" s="95"/>
      <c r="K24" s="95"/>
      <c r="L24" s="95"/>
      <c r="M24" s="90"/>
      <c r="N24" s="90"/>
      <c r="AD24" s="91"/>
      <c r="AE24" s="91"/>
      <c r="AF24" s="91"/>
      <c r="AG24" s="91"/>
    </row>
    <row r="25" spans="1:35">
      <c r="A25" s="93"/>
      <c r="B25" s="94"/>
      <c r="C25" s="94"/>
      <c r="D25" s="94"/>
      <c r="E25" s="95"/>
      <c r="F25" s="95"/>
      <c r="G25" s="95"/>
      <c r="H25" s="95"/>
      <c r="I25" s="95"/>
      <c r="J25" s="95"/>
      <c r="K25" s="95"/>
      <c r="L25" s="95"/>
      <c r="M25" s="90"/>
      <c r="N25" s="90"/>
      <c r="Z25" s="96"/>
      <c r="AD25" s="91"/>
      <c r="AE25" s="91"/>
      <c r="AF25" s="91"/>
      <c r="AG25" s="91"/>
    </row>
    <row r="26" spans="1:35">
      <c r="A26" s="93"/>
      <c r="B26" s="94"/>
      <c r="C26" s="94"/>
      <c r="D26" s="94"/>
      <c r="E26" s="95"/>
      <c r="F26" s="95"/>
      <c r="G26" s="95"/>
      <c r="H26" s="95"/>
      <c r="I26" s="95"/>
      <c r="J26" s="95"/>
      <c r="K26" s="95"/>
      <c r="L26" s="95"/>
      <c r="M26" s="90"/>
      <c r="N26" s="90"/>
      <c r="AD26" s="91"/>
      <c r="AE26" s="91"/>
      <c r="AF26" s="91"/>
      <c r="AG26" s="91"/>
      <c r="AH26" s="97"/>
      <c r="AI26" s="97"/>
    </row>
    <row r="27" spans="1:35">
      <c r="A27" s="93"/>
      <c r="B27" s="94"/>
      <c r="C27" s="94" t="str">
        <f>C4</f>
        <v>2023/2024</v>
      </c>
      <c r="D27" s="94" t="str">
        <f t="shared" ref="D27:G27" si="0">D4</f>
        <v>2022/2023</v>
      </c>
      <c r="E27" s="94" t="str">
        <f t="shared" si="0"/>
        <v>2021/2022</v>
      </c>
      <c r="F27" s="94" t="str">
        <f t="shared" si="0"/>
        <v>2020/2021</v>
      </c>
      <c r="G27" s="94" t="str">
        <f t="shared" si="0"/>
        <v>2019/2020</v>
      </c>
      <c r="H27" s="95"/>
      <c r="I27" s="95"/>
      <c r="J27" s="95"/>
      <c r="K27" s="95"/>
      <c r="L27" s="95"/>
      <c r="M27" s="90"/>
      <c r="N27" s="90"/>
      <c r="Y27" s="91"/>
      <c r="Z27" s="91"/>
      <c r="AD27" s="91"/>
      <c r="AE27" s="91"/>
      <c r="AF27" s="97"/>
      <c r="AG27" s="97"/>
      <c r="AH27" s="97"/>
      <c r="AI27" s="97"/>
    </row>
    <row r="28" spans="1:35">
      <c r="A28" s="93"/>
      <c r="B28" s="94" t="str">
        <f>B11</f>
        <v xml:space="preserve"> Říjen</v>
      </c>
      <c r="C28" s="95">
        <f>C11</f>
        <v>4059731.3604060006</v>
      </c>
      <c r="D28" s="95">
        <f t="shared" ref="D28" si="1">D11</f>
        <v>4338098.6277590003</v>
      </c>
      <c r="E28" s="95">
        <f t="shared" ref="E28:G28" si="2">E11</f>
        <v>4198946.9601919986</v>
      </c>
      <c r="F28" s="95">
        <f t="shared" si="2"/>
        <v>4174657.1491299984</v>
      </c>
      <c r="G28" s="95">
        <f t="shared" si="2"/>
        <v>3773901.7885000003</v>
      </c>
      <c r="H28" s="95"/>
      <c r="I28" s="95"/>
      <c r="J28" s="95"/>
      <c r="K28" s="95"/>
      <c r="L28" s="95"/>
      <c r="M28" s="90"/>
      <c r="N28" s="90"/>
      <c r="Y28" s="91"/>
      <c r="Z28" s="91"/>
      <c r="AD28" s="91"/>
      <c r="AE28" s="91"/>
      <c r="AF28" s="97"/>
      <c r="AG28" s="97"/>
      <c r="AH28" s="97"/>
      <c r="AI28" s="97"/>
    </row>
    <row r="29" spans="1:35">
      <c r="A29" s="98"/>
      <c r="B29" s="94" t="str">
        <f t="shared" ref="B29:G32" si="3">B12</f>
        <v xml:space="preserve"> Listopad</v>
      </c>
      <c r="C29" s="95">
        <f t="shared" si="3"/>
        <v>7100124.0899090003</v>
      </c>
      <c r="D29" s="95">
        <f t="shared" ref="D29" si="4">D12</f>
        <v>7626461.2005709987</v>
      </c>
      <c r="E29" s="95">
        <f t="shared" si="3"/>
        <v>7340438.223730999</v>
      </c>
      <c r="F29" s="95">
        <f t="shared" si="3"/>
        <v>7295428.1412690012</v>
      </c>
      <c r="G29" s="95">
        <f t="shared" si="3"/>
        <v>6591397.2119999994</v>
      </c>
      <c r="H29" s="98"/>
      <c r="I29" s="98"/>
      <c r="J29" s="98"/>
      <c r="K29" s="98"/>
      <c r="L29" s="98"/>
      <c r="M29" s="90"/>
      <c r="AD29" s="91"/>
      <c r="AE29" s="91"/>
      <c r="AF29" s="97"/>
      <c r="AG29" s="97"/>
      <c r="AH29" s="97"/>
      <c r="AI29" s="97"/>
    </row>
    <row r="30" spans="1:35" ht="15" customHeight="1">
      <c r="A30" s="99"/>
      <c r="B30" s="94" t="str">
        <f t="shared" si="3"/>
        <v xml:space="preserve"> Prosinec</v>
      </c>
      <c r="C30" s="95">
        <f t="shared" si="3"/>
        <v>0</v>
      </c>
      <c r="D30" s="95">
        <f t="shared" ref="D30" si="5">D13</f>
        <v>9786870.6712840032</v>
      </c>
      <c r="E30" s="95">
        <f t="shared" si="3"/>
        <v>9444754.4081129972</v>
      </c>
      <c r="F30" s="95">
        <f t="shared" si="3"/>
        <v>9367807.2628719993</v>
      </c>
      <c r="G30" s="95">
        <f t="shared" si="3"/>
        <v>8559393.656919999</v>
      </c>
      <c r="H30" s="99"/>
      <c r="I30" s="99"/>
      <c r="J30" s="99"/>
      <c r="K30" s="99"/>
      <c r="L30" s="99"/>
      <c r="M30" s="90"/>
      <c r="Y30" s="91"/>
      <c r="AD30" s="91"/>
      <c r="AE30" s="91"/>
      <c r="AF30" s="97"/>
      <c r="AG30" s="97"/>
      <c r="AH30" s="97"/>
      <c r="AI30" s="97"/>
    </row>
    <row r="31" spans="1:35" ht="15" customHeight="1">
      <c r="A31" s="100"/>
      <c r="B31" s="94" t="str">
        <f t="shared" si="3"/>
        <v xml:space="preserve"> Leden</v>
      </c>
      <c r="C31" s="95">
        <f t="shared" si="3"/>
        <v>0</v>
      </c>
      <c r="D31" s="95">
        <f t="shared" ref="D31" si="6">D14</f>
        <v>10786190.602897998</v>
      </c>
      <c r="E31" s="95">
        <f t="shared" si="3"/>
        <v>10386475.457000002</v>
      </c>
      <c r="F31" s="95">
        <f t="shared" si="3"/>
        <v>10428644.512821</v>
      </c>
      <c r="G31" s="95">
        <f t="shared" si="3"/>
        <v>9226125.3894110043</v>
      </c>
      <c r="H31" s="101"/>
      <c r="I31" s="101"/>
      <c r="J31" s="84"/>
      <c r="K31" s="84"/>
      <c r="L31" s="84"/>
      <c r="M31" s="90"/>
      <c r="AD31" s="91"/>
      <c r="AE31" s="91"/>
      <c r="AF31" s="97"/>
      <c r="AG31" s="97"/>
      <c r="AH31" s="97"/>
      <c r="AI31" s="97"/>
    </row>
    <row r="32" spans="1:35" ht="15" customHeight="1">
      <c r="A32" s="100"/>
      <c r="B32" s="94" t="str">
        <f t="shared" si="3"/>
        <v xml:space="preserve"> Únor</v>
      </c>
      <c r="C32" s="95">
        <f t="shared" si="3"/>
        <v>0</v>
      </c>
      <c r="D32" s="95">
        <f t="shared" ref="D32" si="7">D15</f>
        <v>9692279.4900979996</v>
      </c>
      <c r="E32" s="95">
        <f t="shared" si="3"/>
        <v>9369046.9889649991</v>
      </c>
      <c r="F32" s="95">
        <f t="shared" si="3"/>
        <v>9382303.9745889995</v>
      </c>
      <c r="G32" s="95">
        <f t="shared" si="3"/>
        <v>8208817.411901</v>
      </c>
      <c r="H32" s="101"/>
      <c r="I32" s="101"/>
      <c r="J32" s="101"/>
      <c r="K32" s="101"/>
      <c r="L32" s="101"/>
      <c r="M32" s="90"/>
      <c r="Z32" s="91"/>
      <c r="AD32" s="91"/>
      <c r="AE32" s="91"/>
      <c r="AF32" s="97"/>
      <c r="AG32" s="97"/>
      <c r="AH32" s="97"/>
      <c r="AI32" s="97"/>
    </row>
    <row r="33" spans="1:33" ht="15" customHeight="1">
      <c r="A33" s="102"/>
      <c r="B33" s="94" t="str">
        <f>B16</f>
        <v xml:space="preserve"> Březen</v>
      </c>
      <c r="C33" s="95">
        <f t="shared" ref="C33:G33" si="8">C16</f>
        <v>0</v>
      </c>
      <c r="D33" s="95">
        <f t="shared" ref="D33" si="9">D16</f>
        <v>7517561.4302240014</v>
      </c>
      <c r="E33" s="95">
        <f t="shared" si="8"/>
        <v>7294983.480690999</v>
      </c>
      <c r="F33" s="95">
        <f t="shared" si="8"/>
        <v>7305518.1465800004</v>
      </c>
      <c r="G33" s="95">
        <f t="shared" si="8"/>
        <v>6351995.5504649999</v>
      </c>
      <c r="H33" s="103"/>
      <c r="I33" s="103"/>
      <c r="J33" s="103"/>
      <c r="K33" s="103"/>
      <c r="L33" s="103"/>
      <c r="M33" s="90"/>
      <c r="AD33" s="91"/>
      <c r="AE33" s="91"/>
      <c r="AF33" s="97"/>
      <c r="AG33" s="97"/>
    </row>
    <row r="34" spans="1:33">
      <c r="A34" s="93"/>
      <c r="B34" s="94"/>
      <c r="C34" s="94"/>
      <c r="D34" s="94"/>
      <c r="E34" s="95"/>
      <c r="F34" s="95"/>
      <c r="G34" s="95"/>
      <c r="H34" s="95"/>
      <c r="I34" s="95"/>
      <c r="J34" s="95"/>
      <c r="K34" s="95"/>
      <c r="L34" s="95"/>
      <c r="M34" s="90"/>
      <c r="O34" s="104"/>
      <c r="AD34" s="91"/>
      <c r="AE34" s="91"/>
      <c r="AF34" s="97"/>
      <c r="AG34" s="97"/>
    </row>
    <row r="35" spans="1:33">
      <c r="A35" s="93"/>
      <c r="B35" s="94"/>
      <c r="C35" s="94"/>
      <c r="D35" s="94"/>
      <c r="E35" s="95"/>
      <c r="F35" s="95"/>
      <c r="G35" s="95"/>
      <c r="H35" s="95"/>
      <c r="I35" s="95"/>
      <c r="J35" s="95"/>
      <c r="K35" s="95"/>
      <c r="L35" s="95"/>
      <c r="M35" s="90"/>
      <c r="O35" s="104"/>
    </row>
    <row r="36" spans="1:33">
      <c r="A36" s="93"/>
      <c r="B36" s="94"/>
      <c r="C36" s="94"/>
      <c r="D36" s="94"/>
      <c r="E36" s="95"/>
      <c r="F36" s="95"/>
      <c r="G36" s="95"/>
      <c r="H36" s="95"/>
      <c r="I36" s="95"/>
      <c r="J36" s="95"/>
      <c r="K36" s="95"/>
      <c r="L36" s="95"/>
      <c r="M36" s="90"/>
      <c r="O36" s="104"/>
    </row>
    <row r="37" spans="1:33">
      <c r="A37" s="93"/>
      <c r="B37" s="94"/>
      <c r="C37" s="94"/>
      <c r="D37" s="94"/>
      <c r="E37" s="95"/>
      <c r="F37" s="95"/>
      <c r="G37" s="95"/>
      <c r="H37" s="95"/>
      <c r="I37" s="95"/>
      <c r="J37" s="95"/>
      <c r="K37" s="95"/>
      <c r="L37" s="95"/>
      <c r="M37" s="90"/>
      <c r="O37" s="104"/>
    </row>
    <row r="38" spans="1:33">
      <c r="A38" s="93"/>
      <c r="B38" s="94"/>
      <c r="C38" s="94"/>
      <c r="D38" s="94"/>
      <c r="E38" s="95"/>
      <c r="F38" s="95"/>
      <c r="G38" s="95"/>
      <c r="H38" s="95"/>
      <c r="I38" s="95"/>
      <c r="J38" s="95"/>
      <c r="K38" s="95"/>
      <c r="L38" s="95"/>
      <c r="M38" s="90"/>
      <c r="O38" s="104"/>
    </row>
    <row r="39" spans="1:33">
      <c r="A39" s="93"/>
      <c r="B39" s="94"/>
      <c r="C39" s="94"/>
      <c r="D39" s="94"/>
      <c r="E39" s="95"/>
      <c r="F39" s="95"/>
      <c r="G39" s="95"/>
      <c r="H39" s="95"/>
      <c r="I39" s="95"/>
      <c r="J39" s="95"/>
      <c r="K39" s="95"/>
      <c r="L39" s="95"/>
      <c r="M39" s="90"/>
      <c r="O39" s="104"/>
    </row>
    <row r="40" spans="1:33">
      <c r="A40" s="98"/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AE40" s="91"/>
    </row>
    <row r="41" spans="1:33">
      <c r="A41" s="99"/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</row>
    <row r="42" spans="1:33" ht="20.100000000000001" customHeight="1">
      <c r="A42" s="105"/>
      <c r="B42" s="84"/>
      <c r="C42" s="84"/>
      <c r="D42" s="84"/>
      <c r="E42" s="99"/>
      <c r="F42" s="99"/>
      <c r="G42" s="99"/>
      <c r="H42" s="102"/>
      <c r="I42" s="102"/>
      <c r="J42" s="106"/>
      <c r="K42" s="98"/>
      <c r="L42" s="107"/>
    </row>
    <row r="43" spans="1:33" ht="20.100000000000001" customHeight="1">
      <c r="A43" s="102"/>
      <c r="B43" s="101"/>
      <c r="C43" s="101"/>
      <c r="D43" s="101"/>
      <c r="E43" s="102"/>
      <c r="F43" s="102"/>
      <c r="G43" s="102"/>
      <c r="H43" s="102"/>
      <c r="I43" s="102"/>
      <c r="J43" s="106"/>
      <c r="K43" s="102"/>
      <c r="L43" s="107"/>
    </row>
    <row r="44" spans="1:33">
      <c r="A44" s="93"/>
      <c r="B44" s="94"/>
      <c r="C44" s="94"/>
      <c r="D44" s="94"/>
      <c r="E44" s="108"/>
      <c r="F44" s="108"/>
      <c r="G44" s="108"/>
      <c r="H44" s="108"/>
      <c r="I44" s="108"/>
      <c r="J44" s="109"/>
      <c r="K44" s="108"/>
      <c r="L44" s="108"/>
    </row>
    <row r="45" spans="1:33">
      <c r="A45" s="93"/>
      <c r="B45" s="94"/>
      <c r="C45" s="94"/>
      <c r="D45" s="94"/>
      <c r="E45" s="108"/>
      <c r="F45" s="108"/>
      <c r="G45" s="108"/>
      <c r="H45" s="108"/>
      <c r="I45" s="108"/>
      <c r="J45" s="109"/>
      <c r="K45" s="108"/>
      <c r="L45" s="108"/>
    </row>
    <row r="46" spans="1:33">
      <c r="A46" s="93"/>
      <c r="B46" s="94"/>
      <c r="C46" s="94"/>
      <c r="D46" s="94"/>
      <c r="E46" s="108"/>
      <c r="F46" s="108"/>
      <c r="G46" s="108"/>
      <c r="H46" s="108"/>
      <c r="I46" s="108"/>
      <c r="J46" s="109"/>
      <c r="K46" s="108"/>
      <c r="L46" s="108"/>
    </row>
    <row r="47" spans="1:33">
      <c r="A47" s="93"/>
      <c r="B47" s="94"/>
      <c r="C47" s="94"/>
      <c r="D47" s="94"/>
      <c r="E47" s="108"/>
      <c r="F47" s="108"/>
      <c r="G47" s="108"/>
      <c r="H47" s="108"/>
      <c r="I47" s="108"/>
      <c r="J47" s="109"/>
      <c r="K47" s="108"/>
      <c r="L47" s="108"/>
    </row>
    <row r="48" spans="1:33">
      <c r="A48" s="93"/>
      <c r="B48" s="94"/>
      <c r="C48" s="94"/>
      <c r="D48" s="94"/>
      <c r="E48" s="108"/>
      <c r="F48" s="108"/>
      <c r="G48" s="108"/>
      <c r="H48" s="108"/>
      <c r="I48" s="108"/>
      <c r="J48" s="109"/>
      <c r="K48" s="108"/>
      <c r="L48" s="108"/>
    </row>
    <row r="49" spans="1:12">
      <c r="A49" s="93"/>
      <c r="B49" s="94"/>
      <c r="C49" s="94"/>
      <c r="D49" s="94"/>
      <c r="E49" s="108"/>
      <c r="F49" s="108"/>
      <c r="G49" s="108"/>
      <c r="H49" s="108"/>
      <c r="I49" s="108"/>
      <c r="J49" s="109"/>
      <c r="K49" s="108"/>
      <c r="L49" s="108"/>
    </row>
    <row r="50" spans="1:12">
      <c r="A50" s="98"/>
      <c r="B50" s="98"/>
      <c r="C50" s="98"/>
      <c r="D50" s="98"/>
      <c r="E50" s="98"/>
      <c r="F50" s="98"/>
      <c r="G50" s="98"/>
      <c r="H50" s="98"/>
      <c r="I50" s="98"/>
      <c r="J50" s="110"/>
      <c r="K50" s="98"/>
      <c r="L50" s="98"/>
    </row>
    <row r="51" spans="1:12">
      <c r="A51" s="111"/>
      <c r="B51" s="99"/>
      <c r="C51" s="99"/>
      <c r="D51" s="99"/>
      <c r="E51" s="99"/>
      <c r="F51" s="99"/>
      <c r="G51" s="99"/>
      <c r="H51" s="99"/>
      <c r="I51" s="99"/>
      <c r="J51" s="99"/>
      <c r="K51" s="99"/>
      <c r="L51" s="99"/>
    </row>
    <row r="52" spans="1:12">
      <c r="A52" s="98"/>
      <c r="B52" s="99"/>
      <c r="C52" s="99"/>
      <c r="D52" s="99"/>
      <c r="E52" s="99"/>
      <c r="F52" s="99"/>
      <c r="G52" s="99"/>
      <c r="H52" s="99"/>
      <c r="I52" s="99"/>
      <c r="J52" s="99"/>
      <c r="K52" s="99"/>
      <c r="L52" s="99"/>
    </row>
    <row r="53" spans="1:12">
      <c r="A53" s="98"/>
      <c r="B53" s="106"/>
      <c r="C53" s="106"/>
      <c r="D53" s="106"/>
      <c r="E53" s="106"/>
      <c r="F53" s="106"/>
      <c r="G53" s="106"/>
      <c r="H53" s="106"/>
      <c r="I53" s="106"/>
      <c r="J53" s="106"/>
      <c r="K53" s="106"/>
      <c r="L53" s="106"/>
    </row>
    <row r="54" spans="1:12">
      <c r="A54" s="111"/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</row>
    <row r="55" spans="1:12">
      <c r="A55" s="111"/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</row>
    <row r="56" spans="1:12">
      <c r="A56" s="112"/>
      <c r="B56" s="113"/>
      <c r="C56" s="113"/>
      <c r="D56" s="113"/>
    </row>
    <row r="57" spans="1:12">
      <c r="E57" s="98"/>
      <c r="F57" s="98"/>
      <c r="G57" s="98"/>
      <c r="H57" s="98"/>
      <c r="I57" s="98"/>
      <c r="J57" s="98"/>
      <c r="K57" s="98"/>
      <c r="L57" s="98"/>
    </row>
    <row r="58" spans="1:12">
      <c r="A58" s="111"/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</row>
    <row r="59" spans="1:12">
      <c r="A59" s="114"/>
    </row>
    <row r="60" spans="1:12">
      <c r="A60" s="111"/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8"/>
    </row>
    <row r="61" spans="1:12">
      <c r="A61" s="111"/>
      <c r="E61" s="98"/>
      <c r="F61" s="98"/>
      <c r="G61" s="98"/>
      <c r="H61" s="98"/>
      <c r="I61" s="98"/>
      <c r="J61" s="98"/>
      <c r="K61" s="98"/>
      <c r="L61" s="98"/>
    </row>
    <row r="62" spans="1:12">
      <c r="A62" s="114"/>
    </row>
    <row r="63" spans="1:12">
      <c r="E63" s="98"/>
      <c r="F63" s="98"/>
      <c r="G63" s="98"/>
      <c r="H63" s="98"/>
      <c r="I63" s="98"/>
      <c r="J63" s="98"/>
      <c r="K63" s="98"/>
      <c r="L63" s="98"/>
    </row>
    <row r="64" spans="1:12">
      <c r="A64" s="111"/>
      <c r="E64" s="98"/>
      <c r="F64" s="98"/>
      <c r="G64" s="98"/>
      <c r="H64" s="98"/>
      <c r="I64" s="98"/>
      <c r="J64" s="98"/>
      <c r="K64" s="98"/>
      <c r="L64" s="98"/>
    </row>
    <row r="65" spans="1:12">
      <c r="A65" s="111"/>
      <c r="E65" s="98"/>
      <c r="F65" s="98"/>
      <c r="G65" s="98"/>
      <c r="H65" s="98"/>
      <c r="I65" s="98"/>
      <c r="J65" s="98"/>
      <c r="K65" s="98"/>
      <c r="L65" s="98"/>
    </row>
    <row r="66" spans="1:12">
      <c r="A66" s="114"/>
    </row>
    <row r="69" spans="1:12" ht="26.25" customHeight="1"/>
  </sheetData>
  <mergeCells count="8">
    <mergeCell ref="A17:A22"/>
    <mergeCell ref="C3:G3"/>
    <mergeCell ref="H3:L3"/>
    <mergeCell ref="A1:L1"/>
    <mergeCell ref="A3:A4"/>
    <mergeCell ref="A5:A10"/>
    <mergeCell ref="A11:A16"/>
    <mergeCell ref="B3:B4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alignWithMargins="0">
    <oddFooter>&amp;C&amp;9&amp;P/&amp;N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9"/>
  <dimension ref="A1:AA175"/>
  <sheetViews>
    <sheetView view="pageBreakPreview" zoomScale="85" zoomScaleNormal="100" zoomScaleSheetLayoutView="85" workbookViewId="0">
      <selection activeCell="E1" sqref="E1"/>
    </sheetView>
  </sheetViews>
  <sheetFormatPr defaultColWidth="9" defaultRowHeight="11.25"/>
  <cols>
    <col min="1" max="1" width="11.25" style="57" customWidth="1"/>
    <col min="2" max="2" width="17.625" style="57" customWidth="1"/>
    <col min="3" max="7" width="10.25" style="57" customWidth="1"/>
    <col min="8" max="8" width="9.375" style="57" customWidth="1"/>
    <col min="9" max="9" width="16.375" style="57" customWidth="1"/>
    <col min="10" max="16384" width="9" style="57"/>
  </cols>
  <sheetData>
    <row r="1" spans="1:24" ht="20.25">
      <c r="A1" s="435" t="s">
        <v>202</v>
      </c>
      <c r="B1" s="436"/>
      <c r="C1" s="436"/>
      <c r="D1" s="436"/>
      <c r="E1" s="436"/>
      <c r="F1" s="436"/>
      <c r="G1" s="436"/>
      <c r="H1" s="436"/>
    </row>
    <row r="2" spans="1:24" ht="9.9499999999999993" customHeight="1">
      <c r="A2" s="437"/>
      <c r="B2" s="436"/>
      <c r="C2" s="436"/>
      <c r="D2" s="436"/>
      <c r="E2" s="436"/>
      <c r="F2" s="436"/>
      <c r="G2" s="436"/>
      <c r="H2" s="436"/>
    </row>
    <row r="3" spans="1:24" ht="18" customHeight="1">
      <c r="A3" s="593" t="s">
        <v>241</v>
      </c>
      <c r="B3" s="593"/>
      <c r="C3" s="593"/>
      <c r="D3" s="593"/>
      <c r="E3" s="593"/>
      <c r="F3" s="593"/>
      <c r="G3" s="593"/>
      <c r="H3" s="593"/>
    </row>
    <row r="4" spans="1:24" ht="11.25" customHeight="1">
      <c r="B4" s="145"/>
      <c r="C4" s="145"/>
      <c r="D4" s="145"/>
      <c r="E4" s="145"/>
      <c r="F4" s="145"/>
      <c r="G4" s="145"/>
      <c r="H4" s="145"/>
    </row>
    <row r="5" spans="1:24" ht="12" customHeight="1">
      <c r="A5" s="145"/>
      <c r="B5" s="145"/>
      <c r="C5" s="145"/>
      <c r="D5" s="145"/>
      <c r="E5" s="145"/>
      <c r="F5" s="145"/>
      <c r="G5" s="145"/>
      <c r="H5" s="145"/>
    </row>
    <row r="6" spans="1:24" s="61" customFormat="1" ht="12" customHeight="1">
      <c r="A6" s="116"/>
      <c r="B6" s="116"/>
      <c r="C6" s="116"/>
      <c r="D6" s="116"/>
      <c r="E6" s="116"/>
      <c r="F6" s="116"/>
      <c r="G6" s="116"/>
      <c r="H6" s="116"/>
      <c r="J6" s="587" t="s">
        <v>239</v>
      </c>
      <c r="K6" s="588"/>
      <c r="L6" s="588"/>
      <c r="M6" s="588"/>
      <c r="N6" s="588"/>
      <c r="O6" s="588"/>
      <c r="P6" s="589"/>
      <c r="R6" s="590" t="s">
        <v>190</v>
      </c>
      <c r="S6" s="591"/>
      <c r="T6" s="591"/>
      <c r="U6" s="591"/>
      <c r="V6" s="591"/>
      <c r="W6" s="591"/>
      <c r="X6" s="592"/>
    </row>
    <row r="7" spans="1:24" s="61" customFormat="1" ht="12" customHeight="1">
      <c r="A7" s="117"/>
      <c r="B7" s="118" t="s">
        <v>78</v>
      </c>
      <c r="C7" s="118" t="s">
        <v>79</v>
      </c>
      <c r="D7" s="118" t="s">
        <v>80</v>
      </c>
      <c r="E7" s="118" t="s">
        <v>81</v>
      </c>
      <c r="F7" s="118" t="s">
        <v>82</v>
      </c>
      <c r="G7" s="118" t="s">
        <v>83</v>
      </c>
      <c r="H7" s="60"/>
      <c r="J7" s="137"/>
      <c r="K7" s="140" t="s">
        <v>48</v>
      </c>
      <c r="L7" s="140" t="s">
        <v>49</v>
      </c>
      <c r="M7" s="140" t="s">
        <v>50</v>
      </c>
      <c r="N7" s="140" t="s">
        <v>39</v>
      </c>
      <c r="O7" s="140" t="s">
        <v>40</v>
      </c>
      <c r="P7" s="141" t="s">
        <v>41</v>
      </c>
      <c r="R7" s="462"/>
      <c r="S7" s="463" t="s">
        <v>48</v>
      </c>
      <c r="T7" s="463" t="s">
        <v>49</v>
      </c>
      <c r="U7" s="463" t="s">
        <v>50</v>
      </c>
      <c r="V7" s="463" t="s">
        <v>39</v>
      </c>
      <c r="W7" s="463" t="s">
        <v>40</v>
      </c>
      <c r="X7" s="464" t="s">
        <v>41</v>
      </c>
    </row>
    <row r="8" spans="1:24" s="61" customFormat="1" ht="12" customHeight="1">
      <c r="A8" s="118" t="s">
        <v>21</v>
      </c>
      <c r="B8" s="119">
        <f>'3.4'!C13</f>
        <v>2522726.04</v>
      </c>
      <c r="C8" s="119">
        <f>'3.4'!D13</f>
        <v>5001441.227</v>
      </c>
      <c r="D8" s="119">
        <f>'3.4'!E13</f>
        <v>0</v>
      </c>
      <c r="E8" s="119">
        <f>'3.4'!F13</f>
        <v>0</v>
      </c>
      <c r="F8" s="119">
        <f>'3.4'!G13</f>
        <v>0</v>
      </c>
      <c r="G8" s="119">
        <f>'3.4'!H13</f>
        <v>0</v>
      </c>
      <c r="H8" s="60"/>
      <c r="J8" s="133">
        <v>1</v>
      </c>
      <c r="K8" s="69">
        <v>39535.109999999979</v>
      </c>
      <c r="L8" s="69">
        <v>105861.132</v>
      </c>
      <c r="M8" s="69"/>
      <c r="N8" s="69"/>
      <c r="O8" s="69"/>
      <c r="P8" s="134"/>
      <c r="R8" s="465">
        <v>1</v>
      </c>
      <c r="S8" s="466">
        <v>86689.626999999979</v>
      </c>
      <c r="T8" s="466">
        <v>105488.37499999994</v>
      </c>
      <c r="U8" s="466">
        <v>214642.07600000006</v>
      </c>
      <c r="V8" s="466">
        <v>144070.29199999996</v>
      </c>
      <c r="W8" s="466">
        <v>228362.109</v>
      </c>
      <c r="X8" s="467">
        <v>212846.17100000015</v>
      </c>
    </row>
    <row r="9" spans="1:24" s="61" customFormat="1" ht="12" customHeight="1">
      <c r="A9" s="118" t="s">
        <v>22</v>
      </c>
      <c r="B9" s="119">
        <f>'3.4'!C14</f>
        <v>2524922.971067003</v>
      </c>
      <c r="C9" s="119">
        <f>'3.4'!D14</f>
        <v>2882990.6893000416</v>
      </c>
      <c r="D9" s="119">
        <f>'3.4'!E14</f>
        <v>0</v>
      </c>
      <c r="E9" s="119">
        <f>'3.4'!F14</f>
        <v>0</v>
      </c>
      <c r="F9" s="119">
        <f>'3.4'!G14</f>
        <v>0</v>
      </c>
      <c r="G9" s="119">
        <f>'3.4'!H14</f>
        <v>0</v>
      </c>
      <c r="H9" s="60"/>
      <c r="J9" s="133">
        <v>2</v>
      </c>
      <c r="K9" s="69">
        <v>41996.555999999975</v>
      </c>
      <c r="L9" s="69">
        <v>110164.2940000001</v>
      </c>
      <c r="M9" s="69"/>
      <c r="N9" s="69"/>
      <c r="O9" s="69"/>
      <c r="P9" s="134"/>
      <c r="R9" s="465">
        <v>2</v>
      </c>
      <c r="S9" s="466">
        <v>84957.191999999995</v>
      </c>
      <c r="T9" s="466">
        <v>110625.68900000003</v>
      </c>
      <c r="U9" s="466">
        <v>222531.56500000006</v>
      </c>
      <c r="V9" s="466">
        <v>162622.21599999999</v>
      </c>
      <c r="W9" s="466">
        <v>224836.04800000001</v>
      </c>
      <c r="X9" s="467">
        <v>200827.74199999988</v>
      </c>
    </row>
    <row r="10" spans="1:24" s="61" customFormat="1" ht="12" customHeight="1">
      <c r="A10" s="118" t="s">
        <v>4</v>
      </c>
      <c r="B10" s="119">
        <f t="shared" ref="B10:G10" si="0">SUM(B8:B9)</f>
        <v>5047649.011067003</v>
      </c>
      <c r="C10" s="119">
        <f t="shared" si="0"/>
        <v>7884431.9163000416</v>
      </c>
      <c r="D10" s="119">
        <f t="shared" si="0"/>
        <v>0</v>
      </c>
      <c r="E10" s="119">
        <f t="shared" si="0"/>
        <v>0</v>
      </c>
      <c r="F10" s="119">
        <f t="shared" si="0"/>
        <v>0</v>
      </c>
      <c r="G10" s="119">
        <f t="shared" si="0"/>
        <v>0</v>
      </c>
      <c r="H10" s="60"/>
      <c r="J10" s="133">
        <v>3</v>
      </c>
      <c r="K10" s="69">
        <v>42050.071000000033</v>
      </c>
      <c r="L10" s="69">
        <v>123697.27900000002</v>
      </c>
      <c r="M10" s="69"/>
      <c r="N10" s="69"/>
      <c r="O10" s="69"/>
      <c r="P10" s="134"/>
      <c r="R10" s="465">
        <v>3</v>
      </c>
      <c r="S10" s="466">
        <v>95023.593000000008</v>
      </c>
      <c r="T10" s="466">
        <v>117424.19000000003</v>
      </c>
      <c r="U10" s="466">
        <v>204189.42900000018</v>
      </c>
      <c r="V10" s="466">
        <v>178182.74200000006</v>
      </c>
      <c r="W10" s="466">
        <v>221044.83599999992</v>
      </c>
      <c r="X10" s="467">
        <v>204701.47799999997</v>
      </c>
    </row>
    <row r="11" spans="1:24" s="61" customFormat="1" ht="12" customHeight="1">
      <c r="A11" s="324"/>
      <c r="B11" s="324"/>
      <c r="C11" s="324"/>
      <c r="D11" s="324"/>
      <c r="E11" s="324"/>
      <c r="F11" s="324"/>
      <c r="G11" s="324"/>
      <c r="H11" s="324"/>
      <c r="J11" s="133">
        <v>4</v>
      </c>
      <c r="K11" s="69">
        <v>48095.685000000019</v>
      </c>
      <c r="L11" s="69">
        <v>113875.38299999994</v>
      </c>
      <c r="M11" s="69"/>
      <c r="N11" s="69"/>
      <c r="O11" s="69"/>
      <c r="P11" s="134"/>
      <c r="R11" s="465">
        <v>4</v>
      </c>
      <c r="S11" s="466">
        <v>90640.90300000002</v>
      </c>
      <c r="T11" s="466">
        <v>121645.18499999997</v>
      </c>
      <c r="U11" s="466">
        <v>190039.77300000004</v>
      </c>
      <c r="V11" s="466">
        <v>185903.67299999989</v>
      </c>
      <c r="W11" s="466">
        <v>225469.97999999995</v>
      </c>
      <c r="X11" s="467">
        <v>200865.56599999999</v>
      </c>
    </row>
    <row r="12" spans="1:24" s="61" customFormat="1" ht="12" customHeight="1">
      <c r="A12" s="117"/>
      <c r="B12" s="118" t="s">
        <v>48</v>
      </c>
      <c r="C12" s="118" t="s">
        <v>49</v>
      </c>
      <c r="D12" s="118" t="s">
        <v>50</v>
      </c>
      <c r="E12" s="118" t="s">
        <v>39</v>
      </c>
      <c r="F12" s="118" t="s">
        <v>40</v>
      </c>
      <c r="G12" s="118" t="s">
        <v>41</v>
      </c>
      <c r="H12" s="117"/>
      <c r="J12" s="133">
        <v>5</v>
      </c>
      <c r="K12" s="69">
        <v>52354.378999999986</v>
      </c>
      <c r="L12" s="69">
        <v>116248.88099999996</v>
      </c>
      <c r="M12" s="69"/>
      <c r="N12" s="69"/>
      <c r="O12" s="69"/>
      <c r="P12" s="134"/>
      <c r="R12" s="465">
        <v>5</v>
      </c>
      <c r="S12" s="466">
        <v>87650.573000000019</v>
      </c>
      <c r="T12" s="466">
        <v>120081.71699999995</v>
      </c>
      <c r="U12" s="466">
        <v>196821.734</v>
      </c>
      <c r="V12" s="466">
        <v>167139.2790000001</v>
      </c>
      <c r="W12" s="466">
        <v>245318.28300000017</v>
      </c>
      <c r="X12" s="467">
        <v>207152.20100000006</v>
      </c>
    </row>
    <row r="13" spans="1:24" s="61" customFormat="1" ht="12" customHeight="1">
      <c r="A13" s="118" t="s">
        <v>21</v>
      </c>
      <c r="B13" s="121">
        <f t="shared" ref="B13:G13" si="1">B8/B10</f>
        <v>0.49978238076159948</v>
      </c>
      <c r="C13" s="121">
        <f t="shared" si="1"/>
        <v>0.634343891873829</v>
      </c>
      <c r="D13" s="121" t="e">
        <f t="shared" si="1"/>
        <v>#DIV/0!</v>
      </c>
      <c r="E13" s="121" t="e">
        <f t="shared" si="1"/>
        <v>#DIV/0!</v>
      </c>
      <c r="F13" s="121" t="e">
        <f t="shared" si="1"/>
        <v>#DIV/0!</v>
      </c>
      <c r="G13" s="121" t="e">
        <f t="shared" si="1"/>
        <v>#DIV/0!</v>
      </c>
      <c r="H13" s="122" t="e">
        <f>AVERAGE(B13:G13)</f>
        <v>#DIV/0!</v>
      </c>
      <c r="J13" s="133">
        <v>6</v>
      </c>
      <c r="K13" s="69">
        <v>52481.12999999999</v>
      </c>
      <c r="L13" s="69">
        <v>125775.25</v>
      </c>
      <c r="M13" s="69"/>
      <c r="N13" s="69"/>
      <c r="O13" s="69"/>
      <c r="P13" s="134"/>
      <c r="R13" s="465">
        <v>6</v>
      </c>
      <c r="S13" s="466">
        <v>82743.12400000004</v>
      </c>
      <c r="T13" s="466">
        <v>129926.376</v>
      </c>
      <c r="U13" s="466">
        <v>205239.29800000007</v>
      </c>
      <c r="V13" s="466">
        <v>164579.60999999996</v>
      </c>
      <c r="W13" s="466">
        <v>277115.20000000007</v>
      </c>
      <c r="X13" s="467">
        <v>211653.73400000003</v>
      </c>
    </row>
    <row r="14" spans="1:24" s="61" customFormat="1" ht="12" customHeight="1">
      <c r="A14" s="118" t="s">
        <v>22</v>
      </c>
      <c r="B14" s="121">
        <f t="shared" ref="B14:G14" si="2">B9/B10</f>
        <v>0.50021761923840047</v>
      </c>
      <c r="C14" s="121">
        <f t="shared" si="2"/>
        <v>0.365656108126171</v>
      </c>
      <c r="D14" s="121" t="e">
        <f t="shared" si="2"/>
        <v>#DIV/0!</v>
      </c>
      <c r="E14" s="121" t="e">
        <f t="shared" si="2"/>
        <v>#DIV/0!</v>
      </c>
      <c r="F14" s="121" t="e">
        <f t="shared" si="2"/>
        <v>#DIV/0!</v>
      </c>
      <c r="G14" s="121" t="e">
        <f t="shared" si="2"/>
        <v>#DIV/0!</v>
      </c>
      <c r="H14" s="122" t="e">
        <f>AVERAGE(B14:G14)</f>
        <v>#DIV/0!</v>
      </c>
      <c r="J14" s="133">
        <v>7</v>
      </c>
      <c r="K14" s="69">
        <v>47066.499000000003</v>
      </c>
      <c r="L14" s="69">
        <v>126369.04699999993</v>
      </c>
      <c r="M14" s="69"/>
      <c r="N14" s="69"/>
      <c r="O14" s="69"/>
      <c r="P14" s="134"/>
      <c r="R14" s="465">
        <v>7</v>
      </c>
      <c r="S14" s="466">
        <v>78867.250999999989</v>
      </c>
      <c r="T14" s="466">
        <v>133450.89999999994</v>
      </c>
      <c r="U14" s="466">
        <v>210402.12500000006</v>
      </c>
      <c r="V14" s="466">
        <v>153987.6779999999</v>
      </c>
      <c r="W14" s="466">
        <v>279115.59999999998</v>
      </c>
      <c r="X14" s="467">
        <v>204102.07799999992</v>
      </c>
    </row>
    <row r="15" spans="1:24" s="61" customFormat="1" ht="12" customHeight="1">
      <c r="A15" s="118" t="s">
        <v>4</v>
      </c>
      <c r="B15" s="122">
        <f>SUM(B13:B14)</f>
        <v>1</v>
      </c>
      <c r="C15" s="122">
        <f t="shared" ref="C15:G15" si="3">SUM(C13:C14)</f>
        <v>1</v>
      </c>
      <c r="D15" s="122" t="e">
        <f t="shared" si="3"/>
        <v>#DIV/0!</v>
      </c>
      <c r="E15" s="122" t="e">
        <f t="shared" si="3"/>
        <v>#DIV/0!</v>
      </c>
      <c r="F15" s="122" t="e">
        <f t="shared" si="3"/>
        <v>#DIV/0!</v>
      </c>
      <c r="G15" s="122" t="e">
        <f t="shared" si="3"/>
        <v>#DIV/0!</v>
      </c>
      <c r="H15" s="117"/>
      <c r="J15" s="133">
        <v>8</v>
      </c>
      <c r="K15" s="69">
        <v>60126.161</v>
      </c>
      <c r="L15" s="69">
        <v>142497.86900000001</v>
      </c>
      <c r="M15" s="69"/>
      <c r="N15" s="69"/>
      <c r="O15" s="69"/>
      <c r="P15" s="134"/>
      <c r="R15" s="465">
        <v>8</v>
      </c>
      <c r="S15" s="466">
        <v>74862.681000000011</v>
      </c>
      <c r="T15" s="466">
        <v>130198.70600000003</v>
      </c>
      <c r="U15" s="466">
        <v>214315.63600000012</v>
      </c>
      <c r="V15" s="466">
        <v>170030.23200000008</v>
      </c>
      <c r="W15" s="466">
        <v>272774.54300000006</v>
      </c>
      <c r="X15" s="467">
        <v>188552.788</v>
      </c>
    </row>
    <row r="16" spans="1:24" s="61" customFormat="1" ht="12" customHeight="1">
      <c r="A16" s="60"/>
      <c r="B16" s="60"/>
      <c r="C16" s="60"/>
      <c r="D16" s="60"/>
      <c r="E16" s="60"/>
      <c r="F16" s="60"/>
      <c r="G16" s="60"/>
      <c r="H16" s="60"/>
      <c r="J16" s="133">
        <v>9</v>
      </c>
      <c r="K16" s="69">
        <v>78047.49500000001</v>
      </c>
      <c r="L16" s="69">
        <v>144160.86000000004</v>
      </c>
      <c r="M16" s="69"/>
      <c r="N16" s="69"/>
      <c r="O16" s="69"/>
      <c r="P16" s="134"/>
      <c r="R16" s="465">
        <v>9</v>
      </c>
      <c r="S16" s="466">
        <v>83430.79300000002</v>
      </c>
      <c r="T16" s="466">
        <v>132303.4</v>
      </c>
      <c r="U16" s="466">
        <v>218667.35900000005</v>
      </c>
      <c r="V16" s="466">
        <v>181381.56099999999</v>
      </c>
      <c r="W16" s="466">
        <v>262666.90300000005</v>
      </c>
      <c r="X16" s="467">
        <v>168303.39600000001</v>
      </c>
    </row>
    <row r="17" spans="1:24" s="61" customFormat="1" ht="12" customHeight="1">
      <c r="A17" s="60"/>
      <c r="B17" s="60"/>
      <c r="C17" s="60"/>
      <c r="D17" s="60"/>
      <c r="E17" s="60"/>
      <c r="F17" s="60"/>
      <c r="G17" s="60"/>
      <c r="H17" s="60"/>
      <c r="J17" s="133">
        <v>10</v>
      </c>
      <c r="K17" s="69">
        <v>70649.94200000001</v>
      </c>
      <c r="L17" s="69">
        <v>148274.19899999994</v>
      </c>
      <c r="M17" s="69"/>
      <c r="N17" s="69"/>
      <c r="O17" s="69"/>
      <c r="P17" s="134"/>
      <c r="R17" s="465">
        <v>10</v>
      </c>
      <c r="S17" s="466">
        <v>88629.684000000008</v>
      </c>
      <c r="T17" s="466">
        <v>133355.17299999998</v>
      </c>
      <c r="U17" s="466">
        <v>209689.17399999977</v>
      </c>
      <c r="V17" s="466">
        <v>189261.13899999988</v>
      </c>
      <c r="W17" s="466">
        <v>256711.46300000013</v>
      </c>
      <c r="X17" s="467">
        <v>151737.04100000003</v>
      </c>
    </row>
    <row r="18" spans="1:24" s="61" customFormat="1" ht="12" customHeight="1">
      <c r="A18" s="593" t="s">
        <v>242</v>
      </c>
      <c r="B18" s="593"/>
      <c r="C18" s="593"/>
      <c r="D18" s="593"/>
      <c r="E18" s="593"/>
      <c r="F18" s="593"/>
      <c r="G18" s="593"/>
      <c r="H18" s="593"/>
      <c r="J18" s="133">
        <v>11</v>
      </c>
      <c r="K18" s="69">
        <v>60929.213999999971</v>
      </c>
      <c r="L18" s="69">
        <v>148772.02799999987</v>
      </c>
      <c r="M18" s="69"/>
      <c r="N18" s="69"/>
      <c r="O18" s="69"/>
      <c r="P18" s="134"/>
      <c r="R18" s="465">
        <v>11</v>
      </c>
      <c r="S18" s="466">
        <v>91115.333999999973</v>
      </c>
      <c r="T18" s="466">
        <v>141329.65400000004</v>
      </c>
      <c r="U18" s="466">
        <v>234807.91999999993</v>
      </c>
      <c r="V18" s="466">
        <v>190130.01599999995</v>
      </c>
      <c r="W18" s="466">
        <v>224508.17600000006</v>
      </c>
      <c r="X18" s="467">
        <v>192591.64199999999</v>
      </c>
    </row>
    <row r="19" spans="1:24" s="61" customFormat="1" ht="12" customHeight="1">
      <c r="B19" s="116"/>
      <c r="C19" s="116"/>
      <c r="D19" s="116"/>
      <c r="E19" s="116"/>
      <c r="F19" s="116"/>
      <c r="G19" s="116"/>
      <c r="H19" s="116"/>
      <c r="J19" s="133">
        <v>12</v>
      </c>
      <c r="K19" s="71">
        <v>61868.922000000028</v>
      </c>
      <c r="L19" s="71">
        <v>153068.18799999999</v>
      </c>
      <c r="M19" s="71"/>
      <c r="N19" s="71"/>
      <c r="O19" s="71"/>
      <c r="P19" s="81"/>
      <c r="Q19" s="60"/>
      <c r="R19" s="465">
        <v>12</v>
      </c>
      <c r="S19" s="468">
        <v>94315.275000000009</v>
      </c>
      <c r="T19" s="468">
        <v>139795.00799999997</v>
      </c>
      <c r="U19" s="468">
        <v>263846.73200000002</v>
      </c>
      <c r="V19" s="468">
        <v>181281.55600000001</v>
      </c>
      <c r="W19" s="468">
        <v>202694.49900000001</v>
      </c>
      <c r="X19" s="469">
        <v>178046.44699999987</v>
      </c>
    </row>
    <row r="20" spans="1:24" s="61" customFormat="1" ht="12" customHeight="1">
      <c r="A20" s="116"/>
      <c r="B20" s="116"/>
      <c r="C20" s="116"/>
      <c r="D20" s="116"/>
      <c r="E20" s="116"/>
      <c r="F20" s="116"/>
      <c r="G20" s="116"/>
      <c r="H20" s="116"/>
      <c r="J20" s="133">
        <v>13</v>
      </c>
      <c r="K20" s="69">
        <v>55384.906000000003</v>
      </c>
      <c r="L20" s="69">
        <v>168773.34300000002</v>
      </c>
      <c r="M20" s="69"/>
      <c r="N20" s="69"/>
      <c r="O20" s="69"/>
      <c r="P20" s="134"/>
      <c r="Q20" s="69"/>
      <c r="R20" s="465">
        <v>13</v>
      </c>
      <c r="S20" s="466">
        <v>95768.121000000014</v>
      </c>
      <c r="T20" s="466">
        <v>148724.76999999993</v>
      </c>
      <c r="U20" s="466">
        <v>282192.08500000014</v>
      </c>
      <c r="V20" s="466">
        <v>171443.33199999997</v>
      </c>
      <c r="W20" s="466">
        <v>205918.93799999997</v>
      </c>
      <c r="X20" s="467">
        <v>160741.75000000003</v>
      </c>
    </row>
    <row r="21" spans="1:24" s="61" customFormat="1" ht="12" customHeight="1">
      <c r="A21" s="60"/>
      <c r="B21" s="60"/>
      <c r="C21" s="60"/>
      <c r="D21" s="60"/>
      <c r="E21" s="60"/>
      <c r="F21" s="60"/>
      <c r="G21" s="60"/>
      <c r="H21" s="60"/>
      <c r="J21" s="133">
        <v>14</v>
      </c>
      <c r="K21" s="69">
        <v>57962.861999999994</v>
      </c>
      <c r="L21" s="69">
        <v>151827.73299999995</v>
      </c>
      <c r="M21" s="69"/>
      <c r="N21" s="69"/>
      <c r="O21" s="69"/>
      <c r="P21" s="134"/>
      <c r="Q21" s="69"/>
      <c r="R21" s="465">
        <v>14</v>
      </c>
      <c r="S21" s="466">
        <v>90460.314000000013</v>
      </c>
      <c r="T21" s="466">
        <v>154836.731</v>
      </c>
      <c r="U21" s="466">
        <v>285780.99300000002</v>
      </c>
      <c r="V21" s="466">
        <v>157777.147</v>
      </c>
      <c r="W21" s="466">
        <v>210045.30399999997</v>
      </c>
      <c r="X21" s="467">
        <v>161985.67799999999</v>
      </c>
    </row>
    <row r="22" spans="1:24" s="61" customFormat="1" ht="12" customHeight="1">
      <c r="A22" s="120"/>
      <c r="B22" s="120"/>
      <c r="C22" s="120"/>
      <c r="D22" s="120"/>
      <c r="E22" s="120"/>
      <c r="F22" s="120"/>
      <c r="G22" s="120"/>
      <c r="H22" s="120"/>
      <c r="J22" s="133">
        <v>15</v>
      </c>
      <c r="K22" s="69">
        <v>84190.94299999997</v>
      </c>
      <c r="L22" s="69">
        <v>153290.87599999984</v>
      </c>
      <c r="M22" s="69"/>
      <c r="N22" s="69"/>
      <c r="O22" s="69"/>
      <c r="P22" s="134"/>
      <c r="R22" s="465">
        <v>15</v>
      </c>
      <c r="S22" s="466">
        <v>81334.90400000001</v>
      </c>
      <c r="T22" s="466">
        <v>162355.05099999992</v>
      </c>
      <c r="U22" s="466">
        <v>272251.5830000001</v>
      </c>
      <c r="V22" s="466">
        <v>176765.53100000019</v>
      </c>
      <c r="W22" s="466">
        <v>219126.75</v>
      </c>
      <c r="X22" s="467">
        <v>182114.19499999992</v>
      </c>
    </row>
    <row r="23" spans="1:24" s="61" customFormat="1" ht="12.75" customHeight="1">
      <c r="A23" s="60"/>
      <c r="B23" s="60"/>
      <c r="C23" s="60"/>
      <c r="D23" s="60"/>
      <c r="E23" s="60"/>
      <c r="F23" s="60"/>
      <c r="G23" s="60"/>
      <c r="H23" s="60"/>
      <c r="J23" s="133">
        <v>16</v>
      </c>
      <c r="K23" s="69">
        <v>113092.11999999998</v>
      </c>
      <c r="L23" s="69">
        <v>150114.14199999993</v>
      </c>
      <c r="M23" s="69"/>
      <c r="N23" s="69"/>
      <c r="O23" s="69"/>
      <c r="P23" s="134"/>
      <c r="R23" s="465">
        <v>16</v>
      </c>
      <c r="S23" s="466">
        <v>69076.930000000022</v>
      </c>
      <c r="T23" s="466">
        <v>156932.50000000006</v>
      </c>
      <c r="U23" s="466">
        <v>267001.978</v>
      </c>
      <c r="V23" s="466">
        <v>189037.90099999984</v>
      </c>
      <c r="W23" s="466">
        <v>213989.05499999999</v>
      </c>
      <c r="X23" s="467">
        <v>179791.86499999987</v>
      </c>
    </row>
    <row r="24" spans="1:24" s="61" customFormat="1" ht="20.100000000000001" customHeight="1">
      <c r="A24" s="60"/>
      <c r="B24" s="60"/>
      <c r="C24" s="60"/>
      <c r="D24" s="60"/>
      <c r="E24" s="60"/>
      <c r="F24" s="60"/>
      <c r="G24" s="60"/>
      <c r="H24" s="60"/>
      <c r="J24" s="133">
        <v>17</v>
      </c>
      <c r="K24" s="69">
        <v>129273.64899999999</v>
      </c>
      <c r="L24" s="69">
        <v>165008.95299999992</v>
      </c>
      <c r="M24" s="69"/>
      <c r="N24" s="69"/>
      <c r="O24" s="69"/>
      <c r="P24" s="134"/>
      <c r="R24" s="465">
        <v>17</v>
      </c>
      <c r="S24" s="466">
        <v>73666.33600000001</v>
      </c>
      <c r="T24" s="466">
        <v>163228.33000000002</v>
      </c>
      <c r="U24" s="466">
        <v>262168.011</v>
      </c>
      <c r="V24" s="466">
        <v>194847.36900000001</v>
      </c>
      <c r="W24" s="466">
        <v>188593.38000000006</v>
      </c>
      <c r="X24" s="467">
        <v>161783.46099999995</v>
      </c>
    </row>
    <row r="25" spans="1:24" s="61" customFormat="1" ht="12" customHeight="1">
      <c r="A25" s="60"/>
      <c r="B25" s="60"/>
      <c r="C25" s="60"/>
      <c r="D25" s="60"/>
      <c r="E25" s="60"/>
      <c r="F25" s="60"/>
      <c r="G25" s="60"/>
      <c r="H25" s="60"/>
      <c r="J25" s="133">
        <v>18</v>
      </c>
      <c r="K25" s="69">
        <v>131799.478</v>
      </c>
      <c r="L25" s="69">
        <v>169088.72900000017</v>
      </c>
      <c r="M25" s="69"/>
      <c r="N25" s="69"/>
      <c r="O25" s="69"/>
      <c r="P25" s="134"/>
      <c r="R25" s="465">
        <v>18</v>
      </c>
      <c r="S25" s="466">
        <v>76894.024999999994</v>
      </c>
      <c r="T25" s="466">
        <v>186306.01099999988</v>
      </c>
      <c r="U25" s="466">
        <v>286361.51900000009</v>
      </c>
      <c r="V25" s="466">
        <v>208553.45200000011</v>
      </c>
      <c r="W25" s="466">
        <v>155343.57199999996</v>
      </c>
      <c r="X25" s="467">
        <v>141644.82799999995</v>
      </c>
    </row>
    <row r="26" spans="1:24" s="61" customFormat="1" ht="12" customHeight="1">
      <c r="A26" s="60"/>
      <c r="B26" s="60"/>
      <c r="C26" s="60"/>
      <c r="D26" s="60"/>
      <c r="E26" s="60"/>
      <c r="F26" s="60"/>
      <c r="G26" s="60"/>
      <c r="H26" s="60"/>
      <c r="J26" s="133">
        <v>19</v>
      </c>
      <c r="K26" s="69">
        <v>126686.73600000002</v>
      </c>
      <c r="L26" s="69">
        <v>169886.21800000005</v>
      </c>
      <c r="M26" s="69"/>
      <c r="N26" s="69"/>
      <c r="O26" s="69"/>
      <c r="P26" s="134"/>
      <c r="R26" s="465">
        <v>19</v>
      </c>
      <c r="S26" s="466">
        <v>95934.968000000023</v>
      </c>
      <c r="T26" s="466">
        <v>200791.39200000002</v>
      </c>
      <c r="U26" s="466">
        <v>283155.26400000008</v>
      </c>
      <c r="V26" s="466">
        <v>229603.31300000014</v>
      </c>
      <c r="W26" s="466">
        <v>171021.22799999986</v>
      </c>
      <c r="X26" s="467">
        <v>136420.59099999999</v>
      </c>
    </row>
    <row r="27" spans="1:24" s="61" customFormat="1" ht="12" customHeight="1">
      <c r="A27" s="60"/>
      <c r="B27" s="60"/>
      <c r="C27" s="60"/>
      <c r="D27" s="60"/>
      <c r="E27" s="60"/>
      <c r="F27" s="60"/>
      <c r="G27" s="60"/>
      <c r="H27" s="60"/>
      <c r="J27" s="133">
        <v>20</v>
      </c>
      <c r="K27" s="69">
        <v>101519.46600000003</v>
      </c>
      <c r="L27" s="69">
        <v>164763.80999999997</v>
      </c>
      <c r="M27" s="69"/>
      <c r="N27" s="69"/>
      <c r="O27" s="69"/>
      <c r="P27" s="134"/>
      <c r="R27" s="465">
        <v>20</v>
      </c>
      <c r="S27" s="466">
        <v>108302.13800000001</v>
      </c>
      <c r="T27" s="466">
        <v>209492.81100000002</v>
      </c>
      <c r="U27" s="466">
        <v>265684.56400000001</v>
      </c>
      <c r="V27" s="466">
        <v>237662.13900000008</v>
      </c>
      <c r="W27" s="466">
        <v>168735.01699999999</v>
      </c>
      <c r="X27" s="467">
        <v>129433.68599999996</v>
      </c>
    </row>
    <row r="28" spans="1:24" s="61" customFormat="1" ht="12" customHeight="1">
      <c r="A28" s="60"/>
      <c r="B28" s="60"/>
      <c r="C28" s="60"/>
      <c r="D28" s="60"/>
      <c r="E28" s="60"/>
      <c r="F28" s="60"/>
      <c r="G28" s="60"/>
      <c r="H28" s="60"/>
      <c r="J28" s="133">
        <v>21</v>
      </c>
      <c r="K28" s="69">
        <v>74912.320000000022</v>
      </c>
      <c r="L28" s="69">
        <v>173007.51299999998</v>
      </c>
      <c r="M28" s="69"/>
      <c r="N28" s="69"/>
      <c r="O28" s="69"/>
      <c r="P28" s="134"/>
      <c r="R28" s="465">
        <v>21</v>
      </c>
      <c r="S28" s="466">
        <v>111630.28499999997</v>
      </c>
      <c r="T28" s="466">
        <v>210576.41899999988</v>
      </c>
      <c r="U28" s="466">
        <v>248557.201</v>
      </c>
      <c r="V28" s="466">
        <v>227930.87600000002</v>
      </c>
      <c r="W28" s="466">
        <v>156396.24599999998</v>
      </c>
      <c r="X28" s="467">
        <v>117136.37699999996</v>
      </c>
    </row>
    <row r="29" spans="1:24" s="61" customFormat="1" ht="12" customHeight="1">
      <c r="A29" s="60"/>
      <c r="B29" s="60"/>
      <c r="C29" s="60"/>
      <c r="D29" s="60"/>
      <c r="E29" s="60"/>
      <c r="F29" s="60"/>
      <c r="G29" s="60"/>
      <c r="H29" s="60"/>
      <c r="J29" s="133">
        <v>22</v>
      </c>
      <c r="K29" s="69">
        <v>86546.23400000004</v>
      </c>
      <c r="L29" s="69">
        <v>209708.81299999988</v>
      </c>
      <c r="M29" s="69"/>
      <c r="N29" s="69"/>
      <c r="O29" s="69"/>
      <c r="P29" s="134"/>
      <c r="R29" s="465">
        <v>22</v>
      </c>
      <c r="S29" s="466">
        <v>103601.39899999998</v>
      </c>
      <c r="T29" s="466">
        <v>209391.07300000015</v>
      </c>
      <c r="U29" s="466">
        <v>221240.54499999998</v>
      </c>
      <c r="V29" s="466">
        <v>228344.77699999986</v>
      </c>
      <c r="W29" s="466">
        <v>156113.761</v>
      </c>
      <c r="X29" s="467">
        <v>100059.79899999997</v>
      </c>
    </row>
    <row r="30" spans="1:24" s="61" customFormat="1" ht="12" customHeight="1">
      <c r="A30" s="60"/>
      <c r="B30" s="60"/>
      <c r="C30" s="60"/>
      <c r="D30" s="60"/>
      <c r="E30" s="60"/>
      <c r="F30" s="60"/>
      <c r="G30" s="60"/>
      <c r="H30" s="60"/>
      <c r="J30" s="133">
        <v>23</v>
      </c>
      <c r="K30" s="69">
        <v>95880.464000000022</v>
      </c>
      <c r="L30" s="69">
        <v>198589.87300000008</v>
      </c>
      <c r="M30" s="69"/>
      <c r="N30" s="69"/>
      <c r="O30" s="69"/>
      <c r="P30" s="134"/>
      <c r="R30" s="465">
        <v>23</v>
      </c>
      <c r="S30" s="466">
        <v>94600.734000000026</v>
      </c>
      <c r="T30" s="466">
        <v>199234.31500000015</v>
      </c>
      <c r="U30" s="466">
        <v>192806.70199999982</v>
      </c>
      <c r="V30" s="466">
        <v>236358.31399999998</v>
      </c>
      <c r="W30" s="466">
        <v>150925.26199999996</v>
      </c>
      <c r="X30" s="467">
        <v>94928.44</v>
      </c>
    </row>
    <row r="31" spans="1:24" s="61" customFormat="1" ht="12" customHeight="1">
      <c r="A31" s="60"/>
      <c r="B31" s="60"/>
      <c r="C31" s="123"/>
      <c r="D31" s="69"/>
      <c r="E31" s="69"/>
      <c r="F31" s="60"/>
      <c r="G31" s="60"/>
      <c r="H31" s="60"/>
      <c r="J31" s="133">
        <v>24</v>
      </c>
      <c r="K31" s="69">
        <v>100826.43499999998</v>
      </c>
      <c r="L31" s="69">
        <v>197338.31800000009</v>
      </c>
      <c r="M31" s="69"/>
      <c r="N31" s="69"/>
      <c r="O31" s="69"/>
      <c r="P31" s="134"/>
      <c r="R31" s="465">
        <v>24</v>
      </c>
      <c r="S31" s="466">
        <v>94120.097999999998</v>
      </c>
      <c r="T31" s="466">
        <v>194067.22600000008</v>
      </c>
      <c r="U31" s="466">
        <v>167536.18599999999</v>
      </c>
      <c r="V31" s="466">
        <v>232306.86</v>
      </c>
      <c r="W31" s="466">
        <v>152667.06700000001</v>
      </c>
      <c r="X31" s="467">
        <v>93643.57799999998</v>
      </c>
    </row>
    <row r="32" spans="1:24" s="61" customFormat="1" ht="12" customHeight="1">
      <c r="A32" s="60"/>
      <c r="B32" s="60"/>
      <c r="C32" s="60"/>
      <c r="D32" s="60"/>
      <c r="E32" s="60"/>
      <c r="F32" s="60"/>
      <c r="G32" s="60"/>
      <c r="H32" s="60"/>
      <c r="J32" s="133">
        <v>25</v>
      </c>
      <c r="K32" s="69">
        <v>94589.465000000026</v>
      </c>
      <c r="L32" s="69">
        <v>200035.52899999981</v>
      </c>
      <c r="M32" s="69"/>
      <c r="N32" s="69"/>
      <c r="O32" s="69"/>
      <c r="P32" s="134"/>
      <c r="R32" s="465">
        <v>25</v>
      </c>
      <c r="S32" s="466">
        <v>93100.023999999947</v>
      </c>
      <c r="T32" s="466">
        <v>185007.83600000004</v>
      </c>
      <c r="U32" s="466">
        <v>164503.25599999999</v>
      </c>
      <c r="V32" s="466">
        <v>232330.64500000008</v>
      </c>
      <c r="W32" s="466">
        <v>175293.77400000015</v>
      </c>
      <c r="X32" s="467">
        <v>98771.229999999952</v>
      </c>
    </row>
    <row r="33" spans="1:27" s="61" customFormat="1" ht="12" customHeight="1">
      <c r="A33" s="60"/>
      <c r="B33" s="60"/>
      <c r="C33" s="60"/>
      <c r="D33" s="60"/>
      <c r="E33" s="60"/>
      <c r="F33" s="60"/>
      <c r="G33" s="60"/>
      <c r="H33" s="60"/>
      <c r="J33" s="133">
        <v>26</v>
      </c>
      <c r="K33" s="69">
        <v>98813.205999999962</v>
      </c>
      <c r="L33" s="69">
        <v>215863.36399999997</v>
      </c>
      <c r="M33" s="69"/>
      <c r="N33" s="69"/>
      <c r="O33" s="69"/>
      <c r="P33" s="134"/>
      <c r="R33" s="465">
        <v>26</v>
      </c>
      <c r="S33" s="466">
        <v>100899.82299999995</v>
      </c>
      <c r="T33" s="466">
        <v>169074.11400000003</v>
      </c>
      <c r="U33" s="466">
        <v>165217.77000000002</v>
      </c>
      <c r="V33" s="466">
        <v>236920.50100000011</v>
      </c>
      <c r="W33" s="466">
        <v>204361.79799999984</v>
      </c>
      <c r="X33" s="467">
        <v>116919.47899999998</v>
      </c>
    </row>
    <row r="34" spans="1:27" ht="12" customHeight="1">
      <c r="A34" s="593" t="s">
        <v>224</v>
      </c>
      <c r="B34" s="593"/>
      <c r="C34" s="593"/>
      <c r="D34" s="593"/>
      <c r="E34" s="593"/>
      <c r="F34" s="593"/>
      <c r="G34" s="593"/>
      <c r="H34" s="593"/>
      <c r="J34" s="133">
        <v>27</v>
      </c>
      <c r="K34" s="135">
        <v>108246.7490000001</v>
      </c>
      <c r="L34" s="135">
        <v>225672.7289999999</v>
      </c>
      <c r="M34" s="135"/>
      <c r="N34" s="135"/>
      <c r="O34" s="135"/>
      <c r="P34" s="136"/>
      <c r="R34" s="465">
        <v>27</v>
      </c>
      <c r="S34" s="470">
        <v>90966.665999999997</v>
      </c>
      <c r="T34" s="470">
        <v>181955.42100000009</v>
      </c>
      <c r="U34" s="470">
        <v>186705.47800000006</v>
      </c>
      <c r="V34" s="470">
        <v>241739.42600000009</v>
      </c>
      <c r="W34" s="470">
        <v>227675.56200000009</v>
      </c>
      <c r="X34" s="471">
        <v>165034.35299999994</v>
      </c>
      <c r="AA34" s="61"/>
    </row>
    <row r="35" spans="1:27" ht="12" customHeight="1">
      <c r="A35" s="593"/>
      <c r="B35" s="593"/>
      <c r="C35" s="593"/>
      <c r="D35" s="593"/>
      <c r="E35" s="593"/>
      <c r="F35" s="593"/>
      <c r="G35" s="593"/>
      <c r="H35" s="593"/>
      <c r="J35" s="133">
        <v>28</v>
      </c>
      <c r="K35" s="135">
        <v>102421.376</v>
      </c>
      <c r="L35" s="135">
        <v>237281.07799999995</v>
      </c>
      <c r="M35" s="135"/>
      <c r="N35" s="135"/>
      <c r="O35" s="135"/>
      <c r="P35" s="136"/>
      <c r="R35" s="465">
        <v>28</v>
      </c>
      <c r="S35" s="470">
        <v>88903.229999999981</v>
      </c>
      <c r="T35" s="470">
        <v>200178.90800000002</v>
      </c>
      <c r="U35" s="470">
        <v>194389.19199999998</v>
      </c>
      <c r="V35" s="470">
        <v>236401.63599999997</v>
      </c>
      <c r="W35" s="470">
        <v>218854.27699999989</v>
      </c>
      <c r="X35" s="471">
        <v>181993.77000000016</v>
      </c>
      <c r="AA35" s="61"/>
    </row>
    <row r="36" spans="1:27" ht="12" customHeight="1">
      <c r="A36" s="82"/>
      <c r="B36" s="69"/>
      <c r="C36" s="125"/>
      <c r="D36" s="119"/>
      <c r="E36" s="119"/>
      <c r="F36" s="69"/>
      <c r="G36" s="69"/>
      <c r="H36" s="60"/>
      <c r="J36" s="133">
        <v>29</v>
      </c>
      <c r="K36" s="135">
        <v>98219.93700000002</v>
      </c>
      <c r="L36" s="135">
        <v>247458.19899999994</v>
      </c>
      <c r="M36" s="135"/>
      <c r="N36" s="135"/>
      <c r="O36" s="135"/>
      <c r="P36" s="136"/>
      <c r="R36" s="465">
        <v>29</v>
      </c>
      <c r="S36" s="470">
        <v>85616.514999999999</v>
      </c>
      <c r="T36" s="470">
        <v>203094.10000000009</v>
      </c>
      <c r="U36" s="470">
        <v>181860.43999999983</v>
      </c>
      <c r="V36" s="470">
        <v>249393.80599999998</v>
      </c>
      <c r="W36" s="470"/>
      <c r="X36" s="471">
        <v>171899.54999999993</v>
      </c>
      <c r="AA36" s="61"/>
    </row>
    <row r="37" spans="1:27" ht="12" customHeight="1">
      <c r="A37" s="60"/>
      <c r="B37" s="60"/>
      <c r="C37" s="125"/>
      <c r="D37" s="119"/>
      <c r="E37" s="119"/>
      <c r="F37" s="60"/>
      <c r="G37" s="60"/>
      <c r="H37" s="60"/>
      <c r="J37" s="133">
        <v>30</v>
      </c>
      <c r="K37" s="135">
        <v>99060.377999999968</v>
      </c>
      <c r="L37" s="135">
        <v>244967.59700000004</v>
      </c>
      <c r="M37" s="135"/>
      <c r="N37" s="135"/>
      <c r="O37" s="135"/>
      <c r="P37" s="136"/>
      <c r="R37" s="465">
        <v>30</v>
      </c>
      <c r="S37" s="470">
        <v>88403.464999999982</v>
      </c>
      <c r="T37" s="470">
        <v>210825.78699999995</v>
      </c>
      <c r="U37" s="470">
        <v>175520.53499999997</v>
      </c>
      <c r="V37" s="470">
        <v>251230.50499999989</v>
      </c>
      <c r="W37" s="470"/>
      <c r="X37" s="471">
        <v>152443.69499999995</v>
      </c>
      <c r="AA37" s="61"/>
    </row>
    <row r="38" spans="1:27" ht="12" customHeight="1">
      <c r="A38" s="117"/>
      <c r="B38" s="118"/>
      <c r="C38" s="125"/>
      <c r="D38" s="126"/>
      <c r="E38" s="126"/>
      <c r="F38" s="118"/>
      <c r="G38" s="118"/>
      <c r="H38" s="117"/>
      <c r="J38" s="137">
        <v>31</v>
      </c>
      <c r="K38" s="127">
        <v>108098.152</v>
      </c>
      <c r="L38" s="127"/>
      <c r="M38" s="127"/>
      <c r="N38" s="127"/>
      <c r="O38" s="127"/>
      <c r="P38" s="138"/>
      <c r="R38" s="462">
        <v>31</v>
      </c>
      <c r="S38" s="472">
        <v>100276.82999999996</v>
      </c>
      <c r="T38" s="472"/>
      <c r="U38" s="472">
        <v>147570.55599999992</v>
      </c>
      <c r="V38" s="472">
        <v>236139.78200000001</v>
      </c>
      <c r="W38" s="472"/>
      <c r="X38" s="473">
        <v>136061.51499999996</v>
      </c>
      <c r="AA38" s="61"/>
    </row>
    <row r="39" spans="1:27" ht="12" customHeight="1">
      <c r="A39" s="118"/>
      <c r="B39" s="121"/>
      <c r="C39" s="125"/>
      <c r="D39" s="128"/>
      <c r="E39" s="128"/>
      <c r="F39" s="121"/>
      <c r="G39" s="121"/>
      <c r="H39" s="117"/>
      <c r="J39" s="139" t="s">
        <v>4</v>
      </c>
      <c r="K39" s="127">
        <f>SUM(K8:K38)</f>
        <v>2522726.04</v>
      </c>
      <c r="L39" s="127">
        <f t="shared" ref="L39:P39" si="4">SUM(L8:L38)</f>
        <v>5001441.227</v>
      </c>
      <c r="M39" s="127">
        <f t="shared" si="4"/>
        <v>0</v>
      </c>
      <c r="N39" s="127">
        <f t="shared" si="4"/>
        <v>0</v>
      </c>
      <c r="O39" s="127">
        <f>SUM(O8:O38)</f>
        <v>0</v>
      </c>
      <c r="P39" s="138">
        <f t="shared" si="4"/>
        <v>0</v>
      </c>
      <c r="R39" s="474" t="s">
        <v>4</v>
      </c>
      <c r="S39" s="472">
        <f>SUM(S8:S38)</f>
        <v>2782482.835</v>
      </c>
      <c r="T39" s="472">
        <f t="shared" ref="T39:X39" si="5">SUM(T8:T38)</f>
        <v>4861697.1680000005</v>
      </c>
      <c r="U39" s="472">
        <f t="shared" si="5"/>
        <v>6835696.6789999995</v>
      </c>
      <c r="V39" s="472">
        <f t="shared" si="5"/>
        <v>6243357.3060000008</v>
      </c>
      <c r="W39" s="472">
        <f t="shared" si="5"/>
        <v>5895678.6310000001</v>
      </c>
      <c r="X39" s="473">
        <f t="shared" si="5"/>
        <v>5004188.1239999989</v>
      </c>
    </row>
    <row r="40" spans="1:27" ht="12" customHeight="1">
      <c r="A40" s="322"/>
      <c r="B40" s="323" t="s">
        <v>48</v>
      </c>
      <c r="C40" s="323" t="s">
        <v>49</v>
      </c>
      <c r="D40" s="323" t="s">
        <v>50</v>
      </c>
      <c r="E40" s="323" t="s">
        <v>39</v>
      </c>
      <c r="F40" s="323" t="s">
        <v>40</v>
      </c>
      <c r="G40" s="323" t="s">
        <v>41</v>
      </c>
      <c r="H40" s="117"/>
      <c r="K40" s="70"/>
      <c r="L40" s="70"/>
      <c r="M40" s="70"/>
      <c r="N40" s="70"/>
      <c r="O40" s="70"/>
      <c r="P40" s="70"/>
    </row>
    <row r="41" spans="1:27" ht="12" customHeight="1">
      <c r="A41" s="323" t="s">
        <v>21</v>
      </c>
      <c r="B41" s="129">
        <v>0.50973753568675639</v>
      </c>
      <c r="C41" s="129">
        <v>0.61035706731022454</v>
      </c>
      <c r="D41" s="129">
        <v>0.66158375212584364</v>
      </c>
      <c r="E41" s="129">
        <v>0.65603993448484799</v>
      </c>
      <c r="F41" s="129">
        <v>0.64445955582434988</v>
      </c>
      <c r="G41" s="129">
        <v>0.61373367615110885</v>
      </c>
      <c r="H41" s="117"/>
      <c r="N41" s="451"/>
    </row>
    <row r="42" spans="1:27" ht="12" customHeight="1">
      <c r="A42" s="323" t="s">
        <v>22</v>
      </c>
      <c r="B42" s="129">
        <v>0.49026246431324355</v>
      </c>
      <c r="C42" s="129">
        <v>0.38964293268977546</v>
      </c>
      <c r="D42" s="129">
        <v>0.33841624787415642</v>
      </c>
      <c r="E42" s="129">
        <v>0.34396006551515201</v>
      </c>
      <c r="F42" s="129">
        <v>0.35554044417565012</v>
      </c>
      <c r="G42" s="129">
        <v>0.38626632384889115</v>
      </c>
      <c r="H42" s="117"/>
    </row>
    <row r="43" spans="1:27" ht="5.0999999999999996" customHeight="1">
      <c r="A43" s="60"/>
      <c r="B43" s="60"/>
      <c r="C43" s="60"/>
      <c r="D43" s="60"/>
      <c r="E43" s="60"/>
      <c r="F43" s="60"/>
      <c r="G43" s="60"/>
      <c r="H43" s="60"/>
    </row>
    <row r="44" spans="1:27" ht="20.100000000000001" customHeight="1">
      <c r="A44" s="60"/>
      <c r="B44" s="60"/>
      <c r="C44" s="60"/>
      <c r="D44" s="60"/>
      <c r="E44" s="60"/>
      <c r="F44" s="60"/>
      <c r="G44" s="60"/>
      <c r="H44" s="60"/>
    </row>
    <row r="45" spans="1:27" ht="12" customHeight="1">
      <c r="A45" s="59"/>
      <c r="B45" s="59"/>
      <c r="C45" s="59"/>
      <c r="D45" s="59"/>
      <c r="E45" s="59"/>
      <c r="F45" s="59"/>
      <c r="G45" s="59"/>
      <c r="H45" s="59"/>
    </row>
    <row r="46" spans="1:27" ht="12" customHeight="1">
      <c r="A46" s="59"/>
      <c r="B46" s="59"/>
      <c r="C46" s="59"/>
      <c r="D46" s="59"/>
      <c r="E46" s="59"/>
      <c r="F46" s="59"/>
      <c r="G46" s="59"/>
      <c r="H46" s="59"/>
    </row>
    <row r="47" spans="1:27" ht="12" customHeight="1">
      <c r="A47" s="60"/>
      <c r="B47" s="60"/>
      <c r="C47" s="60"/>
      <c r="D47" s="60"/>
      <c r="E47" s="60"/>
      <c r="F47" s="60"/>
      <c r="G47" s="60"/>
      <c r="H47" s="60"/>
    </row>
    <row r="48" spans="1:27" ht="12" customHeight="1">
      <c r="A48" s="60"/>
      <c r="B48" s="60"/>
      <c r="C48" s="60"/>
      <c r="D48" s="60"/>
      <c r="E48" s="60"/>
      <c r="F48" s="60"/>
      <c r="G48" s="60"/>
      <c r="H48" s="60"/>
    </row>
    <row r="49" spans="1:8" ht="12" customHeight="1">
      <c r="A49" s="593" t="s">
        <v>243</v>
      </c>
      <c r="B49" s="593"/>
      <c r="C49" s="593"/>
      <c r="D49" s="593"/>
      <c r="E49" s="593"/>
      <c r="F49" s="593"/>
      <c r="G49" s="593"/>
      <c r="H49" s="593"/>
    </row>
    <row r="50" spans="1:8" ht="12" customHeight="1">
      <c r="A50" s="593"/>
      <c r="B50" s="593"/>
      <c r="C50" s="593"/>
      <c r="D50" s="593"/>
      <c r="E50" s="593"/>
      <c r="F50" s="593"/>
      <c r="G50" s="593"/>
      <c r="H50" s="593"/>
    </row>
    <row r="51" spans="1:8" ht="12" customHeight="1">
      <c r="A51" s="60"/>
      <c r="B51" s="60"/>
      <c r="C51" s="60"/>
      <c r="D51" s="60"/>
      <c r="E51" s="60"/>
      <c r="F51" s="60"/>
      <c r="G51" s="60"/>
      <c r="H51" s="60"/>
    </row>
    <row r="52" spans="1:8" ht="12" customHeight="1">
      <c r="A52" s="60"/>
      <c r="B52" s="60"/>
      <c r="C52" s="60"/>
      <c r="D52" s="60"/>
      <c r="E52" s="60"/>
      <c r="F52" s="60"/>
      <c r="G52" s="60"/>
      <c r="H52" s="60"/>
    </row>
    <row r="53" spans="1:8" ht="12" customHeight="1">
      <c r="A53" s="117"/>
      <c r="B53" s="59"/>
      <c r="C53" s="59"/>
      <c r="D53" s="59"/>
      <c r="E53" s="59"/>
      <c r="F53" s="59"/>
      <c r="G53" s="59"/>
      <c r="H53" s="117"/>
    </row>
    <row r="54" spans="1:8" ht="12" customHeight="1">
      <c r="A54" s="118"/>
      <c r="B54" s="59"/>
      <c r="C54" s="59"/>
      <c r="D54" s="59"/>
      <c r="E54" s="59"/>
      <c r="F54" s="59"/>
      <c r="G54" s="59"/>
      <c r="H54" s="117"/>
    </row>
    <row r="55" spans="1:8" ht="12" customHeight="1">
      <c r="A55" s="118"/>
      <c r="B55" s="130"/>
      <c r="C55" s="130"/>
      <c r="D55" s="130"/>
      <c r="E55" s="130"/>
      <c r="F55" s="130"/>
      <c r="G55" s="130"/>
      <c r="H55" s="117"/>
    </row>
    <row r="56" spans="1:8" ht="12" customHeight="1">
      <c r="A56" s="82"/>
      <c r="B56" s="60"/>
      <c r="C56" s="60"/>
      <c r="D56" s="60"/>
      <c r="E56" s="60"/>
      <c r="F56" s="60"/>
      <c r="G56" s="60"/>
      <c r="H56" s="60"/>
    </row>
    <row r="57" spans="1:8" ht="12" customHeight="1">
      <c r="A57" s="60"/>
      <c r="B57" s="131"/>
      <c r="C57" s="131"/>
      <c r="D57" s="131"/>
      <c r="E57" s="131"/>
      <c r="F57" s="131"/>
      <c r="G57" s="131"/>
      <c r="H57" s="60"/>
    </row>
    <row r="58" spans="1:8" ht="12" customHeight="1">
      <c r="A58" s="60"/>
      <c r="B58" s="82"/>
      <c r="C58" s="82"/>
      <c r="D58" s="82"/>
      <c r="E58" s="82"/>
      <c r="F58" s="82"/>
      <c r="G58" s="82"/>
      <c r="H58" s="60"/>
    </row>
    <row r="59" spans="1:8" ht="12" customHeight="1">
      <c r="A59" s="82"/>
      <c r="B59" s="129"/>
      <c r="C59" s="129"/>
      <c r="D59" s="129"/>
      <c r="E59" s="129"/>
      <c r="F59" s="129"/>
      <c r="G59" s="129"/>
      <c r="H59" s="60"/>
    </row>
    <row r="60" spans="1:8" ht="12" customHeight="1">
      <c r="A60" s="82"/>
      <c r="B60" s="129"/>
      <c r="C60" s="129"/>
      <c r="D60" s="129"/>
      <c r="E60" s="129"/>
      <c r="F60" s="129"/>
      <c r="G60" s="129"/>
      <c r="H60" s="60"/>
    </row>
    <row r="61" spans="1:8" ht="12" customHeight="1">
      <c r="A61" s="82"/>
      <c r="B61" s="132"/>
      <c r="C61" s="132"/>
      <c r="D61" s="132"/>
      <c r="E61" s="132"/>
      <c r="F61" s="132"/>
      <c r="G61" s="132"/>
      <c r="H61" s="60"/>
    </row>
    <row r="62" spans="1:8" ht="12" customHeight="1">
      <c r="A62" s="60"/>
      <c r="B62" s="60"/>
      <c r="C62" s="60"/>
      <c r="D62" s="60"/>
      <c r="E62" s="60"/>
      <c r="F62" s="60"/>
      <c r="G62" s="60"/>
      <c r="H62" s="60"/>
    </row>
    <row r="63" spans="1:8" ht="5.0999999999999996" customHeight="1">
      <c r="A63" s="60"/>
      <c r="B63" s="60"/>
      <c r="C63" s="60"/>
      <c r="D63" s="60"/>
      <c r="E63" s="60"/>
      <c r="F63" s="60"/>
      <c r="G63" s="60"/>
      <c r="H63" s="60"/>
    </row>
    <row r="64" spans="1:8" ht="15" customHeight="1">
      <c r="A64" s="59"/>
      <c r="B64" s="59"/>
      <c r="C64" s="59"/>
      <c r="D64" s="59"/>
      <c r="E64" s="59"/>
      <c r="F64" s="59"/>
      <c r="G64" s="59"/>
      <c r="H64" s="59"/>
    </row>
    <row r="65" spans="1:8" ht="15" customHeight="1">
      <c r="A65" s="59"/>
      <c r="B65" s="59"/>
      <c r="C65" s="59"/>
      <c r="D65" s="59"/>
      <c r="E65" s="59"/>
      <c r="F65" s="59"/>
      <c r="G65" s="59"/>
      <c r="H65" s="59"/>
    </row>
    <row r="66" spans="1:8" ht="15" customHeight="1">
      <c r="A66" s="59"/>
      <c r="B66" s="59"/>
      <c r="C66" s="59"/>
      <c r="D66" s="59"/>
      <c r="E66" s="59"/>
      <c r="F66" s="59"/>
      <c r="G66" s="59"/>
      <c r="H66" s="59"/>
    </row>
    <row r="67" spans="1:8" ht="15" customHeight="1">
      <c r="A67" s="59"/>
      <c r="B67" s="59"/>
      <c r="C67" s="59"/>
      <c r="D67" s="59"/>
      <c r="E67" s="59"/>
      <c r="F67" s="59"/>
      <c r="G67" s="59"/>
      <c r="H67" s="59"/>
    </row>
    <row r="68" spans="1:8" ht="15" customHeight="1">
      <c r="A68" s="59"/>
      <c r="B68" s="59"/>
      <c r="C68" s="59"/>
      <c r="D68" s="59"/>
      <c r="E68" s="59"/>
      <c r="F68" s="59"/>
      <c r="G68" s="59"/>
      <c r="H68" s="59"/>
    </row>
    <row r="69" spans="1:8" ht="15" customHeight="1">
      <c r="A69" s="59"/>
      <c r="B69" s="59"/>
      <c r="C69" s="59"/>
      <c r="D69" s="59"/>
      <c r="E69" s="59"/>
      <c r="F69" s="59"/>
      <c r="G69" s="59"/>
      <c r="H69" s="59"/>
    </row>
    <row r="70" spans="1:8" ht="15" customHeight="1">
      <c r="A70" s="59"/>
      <c r="B70" s="59"/>
      <c r="C70" s="59"/>
      <c r="D70" s="59"/>
      <c r="E70" s="59"/>
      <c r="F70" s="59"/>
      <c r="G70" s="59"/>
      <c r="H70" s="59"/>
    </row>
    <row r="71" spans="1:8" ht="15" customHeight="1">
      <c r="A71" s="59"/>
      <c r="B71" s="59"/>
      <c r="C71" s="59"/>
      <c r="D71" s="59"/>
      <c r="E71" s="59"/>
      <c r="F71" s="59"/>
      <c r="G71" s="59"/>
      <c r="H71" s="59"/>
    </row>
    <row r="72" spans="1:8" ht="15" customHeight="1">
      <c r="A72" s="59"/>
      <c r="B72" s="59"/>
      <c r="C72" s="59"/>
      <c r="D72" s="59"/>
      <c r="E72" s="59"/>
      <c r="F72" s="59"/>
      <c r="G72" s="59"/>
      <c r="H72" s="59"/>
    </row>
    <row r="73" spans="1:8" ht="15" customHeight="1">
      <c r="A73" s="59"/>
      <c r="B73" s="59"/>
      <c r="C73" s="59"/>
      <c r="D73" s="59"/>
      <c r="E73" s="59"/>
      <c r="F73" s="59"/>
      <c r="G73" s="59"/>
      <c r="H73" s="59"/>
    </row>
    <row r="74" spans="1:8" ht="15" customHeight="1">
      <c r="A74" s="59"/>
      <c r="B74" s="59"/>
      <c r="C74" s="59"/>
      <c r="D74" s="59"/>
      <c r="E74" s="59"/>
      <c r="F74" s="59"/>
      <c r="G74" s="59"/>
      <c r="H74" s="59"/>
    </row>
    <row r="75" spans="1:8" ht="15" customHeight="1">
      <c r="A75" s="59"/>
      <c r="B75" s="59"/>
      <c r="C75" s="59"/>
      <c r="D75" s="59"/>
      <c r="E75" s="59"/>
      <c r="F75" s="59"/>
      <c r="G75" s="59"/>
      <c r="H75" s="59"/>
    </row>
    <row r="76" spans="1:8" ht="15" customHeight="1">
      <c r="A76" s="59"/>
      <c r="B76" s="59"/>
      <c r="C76" s="59"/>
      <c r="D76" s="59"/>
      <c r="E76" s="59"/>
      <c r="F76" s="59"/>
      <c r="G76" s="59"/>
      <c r="H76" s="59"/>
    </row>
    <row r="77" spans="1:8" ht="15" customHeight="1">
      <c r="A77" s="59"/>
      <c r="B77" s="59"/>
      <c r="C77" s="59"/>
      <c r="D77" s="59"/>
      <c r="E77" s="59"/>
      <c r="F77" s="59"/>
      <c r="G77" s="59"/>
      <c r="H77" s="59"/>
    </row>
    <row r="78" spans="1:8" ht="15" customHeight="1">
      <c r="A78" s="59"/>
      <c r="B78" s="59"/>
      <c r="C78" s="59"/>
      <c r="D78" s="59"/>
      <c r="E78" s="59"/>
      <c r="F78" s="59"/>
      <c r="G78" s="59"/>
      <c r="H78" s="59"/>
    </row>
    <row r="79" spans="1:8" ht="15" customHeight="1">
      <c r="A79" s="59"/>
      <c r="B79" s="59"/>
      <c r="C79" s="59"/>
      <c r="D79" s="59"/>
      <c r="E79" s="59"/>
      <c r="F79" s="59"/>
      <c r="G79" s="59"/>
      <c r="H79" s="59"/>
    </row>
    <row r="80" spans="1:8" ht="15" customHeight="1">
      <c r="A80" s="59"/>
      <c r="B80" s="59"/>
      <c r="C80" s="59"/>
      <c r="D80" s="59"/>
      <c r="E80" s="59"/>
      <c r="F80" s="59"/>
      <c r="G80" s="59"/>
      <c r="H80" s="59"/>
    </row>
    <row r="81" spans="1:8" ht="15" customHeight="1">
      <c r="A81" s="59"/>
      <c r="B81" s="59"/>
      <c r="C81" s="59"/>
      <c r="D81" s="59"/>
      <c r="E81" s="59"/>
      <c r="F81" s="59"/>
      <c r="G81" s="59"/>
      <c r="H81" s="59"/>
    </row>
    <row r="82" spans="1:8" ht="15" customHeight="1">
      <c r="A82" s="59"/>
      <c r="B82" s="59"/>
      <c r="C82" s="59"/>
      <c r="D82" s="59"/>
      <c r="E82" s="59"/>
      <c r="F82" s="59"/>
      <c r="G82" s="59"/>
      <c r="H82" s="59"/>
    </row>
    <row r="83" spans="1:8" ht="15" customHeight="1">
      <c r="A83" s="59"/>
      <c r="B83" s="59"/>
      <c r="C83" s="59"/>
      <c r="D83" s="59"/>
      <c r="E83" s="59"/>
      <c r="F83" s="59"/>
      <c r="G83" s="59"/>
      <c r="H83" s="59"/>
    </row>
    <row r="84" spans="1:8" ht="15" customHeight="1">
      <c r="A84" s="59"/>
      <c r="B84" s="59"/>
      <c r="C84" s="59"/>
      <c r="D84" s="59"/>
      <c r="E84" s="59"/>
      <c r="F84" s="59"/>
      <c r="G84" s="59"/>
      <c r="H84" s="59"/>
    </row>
    <row r="85" spans="1:8" ht="15" customHeight="1">
      <c r="A85" s="59"/>
      <c r="B85" s="59"/>
      <c r="C85" s="59"/>
      <c r="D85" s="59"/>
      <c r="E85" s="59"/>
      <c r="F85" s="59"/>
      <c r="G85" s="59"/>
      <c r="H85" s="59"/>
    </row>
    <row r="86" spans="1:8" ht="15" customHeight="1">
      <c r="A86" s="59"/>
      <c r="B86" s="59"/>
      <c r="C86" s="59"/>
      <c r="D86" s="59"/>
      <c r="E86" s="59"/>
      <c r="F86" s="59"/>
      <c r="G86" s="59"/>
      <c r="H86" s="59"/>
    </row>
    <row r="87" spans="1:8" ht="15" customHeight="1">
      <c r="A87" s="59"/>
      <c r="B87" s="59"/>
      <c r="C87" s="59"/>
      <c r="D87" s="59"/>
      <c r="E87" s="59"/>
      <c r="F87" s="59"/>
      <c r="G87" s="59"/>
      <c r="H87" s="59"/>
    </row>
    <row r="88" spans="1:8" ht="15" customHeight="1">
      <c r="A88" s="59"/>
      <c r="B88" s="59"/>
      <c r="C88" s="59"/>
      <c r="D88" s="59"/>
      <c r="E88" s="59"/>
      <c r="F88" s="59"/>
      <c r="G88" s="59"/>
      <c r="H88" s="59"/>
    </row>
    <row r="89" spans="1:8" ht="15" customHeight="1">
      <c r="A89" s="59"/>
      <c r="B89" s="59"/>
      <c r="C89" s="59"/>
      <c r="D89" s="59"/>
      <c r="E89" s="59"/>
      <c r="F89" s="59"/>
      <c r="G89" s="59"/>
      <c r="H89" s="59"/>
    </row>
    <row r="90" spans="1:8" ht="15" customHeight="1">
      <c r="A90" s="59"/>
      <c r="B90" s="59"/>
      <c r="C90" s="59"/>
      <c r="D90" s="59"/>
      <c r="E90" s="59"/>
      <c r="F90" s="59"/>
      <c r="G90" s="59"/>
      <c r="H90" s="59"/>
    </row>
    <row r="91" spans="1:8" ht="15" customHeight="1">
      <c r="A91" s="59"/>
      <c r="B91" s="59"/>
      <c r="C91" s="59"/>
      <c r="D91" s="59"/>
      <c r="E91" s="59"/>
      <c r="F91" s="59"/>
      <c r="G91" s="59"/>
      <c r="H91" s="59"/>
    </row>
    <row r="92" spans="1:8" ht="15" customHeight="1">
      <c r="A92" s="59"/>
      <c r="B92" s="59"/>
      <c r="C92" s="59"/>
      <c r="D92" s="59"/>
      <c r="E92" s="59"/>
      <c r="F92" s="59"/>
      <c r="G92" s="59"/>
      <c r="H92" s="59"/>
    </row>
    <row r="93" spans="1:8" ht="15" customHeight="1">
      <c r="A93" s="59"/>
      <c r="B93" s="59"/>
      <c r="C93" s="59"/>
      <c r="D93" s="59"/>
      <c r="E93" s="59"/>
      <c r="F93" s="59"/>
      <c r="G93" s="59"/>
      <c r="H93" s="59"/>
    </row>
    <row r="94" spans="1:8" ht="15" customHeight="1">
      <c r="A94" s="59"/>
      <c r="B94" s="59"/>
      <c r="C94" s="59"/>
      <c r="D94" s="59"/>
      <c r="E94" s="59"/>
      <c r="F94" s="59"/>
      <c r="G94" s="59"/>
      <c r="H94" s="59"/>
    </row>
    <row r="95" spans="1:8" ht="15" customHeight="1"/>
    <row r="96" spans="1:8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</sheetData>
  <mergeCells count="6">
    <mergeCell ref="J6:P6"/>
    <mergeCell ref="R6:X6"/>
    <mergeCell ref="A18:H18"/>
    <mergeCell ref="A3:H3"/>
    <mergeCell ref="A49:H50"/>
    <mergeCell ref="A34:H3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>
    <oddFooter>&amp;C&amp;9&amp;P/&amp;N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0"/>
  <dimension ref="A1:O172"/>
  <sheetViews>
    <sheetView view="pageBreakPreview" zoomScaleNormal="100" zoomScaleSheetLayoutView="100" workbookViewId="0">
      <selection activeCell="E1" sqref="E1"/>
    </sheetView>
  </sheetViews>
  <sheetFormatPr defaultColWidth="9" defaultRowHeight="11.25"/>
  <cols>
    <col min="1" max="1" width="11.25" style="57" customWidth="1"/>
    <col min="2" max="2" width="17.625" style="57" customWidth="1"/>
    <col min="3" max="7" width="10.25" style="57" customWidth="1"/>
    <col min="8" max="8" width="8.375" style="57" customWidth="1"/>
    <col min="9" max="9" width="16.375" style="57" customWidth="1"/>
    <col min="10" max="16384" width="9" style="57"/>
  </cols>
  <sheetData>
    <row r="1" spans="1:15" ht="20.25" customHeight="1">
      <c r="A1" s="594" t="s">
        <v>208</v>
      </c>
      <c r="B1" s="594"/>
      <c r="C1" s="594"/>
      <c r="D1" s="594"/>
      <c r="E1" s="594"/>
      <c r="F1" s="594"/>
      <c r="G1" s="594"/>
      <c r="H1" s="594"/>
    </row>
    <row r="2" spans="1:15" ht="15.75" customHeight="1">
      <c r="A2" s="142"/>
      <c r="B2" s="596"/>
      <c r="C2" s="596"/>
      <c r="D2" s="596"/>
      <c r="E2" s="596"/>
      <c r="F2" s="596"/>
      <c r="G2" s="596"/>
      <c r="H2" s="596"/>
    </row>
    <row r="3" spans="1:15" ht="15.75" customHeight="1">
      <c r="A3" s="597" t="s">
        <v>244</v>
      </c>
      <c r="B3" s="597"/>
      <c r="C3" s="597"/>
      <c r="D3" s="597"/>
      <c r="E3" s="597"/>
      <c r="F3" s="597"/>
      <c r="G3" s="597"/>
      <c r="H3" s="597"/>
    </row>
    <row r="4" spans="1:15" ht="12.95" customHeight="1">
      <c r="A4" s="597"/>
      <c r="B4" s="597"/>
      <c r="C4" s="597"/>
      <c r="D4" s="597"/>
      <c r="E4" s="597"/>
      <c r="F4" s="597"/>
      <c r="G4" s="597"/>
      <c r="H4" s="597"/>
    </row>
    <row r="5" spans="1:15" s="61" customFormat="1" ht="12.95" customHeight="1">
      <c r="A5" s="597"/>
      <c r="B5" s="597"/>
      <c r="C5" s="597"/>
      <c r="D5" s="597"/>
      <c r="E5" s="597"/>
      <c r="F5" s="597"/>
      <c r="G5" s="597"/>
      <c r="H5" s="597"/>
    </row>
    <row r="6" spans="1:15" s="61" customFormat="1" ht="12" customHeight="1">
      <c r="A6" s="60"/>
      <c r="B6" s="60"/>
      <c r="C6" s="60"/>
      <c r="D6" s="60"/>
      <c r="E6" s="60"/>
      <c r="F6" s="60"/>
      <c r="G6" s="60"/>
      <c r="H6" s="60"/>
    </row>
    <row r="7" spans="1:15" s="61" customFormat="1" ht="12" customHeight="1">
      <c r="A7" s="60"/>
      <c r="B7" s="60"/>
      <c r="C7" s="60"/>
      <c r="D7" s="60"/>
      <c r="E7" s="60"/>
      <c r="F7" s="60"/>
      <c r="G7" s="60"/>
      <c r="H7" s="60"/>
    </row>
    <row r="8" spans="1:15" s="61" customFormat="1" ht="12" customHeight="1">
      <c r="A8" s="60"/>
      <c r="B8" s="60"/>
      <c r="C8" s="60"/>
      <c r="D8" s="60"/>
      <c r="E8" s="60"/>
      <c r="F8" s="60"/>
      <c r="G8" s="60"/>
      <c r="H8" s="60"/>
      <c r="K8" s="65"/>
      <c r="O8" s="65"/>
    </row>
    <row r="9" spans="1:15" s="61" customFormat="1" ht="12" customHeight="1">
      <c r="A9" s="60"/>
      <c r="B9" s="60"/>
      <c r="C9" s="60"/>
      <c r="D9" s="60"/>
      <c r="E9" s="60"/>
      <c r="F9" s="60"/>
      <c r="G9" s="60"/>
      <c r="H9" s="60"/>
      <c r="K9" s="65"/>
      <c r="O9" s="65"/>
    </row>
    <row r="10" spans="1:15" s="61" customFormat="1" ht="12" customHeight="1">
      <c r="A10" s="60"/>
      <c r="B10" s="60"/>
      <c r="C10" s="60"/>
      <c r="D10" s="60"/>
      <c r="E10" s="60"/>
      <c r="F10" s="60"/>
      <c r="G10" s="60"/>
      <c r="H10" s="60"/>
      <c r="K10" s="65"/>
      <c r="O10" s="65"/>
    </row>
    <row r="11" spans="1:15" s="61" customFormat="1" ht="12" customHeight="1">
      <c r="A11" s="60"/>
      <c r="B11" s="60"/>
      <c r="C11" s="60"/>
      <c r="D11" s="60"/>
      <c r="E11" s="60"/>
      <c r="F11" s="60"/>
      <c r="G11" s="60"/>
      <c r="H11" s="60"/>
      <c r="K11" s="65"/>
      <c r="O11" s="65"/>
    </row>
    <row r="12" spans="1:15" s="61" customFormat="1" ht="12" customHeight="1">
      <c r="A12" s="60"/>
      <c r="B12" s="143"/>
      <c r="C12" s="3" t="s">
        <v>239</v>
      </c>
      <c r="D12" s="3" t="s">
        <v>190</v>
      </c>
      <c r="E12" s="3" t="s">
        <v>148</v>
      </c>
      <c r="F12" s="82"/>
      <c r="G12" s="82"/>
      <c r="H12" s="60"/>
      <c r="K12" s="65"/>
      <c r="O12" s="65"/>
    </row>
    <row r="13" spans="1:15" s="61" customFormat="1" ht="12" customHeight="1">
      <c r="A13" s="82"/>
      <c r="B13" s="6" t="s">
        <v>229</v>
      </c>
      <c r="C13" s="144">
        <v>3452.0994407324902</v>
      </c>
      <c r="D13" s="144">
        <v>3411.1231694324915</v>
      </c>
      <c r="E13" s="144">
        <v>2797.71906173249</v>
      </c>
      <c r="F13" s="69"/>
      <c r="G13" s="69"/>
      <c r="H13" s="60"/>
      <c r="K13" s="65"/>
      <c r="O13" s="65"/>
    </row>
    <row r="14" spans="1:15" s="61" customFormat="1" ht="12" customHeight="1">
      <c r="A14" s="82"/>
      <c r="B14" s="143" t="s">
        <v>165</v>
      </c>
      <c r="C14" s="144">
        <v>3449.28683673249</v>
      </c>
      <c r="D14" s="144">
        <v>3310.08410673249</v>
      </c>
      <c r="E14" s="144">
        <v>2797.71906173249</v>
      </c>
      <c r="F14" s="69"/>
      <c r="G14" s="69"/>
      <c r="H14" s="60"/>
      <c r="K14" s="65"/>
      <c r="O14" s="65"/>
    </row>
    <row r="15" spans="1:15" s="61" customFormat="1" ht="12" customHeight="1">
      <c r="A15" s="82"/>
      <c r="B15" s="143" t="s">
        <v>166</v>
      </c>
      <c r="C15" s="144">
        <v>3267.2392057324901</v>
      </c>
      <c r="D15" s="144">
        <v>3315.8612157324901</v>
      </c>
      <c r="E15" s="144">
        <v>2386.7496717324898</v>
      </c>
      <c r="F15" s="69"/>
      <c r="G15" s="69"/>
      <c r="H15" s="60"/>
      <c r="K15" s="65"/>
      <c r="O15" s="65"/>
    </row>
    <row r="16" spans="1:15" s="61" customFormat="1" ht="12" customHeight="1">
      <c r="A16" s="60"/>
      <c r="B16" s="143" t="s">
        <v>167</v>
      </c>
      <c r="C16" s="144"/>
      <c r="D16" s="144">
        <v>2922.1963637324902</v>
      </c>
      <c r="E16" s="144">
        <v>1689.86807273249</v>
      </c>
      <c r="F16" s="60"/>
      <c r="G16" s="60"/>
      <c r="H16" s="60"/>
      <c r="K16" s="65"/>
      <c r="O16" s="65"/>
    </row>
    <row r="17" spans="1:15" s="61" customFormat="1" ht="12" customHeight="1">
      <c r="A17" s="60"/>
      <c r="B17" s="143" t="s">
        <v>168</v>
      </c>
      <c r="C17" s="144"/>
      <c r="D17" s="144">
        <v>2486.0171957324901</v>
      </c>
      <c r="E17" s="144">
        <v>1016.53892473249</v>
      </c>
      <c r="F17" s="82"/>
      <c r="G17" s="82"/>
      <c r="H17" s="60"/>
      <c r="K17" s="65"/>
      <c r="O17" s="65"/>
    </row>
    <row r="18" spans="1:15" s="61" customFormat="1" ht="12" customHeight="1">
      <c r="A18" s="82"/>
      <c r="B18" s="143" t="s">
        <v>169</v>
      </c>
      <c r="C18" s="144"/>
      <c r="D18" s="144">
        <v>1982.66643073249</v>
      </c>
      <c r="E18" s="144">
        <v>644.29218873249101</v>
      </c>
      <c r="F18" s="129"/>
      <c r="G18" s="129"/>
      <c r="H18" s="60"/>
      <c r="K18" s="65"/>
      <c r="O18" s="65"/>
    </row>
    <row r="19" spans="1:15" s="61" customFormat="1" ht="12" customHeight="1">
      <c r="A19" s="82"/>
      <c r="B19" s="143" t="s">
        <v>170</v>
      </c>
      <c r="C19" s="144"/>
      <c r="D19" s="144">
        <v>1695.61471073249</v>
      </c>
      <c r="E19" s="144">
        <v>459.14981873249098</v>
      </c>
      <c r="F19" s="129"/>
      <c r="G19" s="129"/>
      <c r="H19" s="60"/>
      <c r="K19" s="65"/>
      <c r="O19" s="65"/>
    </row>
    <row r="20" spans="1:15" s="61" customFormat="1" ht="12" customHeight="1">
      <c r="A20" s="82"/>
      <c r="B20" s="132"/>
      <c r="C20" s="132"/>
      <c r="D20" s="132"/>
      <c r="E20" s="132"/>
      <c r="F20" s="132"/>
      <c r="G20" s="132"/>
      <c r="H20" s="60"/>
      <c r="K20" s="65"/>
      <c r="O20" s="65"/>
    </row>
    <row r="21" spans="1:15" s="61" customFormat="1" ht="12" customHeight="1">
      <c r="A21" s="60"/>
      <c r="B21" s="115"/>
      <c r="C21" s="115"/>
      <c r="D21" s="115"/>
      <c r="E21" s="115"/>
      <c r="F21" s="115"/>
      <c r="G21" s="115"/>
      <c r="H21" s="115"/>
      <c r="K21" s="65"/>
      <c r="O21" s="65"/>
    </row>
    <row r="22" spans="1:15" s="61" customFormat="1" ht="20.100000000000001" customHeight="1">
      <c r="A22" s="595" t="s">
        <v>245</v>
      </c>
      <c r="B22" s="595"/>
      <c r="C22" s="595"/>
      <c r="D22" s="595"/>
      <c r="E22" s="595"/>
      <c r="F22" s="595"/>
      <c r="G22" s="595"/>
      <c r="H22" s="595"/>
      <c r="K22" s="65"/>
      <c r="O22" s="65"/>
    </row>
    <row r="23" spans="1:15" s="61" customFormat="1" ht="12" customHeight="1">
      <c r="A23" s="60"/>
      <c r="B23" s="60"/>
      <c r="C23" s="60"/>
      <c r="D23" s="60"/>
      <c r="E23" s="60"/>
      <c r="F23" s="60"/>
      <c r="G23" s="60"/>
      <c r="H23" s="60"/>
      <c r="K23" s="65"/>
      <c r="O23" s="65"/>
    </row>
    <row r="24" spans="1:15" s="61" customFormat="1" ht="12" customHeight="1">
      <c r="A24" s="60"/>
      <c r="B24" s="60"/>
      <c r="C24" s="69">
        <f>C13</f>
        <v>3452.0994407324902</v>
      </c>
      <c r="D24" s="60"/>
      <c r="E24" s="60"/>
      <c r="F24" s="60"/>
      <c r="G24" s="60"/>
      <c r="H24" s="60"/>
      <c r="K24" s="65"/>
      <c r="O24" s="65"/>
    </row>
    <row r="25" spans="1:15" s="61" customFormat="1" ht="12" customHeight="1">
      <c r="A25" s="60"/>
      <c r="B25" s="82"/>
      <c r="C25" s="60" t="s">
        <v>105</v>
      </c>
      <c r="D25" s="82" t="s">
        <v>106</v>
      </c>
      <c r="E25" s="60"/>
      <c r="F25" s="60"/>
      <c r="G25" s="60"/>
      <c r="H25" s="60"/>
      <c r="K25" s="65"/>
      <c r="O25" s="65"/>
    </row>
    <row r="26" spans="1:15" s="61" customFormat="1" ht="12" customHeight="1">
      <c r="A26" s="60"/>
      <c r="B26" s="143" t="s">
        <v>165</v>
      </c>
      <c r="C26" s="69">
        <f>C14</f>
        <v>3449.28683673249</v>
      </c>
      <c r="D26" s="69">
        <f>$C$24-C26</f>
        <v>2.8126040000001922</v>
      </c>
      <c r="E26" s="60"/>
      <c r="F26" s="60"/>
      <c r="G26" s="60"/>
      <c r="H26" s="60"/>
      <c r="K26" s="65"/>
      <c r="O26" s="65"/>
    </row>
    <row r="27" spans="1:15" s="61" customFormat="1" ht="12" customHeight="1">
      <c r="A27" s="60"/>
      <c r="B27" s="143" t="s">
        <v>166</v>
      </c>
      <c r="C27" s="69">
        <f>IF(C15="","",C15)</f>
        <v>3267.2392057324901</v>
      </c>
      <c r="D27" s="69">
        <f>$C$24-IF(C27="",0,C27)</f>
        <v>184.8602350000001</v>
      </c>
      <c r="E27" s="60"/>
      <c r="F27" s="60"/>
      <c r="G27" s="60"/>
      <c r="H27" s="60"/>
      <c r="K27" s="65"/>
      <c r="O27" s="65"/>
    </row>
    <row r="28" spans="1:15" s="61" customFormat="1" ht="12" customHeight="1">
      <c r="A28" s="60"/>
      <c r="B28" s="143" t="s">
        <v>167</v>
      </c>
      <c r="C28" s="69" t="str">
        <f t="shared" ref="C28:C31" si="0">IF(C16="","",C16)</f>
        <v/>
      </c>
      <c r="D28" s="69">
        <f t="shared" ref="D28:D31" si="1">$C$24-IF(C28="",0,C28)</f>
        <v>3452.0994407324902</v>
      </c>
      <c r="E28" s="60"/>
      <c r="F28" s="60"/>
      <c r="G28" s="60"/>
      <c r="H28" s="60"/>
      <c r="K28" s="65"/>
      <c r="O28" s="65"/>
    </row>
    <row r="29" spans="1:15" s="61" customFormat="1" ht="12" customHeight="1">
      <c r="A29" s="60"/>
      <c r="B29" s="143" t="s">
        <v>168</v>
      </c>
      <c r="C29" s="69" t="str">
        <f t="shared" si="0"/>
        <v/>
      </c>
      <c r="D29" s="69">
        <f t="shared" si="1"/>
        <v>3452.0994407324902</v>
      </c>
      <c r="E29" s="82"/>
      <c r="F29" s="82"/>
      <c r="G29" s="82"/>
      <c r="H29" s="60"/>
      <c r="K29" s="65"/>
      <c r="O29" s="65"/>
    </row>
    <row r="30" spans="1:15" s="61" customFormat="1" ht="12" customHeight="1">
      <c r="A30" s="82"/>
      <c r="B30" s="143" t="s">
        <v>169</v>
      </c>
      <c r="C30" s="69" t="str">
        <f t="shared" si="0"/>
        <v/>
      </c>
      <c r="D30" s="69">
        <f t="shared" si="1"/>
        <v>3452.0994407324902</v>
      </c>
      <c r="E30" s="69"/>
      <c r="F30" s="69"/>
      <c r="G30" s="69"/>
      <c r="H30" s="60"/>
      <c r="K30" s="65"/>
      <c r="O30" s="65"/>
    </row>
    <row r="31" spans="1:15" ht="12" customHeight="1">
      <c r="A31" s="82"/>
      <c r="B31" s="143" t="s">
        <v>170</v>
      </c>
      <c r="C31" s="69" t="str">
        <f t="shared" si="0"/>
        <v/>
      </c>
      <c r="D31" s="69">
        <f t="shared" si="1"/>
        <v>3452.0994407324902</v>
      </c>
      <c r="E31" s="69"/>
      <c r="F31" s="69"/>
      <c r="G31" s="69"/>
      <c r="H31" s="60"/>
    </row>
    <row r="32" spans="1:15" ht="12" customHeight="1">
      <c r="A32" s="82"/>
      <c r="B32" s="59"/>
      <c r="C32" s="59"/>
      <c r="D32" s="59"/>
      <c r="E32" s="69"/>
      <c r="F32" s="69"/>
      <c r="G32" s="69"/>
      <c r="H32" s="60"/>
    </row>
    <row r="33" spans="1:8" ht="12" customHeight="1">
      <c r="A33" s="60"/>
      <c r="B33" s="59"/>
      <c r="C33" s="59"/>
      <c r="D33" s="59"/>
      <c r="E33" s="60"/>
      <c r="F33" s="60"/>
      <c r="G33" s="60"/>
      <c r="H33" s="60"/>
    </row>
    <row r="34" spans="1:8" ht="12" customHeight="1">
      <c r="A34" s="60"/>
      <c r="B34" s="59"/>
      <c r="C34" s="59"/>
      <c r="D34" s="59"/>
      <c r="E34" s="82"/>
      <c r="F34" s="82"/>
      <c r="G34" s="82"/>
      <c r="H34" s="60"/>
    </row>
    <row r="35" spans="1:8" ht="12" customHeight="1">
      <c r="A35" s="59"/>
      <c r="B35" s="124"/>
      <c r="C35" s="124"/>
      <c r="D35" s="124"/>
      <c r="E35" s="124"/>
      <c r="F35" s="124"/>
      <c r="G35" s="124"/>
      <c r="H35" s="124"/>
    </row>
    <row r="36" spans="1:8" ht="20.100000000000001" customHeight="1">
      <c r="A36" s="595" t="s">
        <v>227</v>
      </c>
      <c r="B36" s="595"/>
      <c r="C36" s="595"/>
      <c r="D36" s="595"/>
      <c r="E36" s="595"/>
      <c r="F36" s="595"/>
      <c r="G36" s="595"/>
      <c r="H36" s="595"/>
    </row>
    <row r="37" spans="1:8" ht="12" customHeight="1">
      <c r="A37" s="60"/>
      <c r="B37" s="60"/>
      <c r="C37" s="60"/>
      <c r="D37" s="60"/>
      <c r="E37" s="60"/>
      <c r="F37" s="60"/>
      <c r="G37" s="60"/>
      <c r="H37" s="60"/>
    </row>
    <row r="38" spans="1:8" ht="12" customHeight="1">
      <c r="A38" s="60"/>
      <c r="B38" s="60"/>
      <c r="C38" s="69">
        <f>D13</f>
        <v>3411.1231694324915</v>
      </c>
      <c r="D38" s="60"/>
      <c r="E38" s="60"/>
      <c r="F38" s="60"/>
      <c r="G38" s="60"/>
      <c r="H38" s="60"/>
    </row>
    <row r="39" spans="1:8" ht="12" customHeight="1">
      <c r="A39" s="60"/>
      <c r="B39" s="82"/>
      <c r="C39" s="60" t="s">
        <v>105</v>
      </c>
      <c r="D39" s="82" t="s">
        <v>106</v>
      </c>
      <c r="E39" s="60"/>
      <c r="F39" s="60"/>
      <c r="G39" s="60"/>
      <c r="H39" s="60"/>
    </row>
    <row r="40" spans="1:8" ht="12" customHeight="1">
      <c r="A40" s="60"/>
      <c r="B40" s="143" t="s">
        <v>165</v>
      </c>
      <c r="C40" s="69">
        <f t="shared" ref="C40:C45" si="2">D14</f>
        <v>3310.08410673249</v>
      </c>
      <c r="D40" s="69">
        <f t="shared" ref="D40:D45" si="3">$C$38-C40</f>
        <v>101.03906270000152</v>
      </c>
      <c r="E40" s="60"/>
      <c r="F40" s="60"/>
      <c r="G40" s="60"/>
      <c r="H40" s="60"/>
    </row>
    <row r="41" spans="1:8" ht="12" customHeight="1">
      <c r="A41" s="60"/>
      <c r="B41" s="143" t="s">
        <v>166</v>
      </c>
      <c r="C41" s="69">
        <f t="shared" si="2"/>
        <v>3315.8612157324901</v>
      </c>
      <c r="D41" s="69">
        <f t="shared" si="3"/>
        <v>95.261953700001413</v>
      </c>
      <c r="E41" s="60"/>
      <c r="F41" s="60"/>
      <c r="G41" s="60"/>
      <c r="H41" s="60"/>
    </row>
    <row r="42" spans="1:8" ht="12" customHeight="1">
      <c r="A42" s="60"/>
      <c r="B42" s="143" t="s">
        <v>167</v>
      </c>
      <c r="C42" s="69">
        <f t="shared" si="2"/>
        <v>2922.1963637324902</v>
      </c>
      <c r="D42" s="69">
        <f t="shared" si="3"/>
        <v>488.9268057000013</v>
      </c>
      <c r="E42" s="60"/>
      <c r="F42" s="60"/>
      <c r="G42" s="60"/>
      <c r="H42" s="60"/>
    </row>
    <row r="43" spans="1:8" ht="12" customHeight="1">
      <c r="A43" s="60"/>
      <c r="B43" s="143" t="s">
        <v>168</v>
      </c>
      <c r="C43" s="69">
        <f t="shared" si="2"/>
        <v>2486.0171957324901</v>
      </c>
      <c r="D43" s="69">
        <f t="shared" si="3"/>
        <v>925.10597370000141</v>
      </c>
      <c r="E43" s="82"/>
      <c r="F43" s="82"/>
      <c r="G43" s="82"/>
      <c r="H43" s="60"/>
    </row>
    <row r="44" spans="1:8" ht="12" customHeight="1">
      <c r="A44" s="82"/>
      <c r="B44" s="143" t="s">
        <v>169</v>
      </c>
      <c r="C44" s="69">
        <f t="shared" si="2"/>
        <v>1982.66643073249</v>
      </c>
      <c r="D44" s="69">
        <f t="shared" si="3"/>
        <v>1428.4567387000016</v>
      </c>
      <c r="E44" s="131"/>
      <c r="F44" s="131"/>
      <c r="G44" s="131"/>
      <c r="H44" s="60"/>
    </row>
    <row r="45" spans="1:8" ht="12" customHeight="1">
      <c r="A45" s="82"/>
      <c r="B45" s="143" t="s">
        <v>170</v>
      </c>
      <c r="C45" s="69">
        <f t="shared" si="2"/>
        <v>1695.61471073249</v>
      </c>
      <c r="D45" s="69">
        <f t="shared" si="3"/>
        <v>1715.5084587000015</v>
      </c>
      <c r="E45" s="131"/>
      <c r="F45" s="131"/>
      <c r="G45" s="131"/>
      <c r="H45" s="60"/>
    </row>
    <row r="46" spans="1:8" ht="12" customHeight="1">
      <c r="A46" s="82"/>
      <c r="B46" s="59"/>
      <c r="C46" s="59"/>
      <c r="D46" s="59"/>
      <c r="E46" s="69"/>
      <c r="F46" s="69"/>
      <c r="G46" s="69"/>
      <c r="H46" s="60"/>
    </row>
    <row r="47" spans="1:8" ht="12" customHeight="1">
      <c r="A47" s="59"/>
      <c r="B47" s="59"/>
      <c r="C47" s="59"/>
      <c r="D47" s="59"/>
      <c r="E47" s="59"/>
      <c r="F47" s="59"/>
      <c r="G47" s="59"/>
      <c r="H47" s="59"/>
    </row>
    <row r="48" spans="1:8" ht="12" customHeight="1">
      <c r="A48" s="60"/>
      <c r="B48" s="59"/>
      <c r="C48" s="59"/>
      <c r="D48" s="59"/>
      <c r="E48" s="60"/>
      <c r="F48" s="60"/>
      <c r="G48" s="60"/>
      <c r="H48" s="60"/>
    </row>
    <row r="49" spans="1:8" ht="12" customHeight="1">
      <c r="A49" s="60"/>
      <c r="B49" s="59"/>
      <c r="C49" s="59"/>
      <c r="D49" s="59"/>
      <c r="E49" s="82"/>
      <c r="F49" s="82"/>
      <c r="G49" s="82"/>
      <c r="H49" s="60"/>
    </row>
    <row r="50" spans="1:8" ht="20.100000000000001" customHeight="1">
      <c r="A50" s="595" t="s">
        <v>228</v>
      </c>
      <c r="B50" s="595"/>
      <c r="C50" s="595"/>
      <c r="D50" s="595"/>
      <c r="E50" s="595"/>
      <c r="F50" s="595"/>
      <c r="G50" s="595"/>
      <c r="H50" s="595"/>
    </row>
    <row r="51" spans="1:8" ht="12" customHeight="1">
      <c r="A51" s="60"/>
      <c r="B51" s="60"/>
      <c r="C51" s="60"/>
      <c r="D51" s="60"/>
      <c r="E51" s="60"/>
      <c r="F51" s="60"/>
      <c r="G51" s="60"/>
      <c r="H51" s="60"/>
    </row>
    <row r="52" spans="1:8" ht="12" customHeight="1">
      <c r="A52" s="60"/>
      <c r="B52" s="60"/>
      <c r="C52" s="69">
        <f>E13</f>
        <v>2797.71906173249</v>
      </c>
      <c r="D52" s="60"/>
      <c r="E52" s="60"/>
      <c r="F52" s="60"/>
      <c r="G52" s="60"/>
      <c r="H52" s="60"/>
    </row>
    <row r="53" spans="1:8" ht="12" customHeight="1">
      <c r="A53" s="60"/>
      <c r="B53" s="82"/>
      <c r="C53" s="60" t="s">
        <v>105</v>
      </c>
      <c r="D53" s="82" t="s">
        <v>106</v>
      </c>
      <c r="E53" s="60"/>
      <c r="F53" s="60"/>
      <c r="G53" s="60"/>
      <c r="H53" s="60"/>
    </row>
    <row r="54" spans="1:8" ht="12" customHeight="1">
      <c r="A54" s="60"/>
      <c r="B54" s="143" t="s">
        <v>165</v>
      </c>
      <c r="C54" s="69">
        <f>E14</f>
        <v>2797.71906173249</v>
      </c>
      <c r="D54" s="69">
        <f>$C$52-C54</f>
        <v>0</v>
      </c>
      <c r="E54" s="60"/>
      <c r="F54" s="60"/>
      <c r="G54" s="60"/>
      <c r="H54" s="60"/>
    </row>
    <row r="55" spans="1:8" ht="12" customHeight="1">
      <c r="A55" s="60"/>
      <c r="B55" s="143" t="s">
        <v>166</v>
      </c>
      <c r="C55" s="69">
        <f t="shared" ref="C55:C59" si="4">E15</f>
        <v>2386.7496717324898</v>
      </c>
      <c r="D55" s="69">
        <f t="shared" ref="D55:D59" si="5">$C$52-C55</f>
        <v>410.9693900000002</v>
      </c>
      <c r="E55" s="60"/>
      <c r="F55" s="60"/>
      <c r="G55" s="60"/>
      <c r="H55" s="60"/>
    </row>
    <row r="56" spans="1:8" ht="12" customHeight="1">
      <c r="A56" s="60"/>
      <c r="B56" s="143" t="s">
        <v>167</v>
      </c>
      <c r="C56" s="69">
        <f t="shared" si="4"/>
        <v>1689.86807273249</v>
      </c>
      <c r="D56" s="69">
        <f t="shared" si="5"/>
        <v>1107.850989</v>
      </c>
      <c r="E56" s="60"/>
      <c r="F56" s="60"/>
      <c r="G56" s="60"/>
      <c r="H56" s="60"/>
    </row>
    <row r="57" spans="1:8" ht="12" customHeight="1">
      <c r="A57" s="60"/>
      <c r="B57" s="143" t="s">
        <v>168</v>
      </c>
      <c r="C57" s="69">
        <f t="shared" si="4"/>
        <v>1016.53892473249</v>
      </c>
      <c r="D57" s="69">
        <f t="shared" si="5"/>
        <v>1781.1801369999998</v>
      </c>
      <c r="E57" s="82"/>
      <c r="F57" s="82"/>
      <c r="G57" s="82"/>
      <c r="H57" s="60"/>
    </row>
    <row r="58" spans="1:8" ht="12" customHeight="1">
      <c r="A58" s="82"/>
      <c r="B58" s="143" t="s">
        <v>169</v>
      </c>
      <c r="C58" s="69">
        <f t="shared" si="4"/>
        <v>644.29218873249101</v>
      </c>
      <c r="D58" s="69">
        <f t="shared" si="5"/>
        <v>2153.426872999999</v>
      </c>
      <c r="E58" s="131"/>
      <c r="F58" s="131"/>
      <c r="G58" s="131"/>
      <c r="H58" s="60"/>
    </row>
    <row r="59" spans="1:8" ht="12" customHeight="1">
      <c r="A59" s="82"/>
      <c r="B59" s="143" t="s">
        <v>170</v>
      </c>
      <c r="C59" s="69">
        <f t="shared" si="4"/>
        <v>459.14981873249098</v>
      </c>
      <c r="D59" s="69">
        <f t="shared" si="5"/>
        <v>2338.569242999999</v>
      </c>
      <c r="E59" s="131"/>
      <c r="F59" s="131"/>
      <c r="G59" s="131"/>
      <c r="H59" s="60"/>
    </row>
    <row r="60" spans="1:8" ht="12" customHeight="1">
      <c r="A60" s="82"/>
      <c r="B60" s="59"/>
      <c r="C60" s="59"/>
      <c r="D60" s="59"/>
      <c r="E60" s="69"/>
      <c r="F60" s="69"/>
      <c r="G60" s="69"/>
      <c r="H60" s="60"/>
    </row>
    <row r="61" spans="1:8" ht="12" customHeight="1">
      <c r="A61" s="59"/>
      <c r="B61" s="59"/>
      <c r="C61" s="59"/>
      <c r="D61" s="59"/>
      <c r="E61" s="59"/>
      <c r="F61" s="59"/>
      <c r="G61" s="59"/>
      <c r="H61" s="59"/>
    </row>
    <row r="62" spans="1:8" ht="12" customHeight="1">
      <c r="A62" s="60"/>
      <c r="B62" s="59"/>
      <c r="C62" s="59"/>
      <c r="D62" s="59"/>
      <c r="E62" s="60"/>
      <c r="F62" s="60"/>
      <c r="G62" s="60"/>
      <c r="H62" s="60"/>
    </row>
    <row r="63" spans="1:8" ht="12" customHeight="1">
      <c r="A63" s="60"/>
      <c r="B63" s="59"/>
      <c r="C63" s="59"/>
      <c r="D63" s="59"/>
      <c r="E63" s="82"/>
      <c r="F63" s="82"/>
      <c r="G63" s="82"/>
      <c r="H63" s="60"/>
    </row>
    <row r="64" spans="1:8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</sheetData>
  <mergeCells count="6">
    <mergeCell ref="A1:H1"/>
    <mergeCell ref="A22:H22"/>
    <mergeCell ref="A36:H36"/>
    <mergeCell ref="A50:H50"/>
    <mergeCell ref="B2:H2"/>
    <mergeCell ref="A3:H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>
    <oddFooter>&amp;C&amp;9&amp;P/&amp;N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W32"/>
  <sheetViews>
    <sheetView view="pageBreakPreview" zoomScaleNormal="100" zoomScaleSheetLayoutView="100" workbookViewId="0">
      <selection activeCell="E1" sqref="E1"/>
    </sheetView>
  </sheetViews>
  <sheetFormatPr defaultRowHeight="11.25"/>
  <cols>
    <col min="1" max="1" width="6.25" style="147" customWidth="1"/>
    <col min="2" max="7" width="6.625" style="147" customWidth="1"/>
    <col min="8" max="9" width="7.375" style="147" customWidth="1"/>
    <col min="10" max="16" width="6.625" style="147" customWidth="1"/>
    <col min="17" max="18" width="7.375" style="147" customWidth="1"/>
    <col min="19" max="19" width="6.625" style="147" customWidth="1"/>
    <col min="20" max="20" width="9.25" style="147" customWidth="1"/>
    <col min="21" max="21" width="11.375" style="147" customWidth="1"/>
    <col min="22" max="260" width="9" style="147"/>
    <col min="261" max="273" width="10.625" style="147" customWidth="1"/>
    <col min="274" max="516" width="9" style="147"/>
    <col min="517" max="529" width="10.625" style="147" customWidth="1"/>
    <col min="530" max="772" width="9" style="147"/>
    <col min="773" max="785" width="10.625" style="147" customWidth="1"/>
    <col min="786" max="1028" width="9" style="147"/>
    <col min="1029" max="1041" width="10.625" style="147" customWidth="1"/>
    <col min="1042" max="1284" width="9" style="147"/>
    <col min="1285" max="1297" width="10.625" style="147" customWidth="1"/>
    <col min="1298" max="1540" width="9" style="147"/>
    <col min="1541" max="1553" width="10.625" style="147" customWidth="1"/>
    <col min="1554" max="1796" width="9" style="147"/>
    <col min="1797" max="1809" width="10.625" style="147" customWidth="1"/>
    <col min="1810" max="2052" width="9" style="147"/>
    <col min="2053" max="2065" width="10.625" style="147" customWidth="1"/>
    <col min="2066" max="2308" width="9" style="147"/>
    <col min="2309" max="2321" width="10.625" style="147" customWidth="1"/>
    <col min="2322" max="2564" width="9" style="147"/>
    <col min="2565" max="2577" width="10.625" style="147" customWidth="1"/>
    <col min="2578" max="2820" width="9" style="147"/>
    <col min="2821" max="2833" width="10.625" style="147" customWidth="1"/>
    <col min="2834" max="3076" width="9" style="147"/>
    <col min="3077" max="3089" width="10.625" style="147" customWidth="1"/>
    <col min="3090" max="3332" width="9" style="147"/>
    <col min="3333" max="3345" width="10.625" style="147" customWidth="1"/>
    <col min="3346" max="3588" width="9" style="147"/>
    <col min="3589" max="3601" width="10.625" style="147" customWidth="1"/>
    <col min="3602" max="3844" width="9" style="147"/>
    <col min="3845" max="3857" width="10.625" style="147" customWidth="1"/>
    <col min="3858" max="4100" width="9" style="147"/>
    <col min="4101" max="4113" width="10.625" style="147" customWidth="1"/>
    <col min="4114" max="4356" width="9" style="147"/>
    <col min="4357" max="4369" width="10.625" style="147" customWidth="1"/>
    <col min="4370" max="4612" width="9" style="147"/>
    <col min="4613" max="4625" width="10.625" style="147" customWidth="1"/>
    <col min="4626" max="4868" width="9" style="147"/>
    <col min="4869" max="4881" width="10.625" style="147" customWidth="1"/>
    <col min="4882" max="5124" width="9" style="147"/>
    <col min="5125" max="5137" width="10.625" style="147" customWidth="1"/>
    <col min="5138" max="5380" width="9" style="147"/>
    <col min="5381" max="5393" width="10.625" style="147" customWidth="1"/>
    <col min="5394" max="5636" width="9" style="147"/>
    <col min="5637" max="5649" width="10.625" style="147" customWidth="1"/>
    <col min="5650" max="5892" width="9" style="147"/>
    <col min="5893" max="5905" width="10.625" style="147" customWidth="1"/>
    <col min="5906" max="6148" width="9" style="147"/>
    <col min="6149" max="6161" width="10.625" style="147" customWidth="1"/>
    <col min="6162" max="6404" width="9" style="147"/>
    <col min="6405" max="6417" width="10.625" style="147" customWidth="1"/>
    <col min="6418" max="6660" width="9" style="147"/>
    <col min="6661" max="6673" width="10.625" style="147" customWidth="1"/>
    <col min="6674" max="6916" width="9" style="147"/>
    <col min="6917" max="6929" width="10.625" style="147" customWidth="1"/>
    <col min="6930" max="7172" width="9" style="147"/>
    <col min="7173" max="7185" width="10.625" style="147" customWidth="1"/>
    <col min="7186" max="7428" width="9" style="147"/>
    <col min="7429" max="7441" width="10.625" style="147" customWidth="1"/>
    <col min="7442" max="7684" width="9" style="147"/>
    <col min="7685" max="7697" width="10.625" style="147" customWidth="1"/>
    <col min="7698" max="7940" width="9" style="147"/>
    <col min="7941" max="7953" width="10.625" style="147" customWidth="1"/>
    <col min="7954" max="8196" width="9" style="147"/>
    <col min="8197" max="8209" width="10.625" style="147" customWidth="1"/>
    <col min="8210" max="8452" width="9" style="147"/>
    <col min="8453" max="8465" width="10.625" style="147" customWidth="1"/>
    <col min="8466" max="8708" width="9" style="147"/>
    <col min="8709" max="8721" width="10.625" style="147" customWidth="1"/>
    <col min="8722" max="8964" width="9" style="147"/>
    <col min="8965" max="8977" width="10.625" style="147" customWidth="1"/>
    <col min="8978" max="9220" width="9" style="147"/>
    <col min="9221" max="9233" width="10.625" style="147" customWidth="1"/>
    <col min="9234" max="9476" width="9" style="147"/>
    <col min="9477" max="9489" width="10.625" style="147" customWidth="1"/>
    <col min="9490" max="9732" width="9" style="147"/>
    <col min="9733" max="9745" width="10.625" style="147" customWidth="1"/>
    <col min="9746" max="9988" width="9" style="147"/>
    <col min="9989" max="10001" width="10.625" style="147" customWidth="1"/>
    <col min="10002" max="10244" width="9" style="147"/>
    <col min="10245" max="10257" width="10.625" style="147" customWidth="1"/>
    <col min="10258" max="10500" width="9" style="147"/>
    <col min="10501" max="10513" width="10.625" style="147" customWidth="1"/>
    <col min="10514" max="10756" width="9" style="147"/>
    <col min="10757" max="10769" width="10.625" style="147" customWidth="1"/>
    <col min="10770" max="11012" width="9" style="147"/>
    <col min="11013" max="11025" width="10.625" style="147" customWidth="1"/>
    <col min="11026" max="11268" width="9" style="147"/>
    <col min="11269" max="11281" width="10.625" style="147" customWidth="1"/>
    <col min="11282" max="11524" width="9" style="147"/>
    <col min="11525" max="11537" width="10.625" style="147" customWidth="1"/>
    <col min="11538" max="11780" width="9" style="147"/>
    <col min="11781" max="11793" width="10.625" style="147" customWidth="1"/>
    <col min="11794" max="12036" width="9" style="147"/>
    <col min="12037" max="12049" width="10.625" style="147" customWidth="1"/>
    <col min="12050" max="12292" width="9" style="147"/>
    <col min="12293" max="12305" width="10.625" style="147" customWidth="1"/>
    <col min="12306" max="12548" width="9" style="147"/>
    <col min="12549" max="12561" width="10.625" style="147" customWidth="1"/>
    <col min="12562" max="12804" width="9" style="147"/>
    <col min="12805" max="12817" width="10.625" style="147" customWidth="1"/>
    <col min="12818" max="13060" width="9" style="147"/>
    <col min="13061" max="13073" width="10.625" style="147" customWidth="1"/>
    <col min="13074" max="13316" width="9" style="147"/>
    <col min="13317" max="13329" width="10.625" style="147" customWidth="1"/>
    <col min="13330" max="13572" width="9" style="147"/>
    <col min="13573" max="13585" width="10.625" style="147" customWidth="1"/>
    <col min="13586" max="13828" width="9" style="147"/>
    <col min="13829" max="13841" width="10.625" style="147" customWidth="1"/>
    <col min="13842" max="14084" width="9" style="147"/>
    <col min="14085" max="14097" width="10.625" style="147" customWidth="1"/>
    <col min="14098" max="14340" width="9" style="147"/>
    <col min="14341" max="14353" width="10.625" style="147" customWidth="1"/>
    <col min="14354" max="14596" width="9" style="147"/>
    <col min="14597" max="14609" width="10.625" style="147" customWidth="1"/>
    <col min="14610" max="14852" width="9" style="147"/>
    <col min="14853" max="14865" width="10.625" style="147" customWidth="1"/>
    <col min="14866" max="15108" width="9" style="147"/>
    <col min="15109" max="15121" width="10.625" style="147" customWidth="1"/>
    <col min="15122" max="15364" width="9" style="147"/>
    <col min="15365" max="15377" width="10.625" style="147" customWidth="1"/>
    <col min="15378" max="15620" width="9" style="147"/>
    <col min="15621" max="15633" width="10.625" style="147" customWidth="1"/>
    <col min="15634" max="15876" width="9" style="147"/>
    <col min="15877" max="15889" width="10.625" style="147" customWidth="1"/>
    <col min="15890" max="16132" width="9" style="147"/>
    <col min="16133" max="16145" width="10.625" style="147" customWidth="1"/>
    <col min="16146" max="16384" width="9" style="147"/>
  </cols>
  <sheetData>
    <row r="1" spans="1:23" ht="20.25">
      <c r="A1" s="598" t="s">
        <v>209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  <c r="O1" s="598"/>
      <c r="P1" s="598"/>
    </row>
    <row r="2" spans="1:23" ht="6" customHeight="1">
      <c r="Q2" s="599"/>
      <c r="R2" s="599"/>
      <c r="S2" s="599"/>
    </row>
    <row r="3" spans="1:23" ht="20.100000000000001" customHeight="1">
      <c r="A3" s="602" t="s">
        <v>246</v>
      </c>
      <c r="B3" s="603"/>
      <c r="C3" s="603"/>
      <c r="D3" s="603"/>
      <c r="E3" s="603"/>
      <c r="F3" s="603"/>
      <c r="G3" s="603"/>
      <c r="H3" s="603"/>
      <c r="I3" s="603"/>
      <c r="J3" s="603"/>
      <c r="K3" s="603"/>
      <c r="L3" s="603"/>
      <c r="M3" s="603"/>
      <c r="N3" s="603"/>
      <c r="O3" s="603"/>
      <c r="P3" s="603"/>
      <c r="Q3" s="603"/>
      <c r="R3" s="603"/>
      <c r="S3" s="604"/>
    </row>
    <row r="4" spans="1:23" ht="20.100000000000001" customHeight="1">
      <c r="A4" s="539" t="s">
        <v>150</v>
      </c>
      <c r="B4" s="600" t="s">
        <v>210</v>
      </c>
      <c r="C4" s="600"/>
      <c r="D4" s="600"/>
      <c r="E4" s="600"/>
      <c r="F4" s="600"/>
      <c r="G4" s="600"/>
      <c r="H4" s="600"/>
      <c r="I4" s="600"/>
      <c r="J4" s="600"/>
      <c r="K4" s="600" t="s">
        <v>119</v>
      </c>
      <c r="L4" s="600"/>
      <c r="M4" s="600"/>
      <c r="N4" s="600"/>
      <c r="O4" s="600"/>
      <c r="P4" s="600"/>
      <c r="Q4" s="600"/>
      <c r="R4" s="600"/>
      <c r="S4" s="601"/>
    </row>
    <row r="5" spans="1:23" ht="52.5" customHeight="1">
      <c r="A5" s="605"/>
      <c r="B5" s="606" t="s">
        <v>120</v>
      </c>
      <c r="C5" s="606"/>
      <c r="D5" s="606"/>
      <c r="E5" s="606" t="s">
        <v>121</v>
      </c>
      <c r="F5" s="606"/>
      <c r="G5" s="606"/>
      <c r="H5" s="607" t="s">
        <v>122</v>
      </c>
      <c r="I5" s="607" t="s">
        <v>139</v>
      </c>
      <c r="J5" s="607" t="s">
        <v>123</v>
      </c>
      <c r="K5" s="606" t="s">
        <v>120</v>
      </c>
      <c r="L5" s="606"/>
      <c r="M5" s="606"/>
      <c r="N5" s="606" t="s">
        <v>121</v>
      </c>
      <c r="O5" s="606"/>
      <c r="P5" s="606"/>
      <c r="Q5" s="607" t="s">
        <v>122</v>
      </c>
      <c r="R5" s="607" t="s">
        <v>139</v>
      </c>
      <c r="S5" s="608" t="s">
        <v>123</v>
      </c>
    </row>
    <row r="6" spans="1:23" ht="28.5" customHeight="1">
      <c r="A6" s="541"/>
      <c r="B6" s="325" t="s">
        <v>124</v>
      </c>
      <c r="C6" s="327" t="s">
        <v>125</v>
      </c>
      <c r="D6" s="326" t="s">
        <v>126</v>
      </c>
      <c r="E6" s="325" t="s">
        <v>127</v>
      </c>
      <c r="F6" s="327" t="s">
        <v>128</v>
      </c>
      <c r="G6" s="326" t="s">
        <v>129</v>
      </c>
      <c r="H6" s="607"/>
      <c r="I6" s="607"/>
      <c r="J6" s="607"/>
      <c r="K6" s="325" t="s">
        <v>124</v>
      </c>
      <c r="L6" s="327" t="s">
        <v>125</v>
      </c>
      <c r="M6" s="326" t="s">
        <v>126</v>
      </c>
      <c r="N6" s="325" t="s">
        <v>127</v>
      </c>
      <c r="O6" s="327" t="s">
        <v>128</v>
      </c>
      <c r="P6" s="326" t="s">
        <v>129</v>
      </c>
      <c r="Q6" s="607"/>
      <c r="R6" s="607"/>
      <c r="S6" s="608"/>
    </row>
    <row r="7" spans="1:23" ht="18" customHeight="1">
      <c r="A7" s="340" t="s">
        <v>165</v>
      </c>
      <c r="B7" s="328">
        <v>589.05875087186075</v>
      </c>
      <c r="C7" s="329">
        <v>18.00428255177766</v>
      </c>
      <c r="D7" s="330">
        <v>571.05446832008306</v>
      </c>
      <c r="E7" s="328">
        <v>9.4836539999999978</v>
      </c>
      <c r="F7" s="329">
        <v>124.31010699999999</v>
      </c>
      <c r="G7" s="330">
        <v>-114.82645299999999</v>
      </c>
      <c r="H7" s="331">
        <v>4.1815199999999999</v>
      </c>
      <c r="I7" s="331">
        <v>5.1319576593479139</v>
      </c>
      <c r="J7" s="331">
        <v>465.54149297943104</v>
      </c>
      <c r="K7" s="328">
        <v>6456.6489574180005</v>
      </c>
      <c r="L7" s="329">
        <v>197.056061519</v>
      </c>
      <c r="M7" s="330">
        <v>6259.5928958990007</v>
      </c>
      <c r="N7" s="328">
        <v>104.30277199999999</v>
      </c>
      <c r="O7" s="329">
        <v>1366.5468606879999</v>
      </c>
      <c r="P7" s="330">
        <v>-1262.2440886879999</v>
      </c>
      <c r="Q7" s="331">
        <v>45.342140246600003</v>
      </c>
      <c r="R7" s="331">
        <v>65.95853396200296</v>
      </c>
      <c r="S7" s="328">
        <v>5108.649481419603</v>
      </c>
      <c r="T7" s="95"/>
      <c r="U7" s="148"/>
      <c r="V7" s="148"/>
      <c r="W7" s="148"/>
    </row>
    <row r="8" spans="1:23" ht="18" customHeight="1">
      <c r="A8" s="341" t="s">
        <v>166</v>
      </c>
      <c r="B8" s="336">
        <v>596.60192975597295</v>
      </c>
      <c r="C8" s="337">
        <v>52.274557670883787</v>
      </c>
      <c r="D8" s="338">
        <v>544.32737208508911</v>
      </c>
      <c r="E8" s="336">
        <v>197.653932</v>
      </c>
      <c r="F8" s="337">
        <v>16.318148000000001</v>
      </c>
      <c r="G8" s="338">
        <v>181.33578399999999</v>
      </c>
      <c r="H8" s="339">
        <v>4.649602999999999</v>
      </c>
      <c r="I8" s="339">
        <v>0.80150810094457114</v>
      </c>
      <c r="J8" s="339">
        <v>731.11426718603366</v>
      </c>
      <c r="K8" s="336">
        <v>6507.8438854819997</v>
      </c>
      <c r="L8" s="337">
        <v>571.01483255589994</v>
      </c>
      <c r="M8" s="338">
        <v>5936.8290529260994</v>
      </c>
      <c r="N8" s="336">
        <v>2161.0527180000004</v>
      </c>
      <c r="O8" s="337">
        <v>178.46012565699999</v>
      </c>
      <c r="P8" s="338">
        <v>1982.5925923430004</v>
      </c>
      <c r="Q8" s="339">
        <v>50.252726764646482</v>
      </c>
      <c r="R8" s="339">
        <v>22.44924044629559</v>
      </c>
      <c r="S8" s="336">
        <v>7992.1236124800416</v>
      </c>
      <c r="T8" s="95"/>
      <c r="U8" s="148"/>
      <c r="V8" s="148"/>
      <c r="W8" s="148"/>
    </row>
    <row r="9" spans="1:23" ht="18" customHeight="1">
      <c r="A9" s="341" t="s">
        <v>167</v>
      </c>
      <c r="B9" s="336"/>
      <c r="C9" s="337"/>
      <c r="D9" s="338"/>
      <c r="E9" s="336"/>
      <c r="F9" s="337"/>
      <c r="G9" s="338"/>
      <c r="H9" s="339"/>
      <c r="I9" s="339"/>
      <c r="J9" s="339"/>
      <c r="K9" s="336"/>
      <c r="L9" s="337"/>
      <c r="M9" s="338"/>
      <c r="N9" s="336"/>
      <c r="O9" s="337"/>
      <c r="P9" s="338"/>
      <c r="Q9" s="339"/>
      <c r="R9" s="339"/>
      <c r="S9" s="336"/>
      <c r="T9" s="95"/>
      <c r="U9" s="148"/>
      <c r="V9" s="148"/>
      <c r="W9" s="148"/>
    </row>
    <row r="10" spans="1:23" ht="18" customHeight="1">
      <c r="A10" s="341" t="s">
        <v>168</v>
      </c>
      <c r="B10" s="336"/>
      <c r="C10" s="337"/>
      <c r="D10" s="338"/>
      <c r="E10" s="336"/>
      <c r="F10" s="337"/>
      <c r="G10" s="338"/>
      <c r="H10" s="339"/>
      <c r="I10" s="339"/>
      <c r="J10" s="339"/>
      <c r="K10" s="336"/>
      <c r="L10" s="337"/>
      <c r="M10" s="338"/>
      <c r="N10" s="336"/>
      <c r="O10" s="337"/>
      <c r="P10" s="338"/>
      <c r="Q10" s="339"/>
      <c r="R10" s="339"/>
      <c r="S10" s="336"/>
      <c r="T10" s="95"/>
      <c r="U10" s="148"/>
      <c r="V10" s="148"/>
      <c r="W10" s="148"/>
    </row>
    <row r="11" spans="1:23" ht="18" customHeight="1">
      <c r="A11" s="341" t="s">
        <v>169</v>
      </c>
      <c r="B11" s="336"/>
      <c r="C11" s="337"/>
      <c r="D11" s="338"/>
      <c r="E11" s="336"/>
      <c r="F11" s="337"/>
      <c r="G11" s="338"/>
      <c r="H11" s="339"/>
      <c r="I11" s="339"/>
      <c r="J11" s="339"/>
      <c r="K11" s="336"/>
      <c r="L11" s="337"/>
      <c r="M11" s="338"/>
      <c r="N11" s="336"/>
      <c r="O11" s="337"/>
      <c r="P11" s="338"/>
      <c r="Q11" s="339"/>
      <c r="R11" s="339"/>
      <c r="S11" s="336"/>
      <c r="T11" s="95"/>
      <c r="U11" s="148"/>
      <c r="V11" s="148"/>
      <c r="W11" s="148"/>
    </row>
    <row r="12" spans="1:23" ht="18" customHeight="1">
      <c r="A12" s="382" t="s">
        <v>170</v>
      </c>
      <c r="B12" s="332"/>
      <c r="C12" s="333"/>
      <c r="D12" s="334"/>
      <c r="E12" s="332"/>
      <c r="F12" s="333"/>
      <c r="G12" s="334"/>
      <c r="H12" s="335"/>
      <c r="I12" s="335"/>
      <c r="J12" s="335"/>
      <c r="K12" s="332"/>
      <c r="L12" s="333"/>
      <c r="M12" s="334"/>
      <c r="N12" s="332"/>
      <c r="O12" s="333"/>
      <c r="P12" s="334"/>
      <c r="Q12" s="335"/>
      <c r="R12" s="335"/>
      <c r="S12" s="332"/>
      <c r="T12" s="95"/>
      <c r="U12" s="148"/>
      <c r="V12" s="148"/>
      <c r="W12" s="148"/>
    </row>
    <row r="13" spans="1:23" ht="18" customHeight="1">
      <c r="A13" s="342" t="s">
        <v>4</v>
      </c>
      <c r="B13" s="332">
        <f>SUM(B7:B12)</f>
        <v>1185.6606806278337</v>
      </c>
      <c r="C13" s="333">
        <f>SUM(C7:C12)</f>
        <v>70.278840222661444</v>
      </c>
      <c r="D13" s="334">
        <f>B13-C13</f>
        <v>1115.3818404051722</v>
      </c>
      <c r="E13" s="332">
        <f>SUM(E7:E12)</f>
        <v>207.137586</v>
      </c>
      <c r="F13" s="333">
        <f>SUM(F7:F12)</f>
        <v>140.628255</v>
      </c>
      <c r="G13" s="334">
        <f>E13-F13</f>
        <v>66.509331000000003</v>
      </c>
      <c r="H13" s="335">
        <f>SUM(H7:H12)</f>
        <v>8.8311229999999981</v>
      </c>
      <c r="I13" s="335">
        <f>SUM(I7:I12)</f>
        <v>5.933465760292485</v>
      </c>
      <c r="J13" s="335">
        <f>SUM(J7:J12)</f>
        <v>1196.6557601654647</v>
      </c>
      <c r="K13" s="332">
        <f>SUM(K7:K12)</f>
        <v>12964.492842899999</v>
      </c>
      <c r="L13" s="333">
        <f>SUM(L7:L12)</f>
        <v>768.07089407489991</v>
      </c>
      <c r="M13" s="334">
        <f>K13-L13</f>
        <v>12196.4219488251</v>
      </c>
      <c r="N13" s="332">
        <f>SUM(N7:N12)</f>
        <v>2265.3554900000004</v>
      </c>
      <c r="O13" s="333">
        <f>SUM(O7:O12)</f>
        <v>1545.0069863449999</v>
      </c>
      <c r="P13" s="334">
        <f>N13-O13</f>
        <v>720.34850365500051</v>
      </c>
      <c r="Q13" s="335">
        <f>SUM(Q7:Q12)</f>
        <v>95.594867011246492</v>
      </c>
      <c r="R13" s="335">
        <f>SUM(R7:R12)</f>
        <v>88.40777440829855</v>
      </c>
      <c r="S13" s="332">
        <f>SUM(S7:S12)</f>
        <v>13100.773093899645</v>
      </c>
      <c r="T13" s="95"/>
      <c r="U13" s="148"/>
      <c r="V13" s="148"/>
      <c r="W13" s="148"/>
    </row>
    <row r="14" spans="1:23" ht="38.25" customHeight="1">
      <c r="A14" s="343" t="s">
        <v>211</v>
      </c>
      <c r="K14" s="343" t="s">
        <v>212</v>
      </c>
    </row>
    <row r="15" spans="1:23" ht="12" customHeight="1">
      <c r="A15" s="150"/>
      <c r="B15" s="150"/>
      <c r="H15" s="150"/>
      <c r="I15" s="150"/>
      <c r="J15" s="150"/>
      <c r="K15" s="150"/>
      <c r="Q15" s="150"/>
      <c r="R15" s="150"/>
    </row>
    <row r="16" spans="1:23" ht="12" customHeight="1">
      <c r="G16" s="151"/>
      <c r="H16" s="151"/>
      <c r="L16" s="151"/>
    </row>
    <row r="17" spans="3:16" ht="12" customHeight="1">
      <c r="C17" s="150"/>
      <c r="D17" s="147" t="str">
        <f>D6</f>
        <v>saldo 
do/z ČR</v>
      </c>
      <c r="E17" s="147" t="str">
        <f>B6</f>
        <v>do ČR</v>
      </c>
      <c r="F17" s="147" t="str">
        <f>C6</f>
        <v>z ČR</v>
      </c>
      <c r="G17" s="151"/>
      <c r="L17" s="151"/>
      <c r="N17" s="147" t="str">
        <f>G6</f>
        <v>saldo 
ze/do ZP</v>
      </c>
      <c r="O17" s="150" t="str">
        <f>E6</f>
        <v>ze ZP</v>
      </c>
      <c r="P17" s="150" t="str">
        <f>F6</f>
        <v>do ZP</v>
      </c>
    </row>
    <row r="18" spans="3:16" ht="12" customHeight="1">
      <c r="C18" s="147" t="str">
        <f t="shared" ref="C18:C23" si="0">A7</f>
        <v xml:space="preserve"> Říjen</v>
      </c>
      <c r="D18" s="151">
        <f>D7</f>
        <v>571.05446832008306</v>
      </c>
      <c r="E18" s="151">
        <f t="shared" ref="E18:E23" si="1">B7</f>
        <v>589.05875087186075</v>
      </c>
      <c r="F18" s="151">
        <f t="shared" ref="F18:F23" si="2">C7*-1</f>
        <v>-18.00428255177766</v>
      </c>
      <c r="G18" s="151"/>
      <c r="L18" s="151"/>
      <c r="M18" s="152" t="str">
        <f t="shared" ref="M18:M23" si="3">A7</f>
        <v xml:space="preserve"> Říjen</v>
      </c>
      <c r="N18" s="151">
        <f>G7</f>
        <v>-114.82645299999999</v>
      </c>
      <c r="O18" s="151">
        <f t="shared" ref="O18:O23" si="4">E7</f>
        <v>9.4836539999999978</v>
      </c>
      <c r="P18" s="151">
        <f t="shared" ref="P18:P23" si="5">F7*-1</f>
        <v>-124.31010699999999</v>
      </c>
    </row>
    <row r="19" spans="3:16" ht="12" customHeight="1">
      <c r="C19" s="147" t="str">
        <f t="shared" si="0"/>
        <v xml:space="preserve"> Listopad</v>
      </c>
      <c r="D19" s="151">
        <f>IF(ISNUMBER(D8),D8,#N/A)</f>
        <v>544.32737208508911</v>
      </c>
      <c r="E19" s="151">
        <f t="shared" si="1"/>
        <v>596.60192975597295</v>
      </c>
      <c r="F19" s="151">
        <f t="shared" si="2"/>
        <v>-52.274557670883787</v>
      </c>
      <c r="G19" s="151"/>
      <c r="L19" s="151"/>
      <c r="M19" s="152" t="str">
        <f t="shared" si="3"/>
        <v xml:space="preserve"> Listopad</v>
      </c>
      <c r="N19" s="151">
        <f>IF(ISNUMBER(G8),G8,#N/A)</f>
        <v>181.33578399999999</v>
      </c>
      <c r="O19" s="151">
        <f t="shared" si="4"/>
        <v>197.653932</v>
      </c>
      <c r="P19" s="151">
        <f t="shared" si="5"/>
        <v>-16.318148000000001</v>
      </c>
    </row>
    <row r="20" spans="3:16" ht="12" customHeight="1">
      <c r="C20" s="147" t="str">
        <f t="shared" si="0"/>
        <v xml:space="preserve"> Prosinec</v>
      </c>
      <c r="D20" s="151" t="e">
        <f>IF(ISNUMBER(D9),D9,#N/A)</f>
        <v>#N/A</v>
      </c>
      <c r="E20" s="151">
        <f t="shared" si="1"/>
        <v>0</v>
      </c>
      <c r="F20" s="151">
        <f t="shared" si="2"/>
        <v>0</v>
      </c>
      <c r="G20" s="151"/>
      <c r="L20" s="151"/>
      <c r="M20" s="152" t="str">
        <f t="shared" si="3"/>
        <v xml:space="preserve"> Prosinec</v>
      </c>
      <c r="N20" s="151" t="e">
        <f>IF(ISNUMBER(G9),G9,#N/A)</f>
        <v>#N/A</v>
      </c>
      <c r="O20" s="151">
        <f t="shared" si="4"/>
        <v>0</v>
      </c>
      <c r="P20" s="151">
        <f t="shared" si="5"/>
        <v>0</v>
      </c>
    </row>
    <row r="21" spans="3:16" ht="12" customHeight="1">
      <c r="C21" s="147" t="str">
        <f t="shared" si="0"/>
        <v xml:space="preserve"> Leden</v>
      </c>
      <c r="D21" s="151" t="e">
        <f>IF(ISNUMBER(D10),D10,#N/A)</f>
        <v>#N/A</v>
      </c>
      <c r="E21" s="151">
        <f t="shared" si="1"/>
        <v>0</v>
      </c>
      <c r="F21" s="151">
        <f t="shared" si="2"/>
        <v>0</v>
      </c>
      <c r="G21" s="151"/>
      <c r="L21" s="151"/>
      <c r="M21" s="152" t="str">
        <f t="shared" si="3"/>
        <v xml:space="preserve"> Leden</v>
      </c>
      <c r="N21" s="151" t="e">
        <f>IF(ISNUMBER(G10),G10,#N/A)</f>
        <v>#N/A</v>
      </c>
      <c r="O21" s="151">
        <f t="shared" si="4"/>
        <v>0</v>
      </c>
      <c r="P21" s="151">
        <f t="shared" si="5"/>
        <v>0</v>
      </c>
    </row>
    <row r="22" spans="3:16" ht="12" customHeight="1">
      <c r="C22" s="147" t="str">
        <f t="shared" si="0"/>
        <v xml:space="preserve"> Únor</v>
      </c>
      <c r="D22" s="151" t="e">
        <f>IF(ISNUMBER(D11),D11,#N/A)</f>
        <v>#N/A</v>
      </c>
      <c r="E22" s="151">
        <f t="shared" si="1"/>
        <v>0</v>
      </c>
      <c r="F22" s="151">
        <f t="shared" si="2"/>
        <v>0</v>
      </c>
      <c r="G22" s="151"/>
      <c r="L22" s="151"/>
      <c r="M22" s="152" t="str">
        <f t="shared" si="3"/>
        <v xml:space="preserve"> Únor</v>
      </c>
      <c r="N22" s="151" t="e">
        <f>IF(ISNUMBER(G11),G11,#N/A)</f>
        <v>#N/A</v>
      </c>
      <c r="O22" s="151">
        <f t="shared" si="4"/>
        <v>0</v>
      </c>
      <c r="P22" s="151">
        <f t="shared" si="5"/>
        <v>0</v>
      </c>
    </row>
    <row r="23" spans="3:16" ht="12" customHeight="1">
      <c r="C23" s="147" t="str">
        <f t="shared" si="0"/>
        <v xml:space="preserve"> Březen</v>
      </c>
      <c r="D23" s="151" t="e">
        <f>IF(ISNUMBER(D12),D12,#N/A)</f>
        <v>#N/A</v>
      </c>
      <c r="E23" s="151">
        <f t="shared" si="1"/>
        <v>0</v>
      </c>
      <c r="F23" s="151">
        <f t="shared" si="2"/>
        <v>0</v>
      </c>
      <c r="G23" s="151"/>
      <c r="L23" s="151"/>
      <c r="M23" s="152" t="str">
        <f t="shared" si="3"/>
        <v xml:space="preserve"> Březen</v>
      </c>
      <c r="N23" s="151" t="e">
        <f>IF(ISNUMBER(G12),G12,#N/A)</f>
        <v>#N/A</v>
      </c>
      <c r="O23" s="151">
        <f t="shared" si="4"/>
        <v>0</v>
      </c>
      <c r="P23" s="151">
        <f t="shared" si="5"/>
        <v>0</v>
      </c>
    </row>
    <row r="24" spans="3:16" ht="12" customHeight="1">
      <c r="D24" s="151"/>
      <c r="E24" s="151"/>
      <c r="F24" s="151"/>
      <c r="G24" s="151"/>
      <c r="L24" s="151"/>
      <c r="M24" s="152"/>
      <c r="N24" s="151"/>
      <c r="O24" s="151"/>
      <c r="P24" s="151"/>
    </row>
    <row r="25" spans="3:16" ht="12" customHeight="1">
      <c r="D25" s="151"/>
      <c r="E25" s="151"/>
      <c r="F25" s="151"/>
      <c r="G25" s="151"/>
      <c r="L25" s="151"/>
      <c r="M25" s="152"/>
      <c r="N25" s="151"/>
      <c r="O25" s="151"/>
      <c r="P25" s="151"/>
    </row>
    <row r="26" spans="3:16" ht="12" customHeight="1">
      <c r="E26" s="151"/>
      <c r="F26" s="151"/>
      <c r="G26" s="151"/>
      <c r="L26" s="151"/>
      <c r="M26" s="151"/>
      <c r="N26" s="151"/>
    </row>
    <row r="27" spans="3:16" ht="12" customHeight="1">
      <c r="E27" s="151"/>
      <c r="F27" s="151"/>
      <c r="G27" s="151"/>
      <c r="L27" s="151"/>
      <c r="M27" s="151"/>
      <c r="N27" s="151"/>
    </row>
    <row r="28" spans="3:16" ht="12" customHeight="1"/>
    <row r="29" spans="3:16" ht="12" customHeight="1"/>
    <row r="30" spans="3:16" ht="12" customHeight="1"/>
    <row r="31" spans="3:16" ht="12" customHeight="1"/>
    <row r="32" spans="3:16" ht="12" customHeight="1"/>
  </sheetData>
  <mergeCells count="16">
    <mergeCell ref="A1:P1"/>
    <mergeCell ref="Q2:S2"/>
    <mergeCell ref="B4:J4"/>
    <mergeCell ref="K4:S4"/>
    <mergeCell ref="A3:S3"/>
    <mergeCell ref="A4:A6"/>
    <mergeCell ref="B5:D5"/>
    <mergeCell ref="E5:G5"/>
    <mergeCell ref="H5:H6"/>
    <mergeCell ref="I5:I6"/>
    <mergeCell ref="J5:J6"/>
    <mergeCell ref="K5:M5"/>
    <mergeCell ref="N5:P5"/>
    <mergeCell ref="Q5:Q6"/>
    <mergeCell ref="R5:R6"/>
    <mergeCell ref="S5:S6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alignWithMargins="0">
    <oddFooter>&amp;C&amp;9&amp;P/&amp;N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33"/>
  <sheetViews>
    <sheetView view="pageBreakPreview" zoomScaleNormal="100" zoomScaleSheetLayoutView="100" workbookViewId="0">
      <selection activeCell="E1" sqref="E1"/>
    </sheetView>
  </sheetViews>
  <sheetFormatPr defaultRowHeight="11.25"/>
  <cols>
    <col min="1" max="1" width="7" style="147" customWidth="1"/>
    <col min="2" max="15" width="8.625" style="147" customWidth="1"/>
    <col min="16" max="254" width="9" style="147"/>
    <col min="255" max="267" width="10.625" style="147" customWidth="1"/>
    <col min="268" max="510" width="9" style="147"/>
    <col min="511" max="523" width="10.625" style="147" customWidth="1"/>
    <col min="524" max="766" width="9" style="147"/>
    <col min="767" max="779" width="10.625" style="147" customWidth="1"/>
    <col min="780" max="1022" width="9" style="147"/>
    <col min="1023" max="1035" width="10.625" style="147" customWidth="1"/>
    <col min="1036" max="1278" width="9" style="147"/>
    <col min="1279" max="1291" width="10.625" style="147" customWidth="1"/>
    <col min="1292" max="1534" width="9" style="147"/>
    <col min="1535" max="1547" width="10.625" style="147" customWidth="1"/>
    <col min="1548" max="1790" width="9" style="147"/>
    <col min="1791" max="1803" width="10.625" style="147" customWidth="1"/>
    <col min="1804" max="2046" width="9" style="147"/>
    <col min="2047" max="2059" width="10.625" style="147" customWidth="1"/>
    <col min="2060" max="2302" width="9" style="147"/>
    <col min="2303" max="2315" width="10.625" style="147" customWidth="1"/>
    <col min="2316" max="2558" width="9" style="147"/>
    <col min="2559" max="2571" width="10.625" style="147" customWidth="1"/>
    <col min="2572" max="2814" width="9" style="147"/>
    <col min="2815" max="2827" width="10.625" style="147" customWidth="1"/>
    <col min="2828" max="3070" width="9" style="147"/>
    <col min="3071" max="3083" width="10.625" style="147" customWidth="1"/>
    <col min="3084" max="3326" width="9" style="147"/>
    <col min="3327" max="3339" width="10.625" style="147" customWidth="1"/>
    <col min="3340" max="3582" width="9" style="147"/>
    <col min="3583" max="3595" width="10.625" style="147" customWidth="1"/>
    <col min="3596" max="3838" width="9" style="147"/>
    <col min="3839" max="3851" width="10.625" style="147" customWidth="1"/>
    <col min="3852" max="4094" width="9" style="147"/>
    <col min="4095" max="4107" width="10.625" style="147" customWidth="1"/>
    <col min="4108" max="4350" width="9" style="147"/>
    <col min="4351" max="4363" width="10.625" style="147" customWidth="1"/>
    <col min="4364" max="4606" width="9" style="147"/>
    <col min="4607" max="4619" width="10.625" style="147" customWidth="1"/>
    <col min="4620" max="4862" width="9" style="147"/>
    <col min="4863" max="4875" width="10.625" style="147" customWidth="1"/>
    <col min="4876" max="5118" width="9" style="147"/>
    <col min="5119" max="5131" width="10.625" style="147" customWidth="1"/>
    <col min="5132" max="5374" width="9" style="147"/>
    <col min="5375" max="5387" width="10.625" style="147" customWidth="1"/>
    <col min="5388" max="5630" width="9" style="147"/>
    <col min="5631" max="5643" width="10.625" style="147" customWidth="1"/>
    <col min="5644" max="5886" width="9" style="147"/>
    <col min="5887" max="5899" width="10.625" style="147" customWidth="1"/>
    <col min="5900" max="6142" width="9" style="147"/>
    <col min="6143" max="6155" width="10.625" style="147" customWidth="1"/>
    <col min="6156" max="6398" width="9" style="147"/>
    <col min="6399" max="6411" width="10.625" style="147" customWidth="1"/>
    <col min="6412" max="6654" width="9" style="147"/>
    <col min="6655" max="6667" width="10.625" style="147" customWidth="1"/>
    <col min="6668" max="6910" width="9" style="147"/>
    <col min="6911" max="6923" width="10.625" style="147" customWidth="1"/>
    <col min="6924" max="7166" width="9" style="147"/>
    <col min="7167" max="7179" width="10.625" style="147" customWidth="1"/>
    <col min="7180" max="7422" width="9" style="147"/>
    <col min="7423" max="7435" width="10.625" style="147" customWidth="1"/>
    <col min="7436" max="7678" width="9" style="147"/>
    <col min="7679" max="7691" width="10.625" style="147" customWidth="1"/>
    <col min="7692" max="7934" width="9" style="147"/>
    <col min="7935" max="7947" width="10.625" style="147" customWidth="1"/>
    <col min="7948" max="8190" width="9" style="147"/>
    <col min="8191" max="8203" width="10.625" style="147" customWidth="1"/>
    <col min="8204" max="8446" width="9" style="147"/>
    <col min="8447" max="8459" width="10.625" style="147" customWidth="1"/>
    <col min="8460" max="8702" width="9" style="147"/>
    <col min="8703" max="8715" width="10.625" style="147" customWidth="1"/>
    <col min="8716" max="8958" width="9" style="147"/>
    <col min="8959" max="8971" width="10.625" style="147" customWidth="1"/>
    <col min="8972" max="9214" width="9" style="147"/>
    <col min="9215" max="9227" width="10.625" style="147" customWidth="1"/>
    <col min="9228" max="9470" width="9" style="147"/>
    <col min="9471" max="9483" width="10.625" style="147" customWidth="1"/>
    <col min="9484" max="9726" width="9" style="147"/>
    <col min="9727" max="9739" width="10.625" style="147" customWidth="1"/>
    <col min="9740" max="9982" width="9" style="147"/>
    <col min="9983" max="9995" width="10.625" style="147" customWidth="1"/>
    <col min="9996" max="10238" width="9" style="147"/>
    <col min="10239" max="10251" width="10.625" style="147" customWidth="1"/>
    <col min="10252" max="10494" width="9" style="147"/>
    <col min="10495" max="10507" width="10.625" style="147" customWidth="1"/>
    <col min="10508" max="10750" width="9" style="147"/>
    <col min="10751" max="10763" width="10.625" style="147" customWidth="1"/>
    <col min="10764" max="11006" width="9" style="147"/>
    <col min="11007" max="11019" width="10.625" style="147" customWidth="1"/>
    <col min="11020" max="11262" width="9" style="147"/>
    <col min="11263" max="11275" width="10.625" style="147" customWidth="1"/>
    <col min="11276" max="11518" width="9" style="147"/>
    <col min="11519" max="11531" width="10.625" style="147" customWidth="1"/>
    <col min="11532" max="11774" width="9" style="147"/>
    <col min="11775" max="11787" width="10.625" style="147" customWidth="1"/>
    <col min="11788" max="12030" width="9" style="147"/>
    <col min="12031" max="12043" width="10.625" style="147" customWidth="1"/>
    <col min="12044" max="12286" width="9" style="147"/>
    <col min="12287" max="12299" width="10.625" style="147" customWidth="1"/>
    <col min="12300" max="12542" width="9" style="147"/>
    <col min="12543" max="12555" width="10.625" style="147" customWidth="1"/>
    <col min="12556" max="12798" width="9" style="147"/>
    <col min="12799" max="12811" width="10.625" style="147" customWidth="1"/>
    <col min="12812" max="13054" width="9" style="147"/>
    <col min="13055" max="13067" width="10.625" style="147" customWidth="1"/>
    <col min="13068" max="13310" width="9" style="147"/>
    <col min="13311" max="13323" width="10.625" style="147" customWidth="1"/>
    <col min="13324" max="13566" width="9" style="147"/>
    <col min="13567" max="13579" width="10.625" style="147" customWidth="1"/>
    <col min="13580" max="13822" width="9" style="147"/>
    <col min="13823" max="13835" width="10.625" style="147" customWidth="1"/>
    <col min="13836" max="14078" width="9" style="147"/>
    <col min="14079" max="14091" width="10.625" style="147" customWidth="1"/>
    <col min="14092" max="14334" width="9" style="147"/>
    <col min="14335" max="14347" width="10.625" style="147" customWidth="1"/>
    <col min="14348" max="14590" width="9" style="147"/>
    <col min="14591" max="14603" width="10.625" style="147" customWidth="1"/>
    <col min="14604" max="14846" width="9" style="147"/>
    <col min="14847" max="14859" width="10.625" style="147" customWidth="1"/>
    <col min="14860" max="15102" width="9" style="147"/>
    <col min="15103" max="15115" width="10.625" style="147" customWidth="1"/>
    <col min="15116" max="15358" width="9" style="147"/>
    <col min="15359" max="15371" width="10.625" style="147" customWidth="1"/>
    <col min="15372" max="15614" width="9" style="147"/>
    <col min="15615" max="15627" width="10.625" style="147" customWidth="1"/>
    <col min="15628" max="15870" width="9" style="147"/>
    <col min="15871" max="15883" width="10.625" style="147" customWidth="1"/>
    <col min="15884" max="16126" width="9" style="147"/>
    <col min="16127" max="16139" width="10.625" style="147" customWidth="1"/>
    <col min="16140" max="16384" width="9" style="147"/>
  </cols>
  <sheetData>
    <row r="1" spans="1:19" ht="20.25">
      <c r="A1" s="598" t="s">
        <v>230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</row>
    <row r="2" spans="1:19" ht="6" customHeight="1">
      <c r="N2" s="613"/>
      <c r="O2" s="613"/>
    </row>
    <row r="3" spans="1:19" ht="15" customHeight="1">
      <c r="A3" s="614" t="s">
        <v>247</v>
      </c>
      <c r="B3" s="615"/>
      <c r="C3" s="615"/>
      <c r="D3" s="615"/>
      <c r="E3" s="615"/>
      <c r="F3" s="615"/>
      <c r="G3" s="615"/>
      <c r="H3" s="615"/>
      <c r="I3" s="615"/>
      <c r="J3" s="615"/>
      <c r="K3" s="615"/>
      <c r="L3" s="615"/>
      <c r="M3" s="615"/>
      <c r="N3" s="615"/>
      <c r="O3" s="616"/>
    </row>
    <row r="4" spans="1:19" ht="15" customHeight="1">
      <c r="A4" s="539" t="s">
        <v>150</v>
      </c>
      <c r="B4" s="533" t="s">
        <v>210</v>
      </c>
      <c r="C4" s="533"/>
      <c r="D4" s="533"/>
      <c r="E4" s="533"/>
      <c r="F4" s="533"/>
      <c r="G4" s="533"/>
      <c r="H4" s="533" t="s">
        <v>119</v>
      </c>
      <c r="I4" s="533"/>
      <c r="J4" s="533"/>
      <c r="K4" s="533"/>
      <c r="L4" s="606" t="s">
        <v>140</v>
      </c>
      <c r="M4" s="606"/>
      <c r="N4" s="606" t="s">
        <v>141</v>
      </c>
      <c r="O4" s="611"/>
    </row>
    <row r="5" spans="1:19" ht="15" customHeight="1">
      <c r="A5" s="605"/>
      <c r="B5" s="606" t="s">
        <v>172</v>
      </c>
      <c r="C5" s="606"/>
      <c r="D5" s="606"/>
      <c r="E5" s="606" t="s">
        <v>173</v>
      </c>
      <c r="F5" s="606"/>
      <c r="G5" s="606"/>
      <c r="H5" s="606" t="str">
        <f>B5</f>
        <v>Skutečná spotřeba plynu</v>
      </c>
      <c r="I5" s="606"/>
      <c r="J5" s="606" t="str">
        <f>E5</f>
        <v>Přepočtená spotřeba plynu</v>
      </c>
      <c r="K5" s="606"/>
      <c r="L5" s="606"/>
      <c r="M5" s="606"/>
      <c r="N5" s="606"/>
      <c r="O5" s="611"/>
    </row>
    <row r="6" spans="1:19" ht="30.75" customHeight="1">
      <c r="A6" s="605"/>
      <c r="B6" s="610"/>
      <c r="C6" s="610"/>
      <c r="D6" s="610"/>
      <c r="E6" s="610"/>
      <c r="F6" s="610"/>
      <c r="G6" s="610"/>
      <c r="H6" s="610"/>
      <c r="I6" s="610"/>
      <c r="J6" s="610"/>
      <c r="K6" s="610"/>
      <c r="L6" s="610"/>
      <c r="M6" s="610"/>
      <c r="N6" s="610"/>
      <c r="O6" s="612"/>
    </row>
    <row r="7" spans="1:19" ht="21.95" customHeight="1">
      <c r="A7" s="541"/>
      <c r="B7" s="363" t="s">
        <v>239</v>
      </c>
      <c r="C7" s="361" t="s">
        <v>190</v>
      </c>
      <c r="D7" s="362" t="s">
        <v>171</v>
      </c>
      <c r="E7" s="363" t="s">
        <v>239</v>
      </c>
      <c r="F7" s="361" t="s">
        <v>190</v>
      </c>
      <c r="G7" s="362" t="s">
        <v>171</v>
      </c>
      <c r="H7" s="363" t="s">
        <v>239</v>
      </c>
      <c r="I7" s="361" t="s">
        <v>190</v>
      </c>
      <c r="J7" s="363" t="s">
        <v>239</v>
      </c>
      <c r="K7" s="361" t="s">
        <v>190</v>
      </c>
      <c r="L7" s="363" t="s">
        <v>239</v>
      </c>
      <c r="M7" s="361" t="s">
        <v>190</v>
      </c>
      <c r="N7" s="363" t="s">
        <v>239</v>
      </c>
      <c r="O7" s="361" t="s">
        <v>190</v>
      </c>
    </row>
    <row r="8" spans="1:19" ht="18" customHeight="1">
      <c r="A8" s="340" t="s">
        <v>165</v>
      </c>
      <c r="B8" s="328">
        <v>465.54145508528813</v>
      </c>
      <c r="C8" s="329">
        <v>507.61226713839142</v>
      </c>
      <c r="D8" s="350">
        <f t="shared" ref="D8:D13" si="0">(B8-C8)/C8</f>
        <v>-8.2879817484066878E-2</v>
      </c>
      <c r="E8" s="348">
        <v>546.33017523016531</v>
      </c>
      <c r="F8" s="353">
        <v>577.43339153499517</v>
      </c>
      <c r="G8" s="350">
        <f t="shared" ref="G8:G14" si="1">(E8-F8)/F8</f>
        <v>-5.3864595918410543E-2</v>
      </c>
      <c r="H8" s="328">
        <v>5108.6494381160001</v>
      </c>
      <c r="I8" s="357">
        <v>5563.662828597001</v>
      </c>
      <c r="J8" s="354">
        <v>5995.1897134575938</v>
      </c>
      <c r="K8" s="330">
        <v>6328.9343155256738</v>
      </c>
      <c r="L8" s="356">
        <f>B8/$B$14</f>
        <v>0.38903540713454238</v>
      </c>
      <c r="M8" s="350">
        <f>C8/$C$14</f>
        <v>0.10712345750226775</v>
      </c>
      <c r="N8" s="356">
        <f>E8/$E$14</f>
        <v>0.41804296727473955</v>
      </c>
      <c r="O8" s="359">
        <f>F8/$F$14</f>
        <v>0.11373115286833105</v>
      </c>
      <c r="P8" s="148"/>
      <c r="Q8" s="148"/>
      <c r="R8" s="151"/>
      <c r="S8" s="153"/>
    </row>
    <row r="9" spans="1:19" ht="18" customHeight="1">
      <c r="A9" s="341" t="s">
        <v>166</v>
      </c>
      <c r="B9" s="336">
        <v>731.11429024713414</v>
      </c>
      <c r="C9" s="149">
        <v>742.97073046417756</v>
      </c>
      <c r="D9" s="351">
        <f t="shared" si="0"/>
        <v>-1.5958152496311679E-2</v>
      </c>
      <c r="E9" s="349">
        <v>760.54547631288494</v>
      </c>
      <c r="F9" s="344">
        <v>772.59063952517204</v>
      </c>
      <c r="G9" s="351">
        <f t="shared" si="1"/>
        <v>-1.5590614998506782E-2</v>
      </c>
      <c r="H9" s="336">
        <v>7992.1236511000006</v>
      </c>
      <c r="I9" s="358">
        <v>8121.0956477219997</v>
      </c>
      <c r="J9" s="355">
        <v>8313.8485597411691</v>
      </c>
      <c r="K9" s="338">
        <v>8444.8582196484604</v>
      </c>
      <c r="L9" s="501">
        <f t="shared" ref="L9:L13" si="2">B9/$B$14</f>
        <v>0.61096459286545768</v>
      </c>
      <c r="M9" s="351">
        <f>C9/$C$14</f>
        <v>0.15679210023624088</v>
      </c>
      <c r="N9" s="501">
        <f t="shared" ref="N9:N13" si="3">E9/$E$14</f>
        <v>0.58195703272526045</v>
      </c>
      <c r="O9" s="77">
        <f t="shared" ref="O9:O13" si="4">F9/$F$14</f>
        <v>0.15216928119605255</v>
      </c>
      <c r="P9" s="148"/>
      <c r="Q9" s="148"/>
      <c r="R9" s="151"/>
      <c r="S9" s="153"/>
    </row>
    <row r="10" spans="1:19" ht="18" customHeight="1">
      <c r="A10" s="341" t="s">
        <v>167</v>
      </c>
      <c r="B10" s="336"/>
      <c r="C10" s="149">
        <v>966.1740838482915</v>
      </c>
      <c r="D10" s="475">
        <f t="shared" si="0"/>
        <v>-1</v>
      </c>
      <c r="E10" s="349"/>
      <c r="F10" s="344">
        <v>990.38152332141499</v>
      </c>
      <c r="G10" s="475">
        <f t="shared" si="1"/>
        <v>-1</v>
      </c>
      <c r="H10" s="336"/>
      <c r="I10" s="358">
        <v>10527.768539627999</v>
      </c>
      <c r="J10" s="355"/>
      <c r="K10" s="338">
        <v>10791.541211624151</v>
      </c>
      <c r="L10" s="477">
        <f t="shared" si="2"/>
        <v>0</v>
      </c>
      <c r="M10" s="351">
        <f>C10/$C$14</f>
        <v>0.20389560125168829</v>
      </c>
      <c r="N10" s="477">
        <f t="shared" si="3"/>
        <v>0</v>
      </c>
      <c r="O10" s="77">
        <f>F10/$F$14</f>
        <v>0.19506532541773189</v>
      </c>
      <c r="P10" s="148"/>
      <c r="Q10" s="148"/>
      <c r="R10" s="151"/>
      <c r="S10" s="153"/>
    </row>
    <row r="11" spans="1:19" ht="18" customHeight="1">
      <c r="A11" s="341" t="s">
        <v>168</v>
      </c>
      <c r="B11" s="336"/>
      <c r="C11" s="149">
        <v>891.77987089563828</v>
      </c>
      <c r="D11" s="475">
        <f t="shared" si="0"/>
        <v>-1</v>
      </c>
      <c r="E11" s="349"/>
      <c r="F11" s="344">
        <v>1018.2711816603346</v>
      </c>
      <c r="G11" s="475">
        <f t="shared" si="1"/>
        <v>-1</v>
      </c>
      <c r="H11" s="336"/>
      <c r="I11" s="358">
        <v>9714.563236209995</v>
      </c>
      <c r="J11" s="355"/>
      <c r="K11" s="338">
        <v>11092.490544684235</v>
      </c>
      <c r="L11" s="477">
        <f t="shared" si="2"/>
        <v>0</v>
      </c>
      <c r="M11" s="351">
        <f t="shared" ref="M11:M13" si="5">C11/$C$14</f>
        <v>0.18819589140311702</v>
      </c>
      <c r="N11" s="477">
        <f t="shared" si="3"/>
        <v>0</v>
      </c>
      <c r="O11" s="77">
        <f t="shared" si="4"/>
        <v>0.20055846634530666</v>
      </c>
      <c r="P11" s="148"/>
      <c r="Q11" s="148"/>
      <c r="R11" s="151"/>
      <c r="S11" s="153"/>
    </row>
    <row r="12" spans="1:19" ht="18" customHeight="1">
      <c r="A12" s="341" t="s">
        <v>169</v>
      </c>
      <c r="B12" s="336"/>
      <c r="C12" s="149">
        <v>860.76740305537987</v>
      </c>
      <c r="D12" s="475">
        <f t="shared" si="0"/>
        <v>-1</v>
      </c>
      <c r="E12" s="349"/>
      <c r="F12" s="344">
        <v>905.06624105235687</v>
      </c>
      <c r="G12" s="475">
        <f t="shared" si="1"/>
        <v>-1</v>
      </c>
      <c r="H12" s="336"/>
      <c r="I12" s="358">
        <v>9341.3894159989995</v>
      </c>
      <c r="J12" s="355"/>
      <c r="K12" s="338">
        <v>9822.1379840060417</v>
      </c>
      <c r="L12" s="477">
        <f t="shared" si="2"/>
        <v>0</v>
      </c>
      <c r="M12" s="351">
        <f t="shared" si="5"/>
        <v>0.18165120563447967</v>
      </c>
      <c r="N12" s="477">
        <f t="shared" si="3"/>
        <v>0</v>
      </c>
      <c r="O12" s="77">
        <f t="shared" si="4"/>
        <v>0.17826164632332847</v>
      </c>
      <c r="P12" s="148"/>
      <c r="Q12" s="148"/>
      <c r="R12" s="151"/>
      <c r="S12" s="153"/>
    </row>
    <row r="13" spans="1:19" ht="18" customHeight="1">
      <c r="A13" s="382" t="s">
        <v>170</v>
      </c>
      <c r="B13" s="332"/>
      <c r="C13" s="383">
        <v>769.26811951702939</v>
      </c>
      <c r="D13" s="476">
        <f t="shared" si="0"/>
        <v>-1</v>
      </c>
      <c r="E13" s="384"/>
      <c r="F13" s="385">
        <v>813.43576392756404</v>
      </c>
      <c r="G13" s="476">
        <f t="shared" si="1"/>
        <v>-1</v>
      </c>
      <c r="H13" s="332"/>
      <c r="I13" s="386">
        <v>8340.019322711998</v>
      </c>
      <c r="J13" s="387"/>
      <c r="K13" s="334">
        <v>8818.8627824589057</v>
      </c>
      <c r="L13" s="478">
        <f t="shared" si="2"/>
        <v>0</v>
      </c>
      <c r="M13" s="352">
        <f t="shared" si="5"/>
        <v>0.1623417439722063</v>
      </c>
      <c r="N13" s="478">
        <f t="shared" si="3"/>
        <v>0</v>
      </c>
      <c r="O13" s="388">
        <f t="shared" si="4"/>
        <v>0.16021412784924946</v>
      </c>
      <c r="P13" s="148"/>
      <c r="Q13" s="148"/>
      <c r="R13" s="151"/>
      <c r="S13" s="153"/>
    </row>
    <row r="14" spans="1:19" ht="18" customHeight="1">
      <c r="A14" s="347" t="s">
        <v>4</v>
      </c>
      <c r="B14" s="332">
        <f>SUM(B8:B13)</f>
        <v>1196.6557453324222</v>
      </c>
      <c r="C14" s="333">
        <v>4738.5724749189085</v>
      </c>
      <c r="D14" s="476">
        <f>(B14-C14)/C14</f>
        <v>-0.74746492711332846</v>
      </c>
      <c r="E14" s="332">
        <f>SUM(E8:E13)</f>
        <v>1306.8756515430503</v>
      </c>
      <c r="F14" s="333">
        <v>5077.1787410218376</v>
      </c>
      <c r="G14" s="476">
        <f t="shared" si="1"/>
        <v>-0.74259806120593119</v>
      </c>
      <c r="H14" s="332">
        <f t="shared" ref="H14:L14" si="6">SUM(H8:H13)</f>
        <v>13100.773089216</v>
      </c>
      <c r="I14" s="334">
        <v>51608.498990867993</v>
      </c>
      <c r="J14" s="332">
        <f t="shared" si="6"/>
        <v>14309.038273198763</v>
      </c>
      <c r="K14" s="334">
        <v>55298.82505794747</v>
      </c>
      <c r="L14" s="479">
        <f t="shared" si="6"/>
        <v>1</v>
      </c>
      <c r="M14" s="352">
        <f>SUM(M8:M13)</f>
        <v>0.99999999999999978</v>
      </c>
      <c r="N14" s="480">
        <f>SUM(N8:N13)</f>
        <v>1</v>
      </c>
      <c r="O14" s="360">
        <f>SUM(O8:O13)</f>
        <v>1</v>
      </c>
      <c r="P14" s="148"/>
      <c r="Q14" s="148"/>
    </row>
    <row r="15" spans="1:19" ht="15.75" customHeight="1">
      <c r="A15" s="150"/>
      <c r="B15" s="609"/>
      <c r="C15" s="609"/>
      <c r="D15" s="609"/>
      <c r="E15" s="609"/>
      <c r="F15" s="609"/>
      <c r="G15" s="609"/>
      <c r="H15" s="609"/>
      <c r="I15" s="609"/>
      <c r="J15" s="609"/>
      <c r="K15" s="609"/>
      <c r="L15" s="609"/>
      <c r="M15" s="609"/>
      <c r="N15" s="609"/>
      <c r="O15" s="609"/>
    </row>
    <row r="16" spans="1:19" ht="20.100000000000001" customHeight="1">
      <c r="A16" s="343" t="s">
        <v>213</v>
      </c>
      <c r="E16" s="151"/>
      <c r="F16" s="151"/>
      <c r="G16" s="151"/>
      <c r="H16" s="151"/>
      <c r="I16" s="343" t="s">
        <v>217</v>
      </c>
      <c r="L16" s="151"/>
      <c r="M16" s="151"/>
      <c r="N16" s="151"/>
    </row>
    <row r="17" spans="5:14" ht="12" customHeight="1">
      <c r="L17" s="151"/>
      <c r="M17" s="151"/>
      <c r="N17" s="151"/>
    </row>
    <row r="18" spans="5:14" ht="12" customHeight="1">
      <c r="E18" s="151"/>
      <c r="F18" s="151"/>
      <c r="G18" s="151"/>
      <c r="L18" s="151"/>
      <c r="M18" s="151"/>
      <c r="N18" s="151"/>
    </row>
    <row r="19" spans="5:14" ht="12" customHeight="1">
      <c r="E19" s="151"/>
      <c r="F19" s="151"/>
      <c r="G19" s="151"/>
      <c r="K19" s="374" t="str">
        <f>E7</f>
        <v>2023/2024</v>
      </c>
      <c r="L19" s="374" t="str">
        <f>F7</f>
        <v>2022/2023</v>
      </c>
      <c r="M19" s="151"/>
      <c r="N19" s="151"/>
    </row>
    <row r="20" spans="5:14" ht="12" customHeight="1">
      <c r="E20" s="151"/>
      <c r="F20" s="151"/>
      <c r="G20" s="151"/>
      <c r="J20" s="147" t="str">
        <f>A8</f>
        <v xml:space="preserve"> Říjen</v>
      </c>
      <c r="K20" s="151">
        <f>E8</f>
        <v>546.33017523016531</v>
      </c>
      <c r="L20" s="151">
        <f>F8</f>
        <v>577.43339153499517</v>
      </c>
      <c r="M20" s="151"/>
      <c r="N20" s="151"/>
    </row>
    <row r="21" spans="5:14" ht="12" customHeight="1">
      <c r="E21" s="151"/>
      <c r="F21" s="151"/>
      <c r="G21" s="151"/>
      <c r="J21" s="147" t="str">
        <f t="shared" ref="J21:J25" si="7">A9</f>
        <v xml:space="preserve"> Listopad</v>
      </c>
      <c r="K21" s="151">
        <f t="shared" ref="K21:L21" si="8">E9</f>
        <v>760.54547631288494</v>
      </c>
      <c r="L21" s="151">
        <f t="shared" si="8"/>
        <v>772.59063952517204</v>
      </c>
      <c r="M21" s="151"/>
      <c r="N21" s="151"/>
    </row>
    <row r="22" spans="5:14" ht="12" customHeight="1">
      <c r="E22" s="151"/>
      <c r="F22" s="151"/>
      <c r="G22" s="151"/>
      <c r="J22" s="147" t="str">
        <f t="shared" si="7"/>
        <v xml:space="preserve"> Prosinec</v>
      </c>
      <c r="K22" s="151">
        <f t="shared" ref="K22:L22" si="9">E10</f>
        <v>0</v>
      </c>
      <c r="L22" s="151">
        <f t="shared" si="9"/>
        <v>990.38152332141499</v>
      </c>
      <c r="M22" s="151"/>
      <c r="N22" s="151"/>
    </row>
    <row r="23" spans="5:14" ht="12" customHeight="1">
      <c r="E23" s="151"/>
      <c r="F23" s="151"/>
      <c r="G23" s="151"/>
      <c r="J23" s="147" t="str">
        <f t="shared" si="7"/>
        <v xml:space="preserve"> Leden</v>
      </c>
      <c r="K23" s="151">
        <f t="shared" ref="K23:L23" si="10">E11</f>
        <v>0</v>
      </c>
      <c r="L23" s="151">
        <f t="shared" si="10"/>
        <v>1018.2711816603346</v>
      </c>
      <c r="M23" s="151"/>
      <c r="N23" s="151"/>
    </row>
    <row r="24" spans="5:14" ht="12" customHeight="1">
      <c r="E24" s="151"/>
      <c r="F24" s="151"/>
      <c r="G24" s="151"/>
      <c r="J24" s="147" t="str">
        <f t="shared" si="7"/>
        <v xml:space="preserve"> Únor</v>
      </c>
      <c r="K24" s="151">
        <f t="shared" ref="K24:L24" si="11">E12</f>
        <v>0</v>
      </c>
      <c r="L24" s="151">
        <f t="shared" si="11"/>
        <v>905.06624105235687</v>
      </c>
      <c r="M24" s="151"/>
      <c r="N24" s="151"/>
    </row>
    <row r="25" spans="5:14" ht="12" customHeight="1">
      <c r="E25" s="151"/>
      <c r="F25" s="151"/>
      <c r="G25" s="151"/>
      <c r="J25" s="147" t="str">
        <f t="shared" si="7"/>
        <v xml:space="preserve"> Březen</v>
      </c>
      <c r="K25" s="151">
        <f t="shared" ref="K25:L25" si="12">E13</f>
        <v>0</v>
      </c>
      <c r="L25" s="151">
        <f t="shared" si="12"/>
        <v>813.43576392756404</v>
      </c>
      <c r="M25" s="151"/>
      <c r="N25" s="151"/>
    </row>
    <row r="26" spans="5:14" ht="12" customHeight="1">
      <c r="E26" s="151"/>
      <c r="F26" s="151"/>
      <c r="G26" s="151"/>
      <c r="L26" s="151"/>
      <c r="M26" s="151"/>
      <c r="N26" s="151"/>
    </row>
    <row r="27" spans="5:14" ht="12" customHeight="1">
      <c r="E27" s="151"/>
      <c r="F27" s="151"/>
      <c r="G27" s="151"/>
      <c r="L27" s="151"/>
      <c r="M27" s="151"/>
      <c r="N27" s="151"/>
    </row>
    <row r="28" spans="5:14" ht="12" customHeight="1"/>
    <row r="29" spans="5:14" ht="12" customHeight="1"/>
    <row r="30" spans="5:14" ht="12" customHeight="1"/>
    <row r="31" spans="5:14" ht="12" customHeight="1"/>
    <row r="32" spans="5:14" ht="12" customHeight="1"/>
    <row r="33" spans="1:12">
      <c r="A33" s="151"/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151"/>
    </row>
  </sheetData>
  <mergeCells count="14">
    <mergeCell ref="A1:M1"/>
    <mergeCell ref="N2:O2"/>
    <mergeCell ref="B4:G4"/>
    <mergeCell ref="H4:K4"/>
    <mergeCell ref="A3:O3"/>
    <mergeCell ref="A4:A7"/>
    <mergeCell ref="B15:K15"/>
    <mergeCell ref="L15:O15"/>
    <mergeCell ref="B5:D6"/>
    <mergeCell ref="E5:G6"/>
    <mergeCell ref="H5:I6"/>
    <mergeCell ref="J5:K6"/>
    <mergeCell ref="L4:M6"/>
    <mergeCell ref="N4:O6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alignWithMargins="0">
    <oddFooter>&amp;C&amp;9&amp;P/&amp;N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X39"/>
  <sheetViews>
    <sheetView view="pageBreakPreview" zoomScaleNormal="100" zoomScaleSheetLayoutView="100" workbookViewId="0">
      <selection activeCell="E1" sqref="E1"/>
    </sheetView>
  </sheetViews>
  <sheetFormatPr defaultColWidth="9" defaultRowHeight="12.75"/>
  <cols>
    <col min="1" max="1" width="7" style="17" customWidth="1"/>
    <col min="2" max="17" width="7.625" style="17" customWidth="1"/>
    <col min="18" max="16384" width="9" style="17"/>
  </cols>
  <sheetData>
    <row r="1" spans="1:24" ht="20.25">
      <c r="A1" s="598" t="s">
        <v>231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  <c r="O1" s="598"/>
      <c r="P1" s="34"/>
      <c r="Q1" s="34"/>
    </row>
    <row r="2" spans="1:24" ht="6" customHeight="1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619"/>
      <c r="Q2" s="619"/>
    </row>
    <row r="3" spans="1:24" ht="15" customHeight="1">
      <c r="A3" s="622" t="s">
        <v>232</v>
      </c>
      <c r="B3" s="623"/>
      <c r="C3" s="623"/>
      <c r="D3" s="623"/>
      <c r="E3" s="623"/>
      <c r="F3" s="623"/>
      <c r="G3" s="623"/>
      <c r="H3" s="623"/>
      <c r="I3" s="623"/>
      <c r="J3" s="623"/>
      <c r="K3" s="623"/>
      <c r="L3" s="623"/>
      <c r="M3" s="623"/>
      <c r="N3" s="623"/>
      <c r="O3" s="623"/>
      <c r="P3" s="623"/>
      <c r="Q3" s="624"/>
    </row>
    <row r="4" spans="1:24" s="154" customFormat="1" ht="15" customHeight="1">
      <c r="A4" s="626" t="s">
        <v>200</v>
      </c>
      <c r="B4" s="620" t="s">
        <v>48</v>
      </c>
      <c r="C4" s="620"/>
      <c r="D4" s="620" t="s">
        <v>49</v>
      </c>
      <c r="E4" s="620"/>
      <c r="F4" s="620" t="s">
        <v>50</v>
      </c>
      <c r="G4" s="620"/>
      <c r="H4" s="620" t="s">
        <v>39</v>
      </c>
      <c r="I4" s="620"/>
      <c r="J4" s="620" t="s">
        <v>40</v>
      </c>
      <c r="K4" s="620"/>
      <c r="L4" s="620" t="s">
        <v>41</v>
      </c>
      <c r="M4" s="620"/>
      <c r="N4" s="620" t="s">
        <v>4</v>
      </c>
      <c r="O4" s="620"/>
      <c r="P4" s="625" t="s">
        <v>171</v>
      </c>
      <c r="Q4" s="617" t="s">
        <v>174</v>
      </c>
      <c r="S4" s="17"/>
      <c r="T4" s="17"/>
    </row>
    <row r="5" spans="1:24" s="154" customFormat="1" ht="13.5" customHeight="1">
      <c r="A5" s="627"/>
      <c r="B5" s="621"/>
      <c r="C5" s="621"/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5"/>
      <c r="Q5" s="618"/>
      <c r="S5" s="17"/>
      <c r="T5" s="17"/>
    </row>
    <row r="6" spans="1:24" s="154" customFormat="1" ht="12" customHeight="1">
      <c r="A6" s="628"/>
      <c r="B6" s="365" t="s">
        <v>136</v>
      </c>
      <c r="C6" s="366" t="s">
        <v>119</v>
      </c>
      <c r="D6" s="365" t="s">
        <v>136</v>
      </c>
      <c r="E6" s="366" t="s">
        <v>119</v>
      </c>
      <c r="F6" s="365" t="s">
        <v>136</v>
      </c>
      <c r="G6" s="366" t="s">
        <v>119</v>
      </c>
      <c r="H6" s="365" t="s">
        <v>136</v>
      </c>
      <c r="I6" s="366" t="s">
        <v>119</v>
      </c>
      <c r="J6" s="365" t="s">
        <v>136</v>
      </c>
      <c r="K6" s="366" t="s">
        <v>119</v>
      </c>
      <c r="L6" s="365" t="s">
        <v>136</v>
      </c>
      <c r="M6" s="366" t="s">
        <v>119</v>
      </c>
      <c r="N6" s="365" t="s">
        <v>136</v>
      </c>
      <c r="O6" s="366" t="s">
        <v>119</v>
      </c>
      <c r="P6" s="625"/>
      <c r="Q6" s="365" t="s">
        <v>130</v>
      </c>
    </row>
    <row r="7" spans="1:24" s="154" customFormat="1" ht="18" customHeight="1">
      <c r="A7" s="367" t="s">
        <v>131</v>
      </c>
      <c r="B7" s="328">
        <v>566.62856014040869</v>
      </c>
      <c r="C7" s="330">
        <v>6020.7610624566441</v>
      </c>
      <c r="D7" s="328">
        <v>766.97119050284277</v>
      </c>
      <c r="E7" s="330">
        <v>8146.4558336066393</v>
      </c>
      <c r="F7" s="328">
        <v>987.85235387203875</v>
      </c>
      <c r="G7" s="330">
        <v>10483.284644953816</v>
      </c>
      <c r="H7" s="328">
        <v>1081.280644710429</v>
      </c>
      <c r="I7" s="330">
        <v>11492.757934199999</v>
      </c>
      <c r="J7" s="328">
        <v>989.86689164730865</v>
      </c>
      <c r="K7" s="330">
        <v>10525.401338</v>
      </c>
      <c r="L7" s="328">
        <v>865.53252041105134</v>
      </c>
      <c r="M7" s="330">
        <v>9201.9026437999983</v>
      </c>
      <c r="N7" s="328">
        <v>5258.1321612840793</v>
      </c>
      <c r="O7" s="330">
        <v>55870.563457017095</v>
      </c>
      <c r="P7" s="345">
        <v>-1.4100749834604575E-3</v>
      </c>
      <c r="Q7" s="368">
        <v>4.0467793138760877</v>
      </c>
      <c r="R7" s="155"/>
    </row>
    <row r="8" spans="1:24" s="154" customFormat="1" ht="18" customHeight="1">
      <c r="A8" s="369" t="s">
        <v>132</v>
      </c>
      <c r="B8" s="332">
        <v>692.05393090006339</v>
      </c>
      <c r="C8" s="334">
        <v>7391.5791675299615</v>
      </c>
      <c r="D8" s="332">
        <v>806.01640285208839</v>
      </c>
      <c r="E8" s="334">
        <v>8590.0429818340017</v>
      </c>
      <c r="F8" s="332">
        <v>902.96207371918115</v>
      </c>
      <c r="G8" s="334">
        <v>9616.835897712017</v>
      </c>
      <c r="H8" s="332">
        <v>1187.264788615279</v>
      </c>
      <c r="I8" s="334">
        <v>12664.390614999998</v>
      </c>
      <c r="J8" s="332">
        <v>894.9775109236499</v>
      </c>
      <c r="K8" s="334">
        <v>9546.7534078000026</v>
      </c>
      <c r="L8" s="332">
        <v>894.92809451256755</v>
      </c>
      <c r="M8" s="334">
        <v>9564.2893909999984</v>
      </c>
      <c r="N8" s="332">
        <v>5378.2028015228298</v>
      </c>
      <c r="O8" s="334">
        <v>57373.891460875981</v>
      </c>
      <c r="P8" s="346">
        <v>2.2835226760338449E-2</v>
      </c>
      <c r="Q8" s="370">
        <v>3.9662660010240658</v>
      </c>
      <c r="R8" s="155"/>
    </row>
    <row r="9" spans="1:24" s="154" customFormat="1" ht="18" customHeight="1">
      <c r="A9" s="367" t="s">
        <v>133</v>
      </c>
      <c r="B9" s="328">
        <v>769.56834511857073</v>
      </c>
      <c r="C9" s="330">
        <v>8214.4376680000005</v>
      </c>
      <c r="D9" s="328">
        <v>974.72660043127769</v>
      </c>
      <c r="E9" s="330">
        <v>10409.769130199998</v>
      </c>
      <c r="F9" s="328">
        <v>1176.860669189386</v>
      </c>
      <c r="G9" s="330">
        <v>12587.1541784</v>
      </c>
      <c r="H9" s="328">
        <v>1455.6830724201873</v>
      </c>
      <c r="I9" s="330">
        <v>15541.281418539998</v>
      </c>
      <c r="J9" s="328">
        <v>1021.1104080142384</v>
      </c>
      <c r="K9" s="330">
        <v>10896.085830173</v>
      </c>
      <c r="L9" s="328">
        <v>803.47995264261647</v>
      </c>
      <c r="M9" s="330">
        <v>8576.2482760000003</v>
      </c>
      <c r="N9" s="328">
        <v>6201.4290478162766</v>
      </c>
      <c r="O9" s="330">
        <v>66224.976501312995</v>
      </c>
      <c r="P9" s="345">
        <v>0.15306716326508765</v>
      </c>
      <c r="Q9" s="368">
        <v>1.9713351254480289</v>
      </c>
      <c r="R9" s="155"/>
    </row>
    <row r="10" spans="1:24" s="154" customFormat="1" ht="18" customHeight="1">
      <c r="A10" s="369" t="s">
        <v>134</v>
      </c>
      <c r="B10" s="332">
        <v>657.3441964893608</v>
      </c>
      <c r="C10" s="334">
        <v>7004.39455672232</v>
      </c>
      <c r="D10" s="332">
        <v>947.05070711760902</v>
      </c>
      <c r="E10" s="334">
        <v>10095.151836360221</v>
      </c>
      <c r="F10" s="332">
        <v>1079.9249565070677</v>
      </c>
      <c r="G10" s="334">
        <v>11511.778019419886</v>
      </c>
      <c r="H10" s="332">
        <v>1083.5036572418198</v>
      </c>
      <c r="I10" s="334">
        <v>11552.479003624998</v>
      </c>
      <c r="J10" s="332">
        <v>1157.3341365416989</v>
      </c>
      <c r="K10" s="334">
        <v>12345.273394016001</v>
      </c>
      <c r="L10" s="332">
        <v>1097.0923047483834</v>
      </c>
      <c r="M10" s="334">
        <v>11698.814337270996</v>
      </c>
      <c r="N10" s="332">
        <v>6022.2499586459398</v>
      </c>
      <c r="O10" s="334">
        <v>64207.891147414426</v>
      </c>
      <c r="P10" s="346">
        <v>-2.8893193454084826E-2</v>
      </c>
      <c r="Q10" s="370">
        <v>2.3911699948796716</v>
      </c>
      <c r="R10" s="155"/>
    </row>
    <row r="11" spans="1:24" s="154" customFormat="1" ht="18" customHeight="1">
      <c r="A11" s="367" t="s">
        <v>135</v>
      </c>
      <c r="B11" s="328">
        <v>644.61475055770859</v>
      </c>
      <c r="C11" s="330">
        <v>6879.1609504130747</v>
      </c>
      <c r="D11" s="328">
        <v>914.13153929762188</v>
      </c>
      <c r="E11" s="330">
        <v>9750.9261183707767</v>
      </c>
      <c r="F11" s="328">
        <v>1094.8836617484235</v>
      </c>
      <c r="G11" s="330">
        <v>11691.339079763078</v>
      </c>
      <c r="H11" s="328">
        <v>1283.8185314330176</v>
      </c>
      <c r="I11" s="330">
        <v>13725.126786441002</v>
      </c>
      <c r="J11" s="328">
        <v>1003.4430157770646</v>
      </c>
      <c r="K11" s="330">
        <v>10719.004859393001</v>
      </c>
      <c r="L11" s="328">
        <v>844.24526354596594</v>
      </c>
      <c r="M11" s="330">
        <v>9009.0320858309988</v>
      </c>
      <c r="N11" s="328">
        <v>5785.1367623598017</v>
      </c>
      <c r="O11" s="330">
        <v>61774.589880211934</v>
      </c>
      <c r="P11" s="345">
        <v>-3.9372858634956327E-2</v>
      </c>
      <c r="Q11" s="368">
        <v>3.6877764976958525</v>
      </c>
      <c r="R11" s="155"/>
    </row>
    <row r="12" spans="1:24" s="154" customFormat="1" ht="18" customHeight="1">
      <c r="A12" s="369" t="s">
        <v>137</v>
      </c>
      <c r="B12" s="332">
        <v>711.89402663759711</v>
      </c>
      <c r="C12" s="334">
        <v>7579.7170409251012</v>
      </c>
      <c r="D12" s="332">
        <v>898.39791921779192</v>
      </c>
      <c r="E12" s="334">
        <v>9575.338120224973</v>
      </c>
      <c r="F12" s="332">
        <v>1040.1934187335237</v>
      </c>
      <c r="G12" s="334">
        <v>11116.83679270508</v>
      </c>
      <c r="H12" s="332">
        <v>1216.7322796016583</v>
      </c>
      <c r="I12" s="334">
        <v>12975.854838661588</v>
      </c>
      <c r="J12" s="332">
        <v>975.54125699611575</v>
      </c>
      <c r="K12" s="334">
        <v>10404.805701641</v>
      </c>
      <c r="L12" s="332">
        <v>919.13700933084067</v>
      </c>
      <c r="M12" s="334">
        <v>9804.5446436840011</v>
      </c>
      <c r="N12" s="332">
        <v>5761.8959105175272</v>
      </c>
      <c r="O12" s="334">
        <v>61457.097137841745</v>
      </c>
      <c r="P12" s="346">
        <v>-4.0173383615557433E-3</v>
      </c>
      <c r="Q12" s="370">
        <v>4.3425550435227862</v>
      </c>
      <c r="R12" s="155"/>
    </row>
    <row r="13" spans="1:24" ht="18" customHeight="1">
      <c r="A13" s="367" t="s">
        <v>138</v>
      </c>
      <c r="B13" s="328">
        <v>731.37239495703329</v>
      </c>
      <c r="C13" s="330">
        <v>7820.9561572309995</v>
      </c>
      <c r="D13" s="328">
        <v>1005.6071018186751</v>
      </c>
      <c r="E13" s="330">
        <v>10744.812003084002</v>
      </c>
      <c r="F13" s="328">
        <v>1143.5524066147048</v>
      </c>
      <c r="G13" s="330">
        <v>12223.034171515359</v>
      </c>
      <c r="H13" s="328">
        <v>1273.1090817392794</v>
      </c>
      <c r="I13" s="330">
        <v>13598.690108542996</v>
      </c>
      <c r="J13" s="328">
        <v>1165.2067863432326</v>
      </c>
      <c r="K13" s="330">
        <v>12450.412914203998</v>
      </c>
      <c r="L13" s="328">
        <v>1091.1743164401041</v>
      </c>
      <c r="M13" s="330">
        <v>11642.334331728001</v>
      </c>
      <c r="N13" s="328">
        <v>6410.0220879130293</v>
      </c>
      <c r="O13" s="330">
        <v>68480.239686305358</v>
      </c>
      <c r="P13" s="345">
        <v>0.11248488127188123</v>
      </c>
      <c r="Q13" s="368">
        <v>2.7080913978494627</v>
      </c>
      <c r="R13" s="155"/>
    </row>
    <row r="14" spans="1:24" ht="18" customHeight="1">
      <c r="A14" s="369" t="s">
        <v>149</v>
      </c>
      <c r="B14" s="332">
        <v>710.64530506306801</v>
      </c>
      <c r="C14" s="334">
        <v>7601.7206554789645</v>
      </c>
      <c r="D14" s="332">
        <v>976.24186930500662</v>
      </c>
      <c r="E14" s="334">
        <v>10424.206818483</v>
      </c>
      <c r="F14" s="332">
        <v>1161.8903714199182</v>
      </c>
      <c r="G14" s="334">
        <v>12407.528317384998</v>
      </c>
      <c r="H14" s="332">
        <v>1134.2625732048143</v>
      </c>
      <c r="I14" s="334">
        <v>12118.789925745998</v>
      </c>
      <c r="J14" s="332">
        <v>890.50037327489224</v>
      </c>
      <c r="K14" s="334">
        <v>9526.9687340309974</v>
      </c>
      <c r="L14" s="332">
        <v>922.61982519439664</v>
      </c>
      <c r="M14" s="334">
        <v>9909.4544420370003</v>
      </c>
      <c r="N14" s="332">
        <v>5796.1603174620959</v>
      </c>
      <c r="O14" s="334">
        <v>61988.668893160953</v>
      </c>
      <c r="P14" s="346">
        <v>-9.5765936845748703E-2</v>
      </c>
      <c r="Q14" s="370">
        <v>3.2939669738863291</v>
      </c>
      <c r="R14" s="155"/>
      <c r="T14" s="162"/>
      <c r="U14" s="167"/>
    </row>
    <row r="15" spans="1:24" ht="18" customHeight="1">
      <c r="A15" s="367" t="s">
        <v>214</v>
      </c>
      <c r="B15" s="328">
        <v>507.61226713839142</v>
      </c>
      <c r="C15" s="330">
        <v>5563.662828597001</v>
      </c>
      <c r="D15" s="328">
        <v>742.97073046417756</v>
      </c>
      <c r="E15" s="330">
        <v>8121.0956477219997</v>
      </c>
      <c r="F15" s="328">
        <v>966.1740838482915</v>
      </c>
      <c r="G15" s="330">
        <v>10527.768539627999</v>
      </c>
      <c r="H15" s="328">
        <v>891.77961054958303</v>
      </c>
      <c r="I15" s="330">
        <v>9714.5632955500005</v>
      </c>
      <c r="J15" s="328">
        <v>860.76740305537987</v>
      </c>
      <c r="K15" s="330">
        <v>9341.3894159989995</v>
      </c>
      <c r="L15" s="328">
        <v>769.26811951702939</v>
      </c>
      <c r="M15" s="330">
        <v>8340.019322711998</v>
      </c>
      <c r="N15" s="328">
        <v>4738.5722145728523</v>
      </c>
      <c r="O15" s="330">
        <v>51608.499050207996</v>
      </c>
      <c r="P15" s="345">
        <v>-0.18246356984002793</v>
      </c>
      <c r="Q15" s="368">
        <v>3.983718637992832</v>
      </c>
      <c r="R15" s="155"/>
      <c r="S15" s="376"/>
      <c r="T15" s="162"/>
      <c r="U15" s="167"/>
      <c r="V15" s="167"/>
    </row>
    <row r="16" spans="1:24" ht="18" customHeight="1">
      <c r="A16" s="369" t="s">
        <v>248</v>
      </c>
      <c r="B16" s="332">
        <f>'7'!B8</f>
        <v>465.54145508528813</v>
      </c>
      <c r="C16" s="334">
        <f>'7'!H8</f>
        <v>5108.6494381160001</v>
      </c>
      <c r="D16" s="332">
        <f>'7'!B9</f>
        <v>731.11429024713414</v>
      </c>
      <c r="E16" s="334">
        <f>'7'!H9</f>
        <v>7992.1236511000006</v>
      </c>
      <c r="F16" s="497">
        <f>'7'!B10</f>
        <v>0</v>
      </c>
      <c r="G16" s="494">
        <f>'7'!H10</f>
        <v>0</v>
      </c>
      <c r="H16" s="497">
        <f>'7'!B11</f>
        <v>0</v>
      </c>
      <c r="I16" s="494">
        <f>'7'!H11</f>
        <v>0</v>
      </c>
      <c r="J16" s="497">
        <f>'7'!B12</f>
        <v>0</v>
      </c>
      <c r="K16" s="494">
        <f>'7'!H12</f>
        <v>0</v>
      </c>
      <c r="L16" s="497">
        <f>'7'!B13</f>
        <v>0</v>
      </c>
      <c r="M16" s="494">
        <f>'7'!H13</f>
        <v>0</v>
      </c>
      <c r="N16" s="497">
        <f>B16+D16+F16+H16+J16+L16</f>
        <v>1196.6557453324222</v>
      </c>
      <c r="O16" s="494">
        <f>C16+E16+G16+I16+K16+M16</f>
        <v>13100.773089216</v>
      </c>
      <c r="P16" s="496">
        <f>(N16-N15)/N15</f>
        <v>-0.74746491323857733</v>
      </c>
      <c r="Q16" s="481">
        <f>'2'!C21</f>
        <v>7.7723118279569885</v>
      </c>
      <c r="R16" s="155"/>
      <c r="S16" s="156"/>
      <c r="T16" s="375"/>
      <c r="U16" s="156"/>
      <c r="V16" s="156"/>
      <c r="W16" s="156"/>
      <c r="X16" s="156"/>
    </row>
    <row r="17" spans="1:16">
      <c r="A17" s="157"/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</row>
    <row r="18" spans="1:16" ht="20.100000000000001" customHeight="1">
      <c r="A18" s="364" t="s">
        <v>215</v>
      </c>
      <c r="B18" s="157"/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</row>
    <row r="19" spans="1:16">
      <c r="A19" s="157"/>
      <c r="B19" s="157"/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</row>
    <row r="20" spans="1:16">
      <c r="A20" s="157"/>
      <c r="B20" s="157"/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</row>
    <row r="21" spans="1:16">
      <c r="A21" s="157"/>
      <c r="B21" s="157"/>
      <c r="C21" s="157"/>
      <c r="D21" s="157"/>
      <c r="E21" s="158" t="str">
        <f>B4</f>
        <v>Říjen</v>
      </c>
      <c r="F21" s="158" t="str">
        <f>D4</f>
        <v>Listopad</v>
      </c>
      <c r="G21" s="158" t="str">
        <f>F4</f>
        <v>Prosinec</v>
      </c>
      <c r="H21" s="158" t="str">
        <f>H4</f>
        <v>Leden</v>
      </c>
      <c r="I21" s="158" t="str">
        <f>J4</f>
        <v>Únor</v>
      </c>
      <c r="J21" s="158" t="str">
        <f>L4</f>
        <v>Březen</v>
      </c>
      <c r="K21" s="157"/>
      <c r="L21" s="157"/>
      <c r="M21" s="157"/>
      <c r="N21" s="157"/>
      <c r="O21" s="157"/>
      <c r="P21" s="157"/>
    </row>
    <row r="22" spans="1:16">
      <c r="A22" s="157"/>
      <c r="B22" s="157"/>
      <c r="C22" s="157"/>
      <c r="D22" s="157" t="str">
        <f t="shared" ref="D22:D31" si="0">A7</f>
        <v>2014/15</v>
      </c>
      <c r="E22" s="159">
        <f t="shared" ref="E22:E31" si="1">B7</f>
        <v>566.62856014040869</v>
      </c>
      <c r="F22" s="159">
        <f t="shared" ref="F22:F31" si="2">D7</f>
        <v>766.97119050284277</v>
      </c>
      <c r="G22" s="159">
        <f t="shared" ref="G22:G31" si="3">F7</f>
        <v>987.85235387203875</v>
      </c>
      <c r="H22" s="159">
        <f t="shared" ref="H22:H31" si="4">H7</f>
        <v>1081.280644710429</v>
      </c>
      <c r="I22" s="159">
        <f t="shared" ref="I22:I30" si="5">J7</f>
        <v>989.86689164730865</v>
      </c>
      <c r="J22" s="159">
        <f t="shared" ref="J22:J31" si="6">L7</f>
        <v>865.53252041105134</v>
      </c>
      <c r="K22" s="149">
        <f>SUM(E22:J22)</f>
        <v>5258.1321612840793</v>
      </c>
      <c r="L22" s="157"/>
      <c r="M22" s="157"/>
      <c r="N22" s="157"/>
      <c r="O22" s="157"/>
      <c r="P22" s="157"/>
    </row>
    <row r="23" spans="1:16">
      <c r="A23" s="157"/>
      <c r="B23" s="157"/>
      <c r="C23" s="157"/>
      <c r="D23" s="157" t="str">
        <f t="shared" si="0"/>
        <v>2015/16</v>
      </c>
      <c r="E23" s="159">
        <f t="shared" si="1"/>
        <v>692.05393090006339</v>
      </c>
      <c r="F23" s="159">
        <f t="shared" si="2"/>
        <v>806.01640285208839</v>
      </c>
      <c r="G23" s="159">
        <f t="shared" si="3"/>
        <v>902.96207371918115</v>
      </c>
      <c r="H23" s="159">
        <f t="shared" si="4"/>
        <v>1187.264788615279</v>
      </c>
      <c r="I23" s="159">
        <f t="shared" si="5"/>
        <v>894.9775109236499</v>
      </c>
      <c r="J23" s="159">
        <f t="shared" si="6"/>
        <v>894.92809451256755</v>
      </c>
      <c r="K23" s="149">
        <f t="shared" ref="K23:K31" si="7">SUM(E23:J23)</f>
        <v>5378.2028015228298</v>
      </c>
      <c r="L23" s="157"/>
      <c r="M23" s="157"/>
      <c r="N23" s="157"/>
      <c r="O23" s="157"/>
      <c r="P23" s="157"/>
    </row>
    <row r="24" spans="1:16">
      <c r="A24" s="157"/>
      <c r="B24" s="157"/>
      <c r="C24" s="157"/>
      <c r="D24" s="157" t="str">
        <f t="shared" si="0"/>
        <v>2016/17</v>
      </c>
      <c r="E24" s="159">
        <f t="shared" si="1"/>
        <v>769.56834511857073</v>
      </c>
      <c r="F24" s="159">
        <f t="shared" si="2"/>
        <v>974.72660043127769</v>
      </c>
      <c r="G24" s="159">
        <f t="shared" si="3"/>
        <v>1176.860669189386</v>
      </c>
      <c r="H24" s="159">
        <f t="shared" si="4"/>
        <v>1455.6830724201873</v>
      </c>
      <c r="I24" s="159">
        <f t="shared" si="5"/>
        <v>1021.1104080142384</v>
      </c>
      <c r="J24" s="159">
        <f t="shared" si="6"/>
        <v>803.47995264261647</v>
      </c>
      <c r="K24" s="149">
        <f t="shared" si="7"/>
        <v>6201.4290478162766</v>
      </c>
      <c r="L24" s="157"/>
      <c r="M24" s="157"/>
      <c r="N24" s="157"/>
      <c r="O24" s="157"/>
      <c r="P24" s="157"/>
    </row>
    <row r="25" spans="1:16">
      <c r="A25" s="157"/>
      <c r="B25" s="157"/>
      <c r="C25" s="157"/>
      <c r="D25" s="157" t="str">
        <f t="shared" si="0"/>
        <v>2017/18</v>
      </c>
      <c r="E25" s="159">
        <f t="shared" si="1"/>
        <v>657.3441964893608</v>
      </c>
      <c r="F25" s="159">
        <f t="shared" si="2"/>
        <v>947.05070711760902</v>
      </c>
      <c r="G25" s="159">
        <f t="shared" si="3"/>
        <v>1079.9249565070677</v>
      </c>
      <c r="H25" s="159">
        <f t="shared" si="4"/>
        <v>1083.5036572418198</v>
      </c>
      <c r="I25" s="159">
        <f t="shared" si="5"/>
        <v>1157.3341365416989</v>
      </c>
      <c r="J25" s="159">
        <f t="shared" si="6"/>
        <v>1097.0923047483834</v>
      </c>
      <c r="K25" s="149">
        <f t="shared" si="7"/>
        <v>6022.2499586459398</v>
      </c>
      <c r="L25" s="157"/>
      <c r="M25" s="157"/>
      <c r="N25" s="157"/>
      <c r="O25" s="157"/>
      <c r="P25" s="157"/>
    </row>
    <row r="26" spans="1:16">
      <c r="A26" s="157"/>
      <c r="B26" s="157"/>
      <c r="C26" s="157"/>
      <c r="D26" s="157" t="str">
        <f t="shared" si="0"/>
        <v>2018/19</v>
      </c>
      <c r="E26" s="159">
        <f t="shared" si="1"/>
        <v>644.61475055770859</v>
      </c>
      <c r="F26" s="159">
        <f t="shared" si="2"/>
        <v>914.13153929762188</v>
      </c>
      <c r="G26" s="159">
        <f t="shared" si="3"/>
        <v>1094.8836617484235</v>
      </c>
      <c r="H26" s="159">
        <f t="shared" si="4"/>
        <v>1283.8185314330176</v>
      </c>
      <c r="I26" s="159">
        <f t="shared" si="5"/>
        <v>1003.4430157770646</v>
      </c>
      <c r="J26" s="159">
        <f t="shared" si="6"/>
        <v>844.24526354596594</v>
      </c>
      <c r="K26" s="149">
        <f t="shared" si="7"/>
        <v>5785.1367623598017</v>
      </c>
      <c r="L26" s="157"/>
      <c r="M26" s="157"/>
      <c r="N26" s="157"/>
      <c r="O26" s="157"/>
      <c r="P26" s="157"/>
    </row>
    <row r="27" spans="1:16">
      <c r="A27" s="157"/>
      <c r="B27" s="157"/>
      <c r="C27" s="157"/>
      <c r="D27" s="157" t="str">
        <f t="shared" si="0"/>
        <v>2019/20</v>
      </c>
      <c r="E27" s="159">
        <f t="shared" si="1"/>
        <v>711.89402663759711</v>
      </c>
      <c r="F27" s="159">
        <f t="shared" si="2"/>
        <v>898.39791921779192</v>
      </c>
      <c r="G27" s="159">
        <f t="shared" si="3"/>
        <v>1040.1934187335237</v>
      </c>
      <c r="H27" s="159">
        <f t="shared" si="4"/>
        <v>1216.7322796016583</v>
      </c>
      <c r="I27" s="159">
        <f t="shared" si="5"/>
        <v>975.54125699611575</v>
      </c>
      <c r="J27" s="159">
        <f t="shared" si="6"/>
        <v>919.13700933084067</v>
      </c>
      <c r="K27" s="149">
        <f t="shared" si="7"/>
        <v>5761.8959105175272</v>
      </c>
      <c r="L27" s="157"/>
      <c r="M27" s="157"/>
      <c r="N27" s="157"/>
      <c r="O27" s="157"/>
      <c r="P27" s="157"/>
    </row>
    <row r="28" spans="1:16">
      <c r="A28" s="157"/>
      <c r="B28" s="157"/>
      <c r="C28" s="157"/>
      <c r="D28" s="157" t="str">
        <f t="shared" si="0"/>
        <v>2020/21</v>
      </c>
      <c r="E28" s="159">
        <f t="shared" si="1"/>
        <v>731.37239495703329</v>
      </c>
      <c r="F28" s="159">
        <f t="shared" si="2"/>
        <v>1005.6071018186751</v>
      </c>
      <c r="G28" s="159">
        <f t="shared" si="3"/>
        <v>1143.5524066147048</v>
      </c>
      <c r="H28" s="159">
        <f t="shared" si="4"/>
        <v>1273.1090817392794</v>
      </c>
      <c r="I28" s="159">
        <f t="shared" si="5"/>
        <v>1165.2067863432326</v>
      </c>
      <c r="J28" s="159">
        <f t="shared" si="6"/>
        <v>1091.1743164401041</v>
      </c>
      <c r="K28" s="149">
        <f t="shared" si="7"/>
        <v>6410.0220879130293</v>
      </c>
      <c r="L28" s="157"/>
      <c r="M28" s="157"/>
      <c r="N28" s="157"/>
      <c r="O28" s="157"/>
      <c r="P28" s="157"/>
    </row>
    <row r="29" spans="1:16">
      <c r="A29" s="157"/>
      <c r="B29" s="157"/>
      <c r="C29" s="157"/>
      <c r="D29" s="157" t="str">
        <f t="shared" si="0"/>
        <v>2021/22</v>
      </c>
      <c r="E29" s="159">
        <f t="shared" si="1"/>
        <v>710.64530506306801</v>
      </c>
      <c r="F29" s="159">
        <f t="shared" si="2"/>
        <v>976.24186930500662</v>
      </c>
      <c r="G29" s="159">
        <f t="shared" si="3"/>
        <v>1161.8903714199182</v>
      </c>
      <c r="H29" s="159">
        <f t="shared" si="4"/>
        <v>1134.2625732048143</v>
      </c>
      <c r="I29" s="159">
        <f t="shared" si="5"/>
        <v>890.50037327489224</v>
      </c>
      <c r="J29" s="159">
        <f t="shared" si="6"/>
        <v>922.61982519439664</v>
      </c>
      <c r="K29" s="149">
        <f t="shared" si="7"/>
        <v>5796.1603174620959</v>
      </c>
      <c r="L29" s="157"/>
      <c r="M29" s="157"/>
      <c r="N29" s="157"/>
      <c r="O29" s="157"/>
      <c r="P29" s="157"/>
    </row>
    <row r="30" spans="1:16">
      <c r="A30" s="157"/>
      <c r="B30" s="157"/>
      <c r="C30" s="157"/>
      <c r="D30" s="157" t="str">
        <f t="shared" si="0"/>
        <v>2022/23</v>
      </c>
      <c r="E30" s="159">
        <f t="shared" si="1"/>
        <v>507.61226713839142</v>
      </c>
      <c r="F30" s="159">
        <f t="shared" si="2"/>
        <v>742.97073046417756</v>
      </c>
      <c r="G30" s="159">
        <f t="shared" si="3"/>
        <v>966.1740838482915</v>
      </c>
      <c r="H30" s="159">
        <f t="shared" si="4"/>
        <v>891.77961054958303</v>
      </c>
      <c r="I30" s="159">
        <f t="shared" si="5"/>
        <v>860.76740305537987</v>
      </c>
      <c r="J30" s="159">
        <f t="shared" si="6"/>
        <v>769.26811951702939</v>
      </c>
      <c r="K30" s="149">
        <f t="shared" si="7"/>
        <v>4738.5722145728523</v>
      </c>
      <c r="L30" s="157"/>
      <c r="M30" s="157"/>
      <c r="N30" s="157"/>
      <c r="O30" s="157"/>
      <c r="P30" s="157"/>
    </row>
    <row r="31" spans="1:16">
      <c r="D31" s="157" t="str">
        <f t="shared" si="0"/>
        <v>2023/24</v>
      </c>
      <c r="E31" s="159">
        <f t="shared" si="1"/>
        <v>465.54145508528813</v>
      </c>
      <c r="F31" s="159">
        <f t="shared" si="2"/>
        <v>731.11429024713414</v>
      </c>
      <c r="G31" s="159">
        <f t="shared" si="3"/>
        <v>0</v>
      </c>
      <c r="H31" s="159">
        <f t="shared" si="4"/>
        <v>0</v>
      </c>
      <c r="I31" s="159">
        <f>J16</f>
        <v>0</v>
      </c>
      <c r="J31" s="159">
        <f t="shared" si="6"/>
        <v>0</v>
      </c>
      <c r="K31" s="149">
        <f t="shared" si="7"/>
        <v>1196.6557453324222</v>
      </c>
    </row>
    <row r="32" spans="1:16">
      <c r="D32" s="157"/>
      <c r="K32" s="149"/>
    </row>
    <row r="33" spans="3:13">
      <c r="D33" s="157"/>
    </row>
    <row r="35" spans="3:13">
      <c r="C35" s="160"/>
      <c r="D35" s="160"/>
    </row>
    <row r="36" spans="3:13">
      <c r="C36" s="160"/>
      <c r="D36" s="160"/>
    </row>
    <row r="37" spans="3:13">
      <c r="C37" s="160"/>
      <c r="D37" s="160"/>
    </row>
    <row r="38" spans="3:13">
      <c r="C38" s="161"/>
      <c r="G38" s="161"/>
      <c r="K38" s="161"/>
    </row>
    <row r="39" spans="3:13">
      <c r="H39" s="161"/>
      <c r="J39" s="161"/>
      <c r="L39" s="161"/>
      <c r="M39" s="161"/>
    </row>
  </sheetData>
  <mergeCells count="13">
    <mergeCell ref="Q4:Q5"/>
    <mergeCell ref="A1:O1"/>
    <mergeCell ref="P2:Q2"/>
    <mergeCell ref="B4:C5"/>
    <mergeCell ref="D4:E5"/>
    <mergeCell ref="F4:G5"/>
    <mergeCell ref="H4:I5"/>
    <mergeCell ref="J4:K5"/>
    <mergeCell ref="L4:M5"/>
    <mergeCell ref="N4:O5"/>
    <mergeCell ref="A3:Q3"/>
    <mergeCell ref="P4:P6"/>
    <mergeCell ref="A4:A6"/>
  </mergeCells>
  <pageMargins left="0.31496062992125984" right="0.31496062992125984" top="0.35433070866141736" bottom="0.35433070866141736" header="0.31496062992125984" footer="0.19685039370078741"/>
  <pageSetup paperSize="9" firstPageNumber="36" orientation="landscape" r:id="rId1"/>
  <headerFooter alignWithMargins="0">
    <oddFooter>&amp;C&amp;9&amp;P/&amp;N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11"/>
  <dimension ref="A1:R40"/>
  <sheetViews>
    <sheetView view="pageBreakPreview" zoomScaleNormal="100" zoomScaleSheetLayoutView="100" workbookViewId="0">
      <selection activeCell="E1" sqref="E1"/>
    </sheetView>
  </sheetViews>
  <sheetFormatPr defaultColWidth="9" defaultRowHeight="11.25"/>
  <cols>
    <col min="1" max="1" width="13" style="172" customWidth="1"/>
    <col min="2" max="13" width="6.375" style="172" customWidth="1"/>
    <col min="14" max="14" width="16.375" style="172" customWidth="1"/>
    <col min="15" max="16384" width="9" style="172"/>
  </cols>
  <sheetData>
    <row r="1" spans="1:18" ht="21" customHeight="1">
      <c r="A1" s="371" t="s">
        <v>216</v>
      </c>
      <c r="L1" s="629"/>
      <c r="M1" s="629"/>
    </row>
    <row r="2" spans="1:18" ht="6" customHeight="1">
      <c r="A2" s="173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</row>
    <row r="3" spans="1:18" ht="12.75">
      <c r="A3" s="630" t="s">
        <v>52</v>
      </c>
      <c r="B3" s="630"/>
      <c r="C3" s="630"/>
      <c r="D3" s="630"/>
      <c r="E3" s="630"/>
      <c r="F3" s="630"/>
      <c r="G3" s="630"/>
      <c r="H3" s="630"/>
      <c r="I3" s="630"/>
      <c r="J3" s="630"/>
      <c r="K3" s="630"/>
      <c r="L3" s="630"/>
      <c r="M3" s="630"/>
    </row>
    <row r="4" spans="1:18" ht="87" customHeight="1">
      <c r="A4" s="634" t="s">
        <v>256</v>
      </c>
      <c r="B4" s="635"/>
      <c r="C4" s="635"/>
      <c r="D4" s="635"/>
      <c r="E4" s="635"/>
      <c r="F4" s="635"/>
      <c r="G4" s="635"/>
      <c r="H4" s="635"/>
      <c r="I4" s="635"/>
      <c r="J4" s="635"/>
      <c r="K4" s="635"/>
      <c r="L4" s="635"/>
      <c r="M4" s="635"/>
    </row>
    <row r="5" spans="1:18" ht="150" customHeight="1">
      <c r="A5" s="174"/>
      <c r="B5" s="174"/>
      <c r="C5" s="174"/>
      <c r="D5" s="174"/>
      <c r="E5" s="174"/>
      <c r="F5" s="174"/>
      <c r="G5" s="174"/>
      <c r="H5" s="174"/>
      <c r="I5" s="174"/>
      <c r="J5" s="174"/>
      <c r="K5" s="636" t="s">
        <v>53</v>
      </c>
      <c r="L5" s="636"/>
      <c r="M5" s="636"/>
    </row>
    <row r="6" spans="1:18" ht="24" customHeight="1">
      <c r="A6" s="630" t="s">
        <v>51</v>
      </c>
      <c r="B6" s="630"/>
      <c r="C6" s="630"/>
      <c r="D6" s="630"/>
      <c r="E6" s="630"/>
      <c r="F6" s="630"/>
      <c r="G6" s="630"/>
      <c r="H6" s="630"/>
      <c r="I6" s="630"/>
      <c r="J6" s="630"/>
      <c r="K6" s="630"/>
      <c r="L6" s="630"/>
      <c r="M6" s="630"/>
      <c r="R6" s="175"/>
    </row>
    <row r="7" spans="1:18" ht="39.950000000000003" customHeight="1">
      <c r="A7" s="637" t="s">
        <v>249</v>
      </c>
      <c r="B7" s="637"/>
      <c r="C7" s="637"/>
      <c r="D7" s="637"/>
      <c r="E7" s="637"/>
      <c r="F7" s="637"/>
      <c r="G7" s="637"/>
      <c r="H7" s="637"/>
      <c r="I7" s="637"/>
      <c r="J7" s="637"/>
      <c r="K7" s="637"/>
      <c r="L7" s="637"/>
      <c r="M7" s="637"/>
      <c r="R7" s="175"/>
    </row>
    <row r="8" spans="1:18" ht="20.25" customHeight="1">
      <c r="A8" s="176" t="s">
        <v>54</v>
      </c>
      <c r="B8" s="177"/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7"/>
      <c r="R8" s="175"/>
    </row>
    <row r="9" spans="1:18" ht="6.95" customHeight="1">
      <c r="A9" s="176"/>
      <c r="B9" s="177"/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R9" s="175"/>
    </row>
    <row r="10" spans="1:18" ht="15" customHeight="1">
      <c r="A10" s="176" t="s">
        <v>176</v>
      </c>
      <c r="B10" s="177"/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R10" s="175"/>
    </row>
    <row r="11" spans="1:18" ht="15" customHeight="1">
      <c r="A11" s="176" t="s">
        <v>250</v>
      </c>
      <c r="B11" s="177"/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7"/>
      <c r="R11" s="175"/>
    </row>
    <row r="12" spans="1:18" ht="15" customHeight="1">
      <c r="A12" s="176" t="s">
        <v>251</v>
      </c>
      <c r="B12" s="177"/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R12" s="175"/>
    </row>
    <row r="13" spans="1:18" ht="6.95" customHeight="1">
      <c r="A13" s="176"/>
      <c r="B13" s="177"/>
      <c r="C13" s="177"/>
      <c r="D13" s="177"/>
      <c r="E13" s="177"/>
      <c r="F13" s="177"/>
      <c r="G13" s="177"/>
      <c r="H13" s="177"/>
      <c r="I13" s="177"/>
      <c r="J13" s="177"/>
      <c r="K13" s="177"/>
      <c r="L13" s="177"/>
      <c r="M13" s="177"/>
      <c r="R13" s="175"/>
    </row>
    <row r="14" spans="1:18" ht="15" customHeight="1">
      <c r="A14" s="176" t="s">
        <v>177</v>
      </c>
      <c r="B14" s="177"/>
      <c r="C14" s="177"/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R14" s="175"/>
    </row>
    <row r="15" spans="1:18" ht="15" customHeight="1">
      <c r="A15" s="176" t="s">
        <v>252</v>
      </c>
      <c r="B15" s="177"/>
      <c r="C15" s="177"/>
      <c r="D15" s="177"/>
      <c r="E15" s="177"/>
      <c r="F15" s="177"/>
      <c r="G15" s="177"/>
      <c r="H15" s="177"/>
      <c r="I15" s="177"/>
      <c r="J15" s="177"/>
      <c r="K15" s="177"/>
      <c r="L15" s="177"/>
      <c r="M15" s="177"/>
      <c r="R15" s="175"/>
    </row>
    <row r="16" spans="1:18" ht="15" customHeight="1">
      <c r="A16" s="176" t="s">
        <v>253</v>
      </c>
      <c r="B16" s="177"/>
      <c r="C16" s="177"/>
      <c r="D16" s="177"/>
      <c r="E16" s="177"/>
      <c r="F16" s="177"/>
      <c r="G16" s="177"/>
      <c r="H16" s="177"/>
      <c r="I16" s="177"/>
      <c r="J16" s="177"/>
      <c r="K16" s="177"/>
      <c r="L16" s="177"/>
      <c r="M16" s="177"/>
      <c r="R16" s="175"/>
    </row>
    <row r="17" spans="1:18" ht="6.95" customHeight="1">
      <c r="A17" s="176"/>
      <c r="B17" s="177"/>
      <c r="C17" s="177"/>
      <c r="D17" s="177"/>
      <c r="E17" s="177"/>
      <c r="F17" s="177"/>
      <c r="G17" s="177"/>
      <c r="H17" s="177"/>
      <c r="I17" s="177"/>
      <c r="J17" s="177"/>
      <c r="K17" s="177"/>
      <c r="L17" s="177"/>
      <c r="M17" s="177"/>
      <c r="R17" s="175"/>
    </row>
    <row r="18" spans="1:18" ht="15" customHeight="1">
      <c r="A18" s="176" t="s">
        <v>178</v>
      </c>
      <c r="B18" s="177"/>
      <c r="C18" s="177"/>
      <c r="D18" s="177"/>
      <c r="E18" s="177"/>
      <c r="F18" s="177"/>
      <c r="G18" s="177"/>
      <c r="H18" s="177"/>
      <c r="I18" s="177"/>
      <c r="J18" s="177"/>
      <c r="K18" s="177"/>
      <c r="L18" s="177"/>
      <c r="M18" s="177"/>
      <c r="R18" s="175"/>
    </row>
    <row r="19" spans="1:18" ht="15" customHeight="1">
      <c r="A19" s="176" t="s">
        <v>254</v>
      </c>
      <c r="B19" s="177"/>
      <c r="C19" s="177"/>
      <c r="D19" s="177"/>
      <c r="E19" s="177"/>
      <c r="F19" s="177"/>
      <c r="G19" s="177"/>
      <c r="H19" s="177"/>
      <c r="I19" s="177"/>
      <c r="J19" s="177"/>
      <c r="K19" s="177"/>
      <c r="L19" s="177"/>
      <c r="M19" s="177"/>
      <c r="R19" s="175"/>
    </row>
    <row r="20" spans="1:18" ht="15" customHeight="1">
      <c r="A20" s="176" t="s">
        <v>255</v>
      </c>
      <c r="B20" s="177"/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R20" s="175"/>
    </row>
    <row r="21" spans="1:18" ht="6.95" customHeight="1">
      <c r="A21" s="176"/>
      <c r="B21" s="177"/>
      <c r="C21" s="177"/>
      <c r="D21" s="177"/>
      <c r="E21" s="177"/>
      <c r="F21" s="177"/>
      <c r="G21" s="177"/>
      <c r="H21" s="177"/>
      <c r="I21" s="177"/>
      <c r="J21" s="177"/>
      <c r="K21" s="177"/>
      <c r="L21" s="177"/>
      <c r="M21" s="177"/>
      <c r="R21" s="175"/>
    </row>
    <row r="22" spans="1:18" ht="15" customHeight="1">
      <c r="A22" s="176" t="s">
        <v>55</v>
      </c>
      <c r="B22" s="177"/>
      <c r="C22" s="177"/>
      <c r="D22" s="177"/>
      <c r="E22" s="177"/>
      <c r="F22" s="177"/>
      <c r="G22" s="177"/>
      <c r="H22" s="177"/>
      <c r="I22" s="177"/>
      <c r="J22" s="177"/>
      <c r="K22" s="177"/>
      <c r="L22" s="177"/>
      <c r="M22" s="177"/>
      <c r="R22" s="175"/>
    </row>
    <row r="23" spans="1:18" ht="15" customHeight="1">
      <c r="A23" s="372" t="s">
        <v>23</v>
      </c>
      <c r="B23" s="182"/>
      <c r="C23" s="182"/>
      <c r="D23" s="182"/>
      <c r="E23" s="182"/>
      <c r="F23" s="182"/>
      <c r="G23" s="182"/>
      <c r="H23" s="182"/>
      <c r="I23" s="182"/>
      <c r="J23" s="182"/>
      <c r="K23" s="182"/>
      <c r="L23" s="182"/>
      <c r="M23" s="182"/>
    </row>
    <row r="24" spans="1:18" ht="15" customHeight="1">
      <c r="A24" s="631" t="s">
        <v>24</v>
      </c>
      <c r="B24" s="418">
        <v>1</v>
      </c>
      <c r="C24" s="419">
        <v>2</v>
      </c>
      <c r="D24" s="420">
        <v>3</v>
      </c>
      <c r="E24" s="419">
        <v>4</v>
      </c>
      <c r="F24" s="420">
        <v>5</v>
      </c>
      <c r="G24" s="419">
        <v>6</v>
      </c>
      <c r="H24" s="420">
        <v>7</v>
      </c>
      <c r="I24" s="419">
        <v>8</v>
      </c>
      <c r="J24" s="420">
        <v>9</v>
      </c>
      <c r="K24" s="419">
        <v>10</v>
      </c>
      <c r="L24" s="420">
        <v>11</v>
      </c>
      <c r="M24" s="419">
        <v>12</v>
      </c>
    </row>
    <row r="25" spans="1:18" ht="15" customHeight="1">
      <c r="A25" s="632"/>
      <c r="B25" s="399" t="s">
        <v>25</v>
      </c>
      <c r="C25" s="405" t="s">
        <v>26</v>
      </c>
      <c r="D25" s="400" t="s">
        <v>27</v>
      </c>
      <c r="E25" s="405" t="s">
        <v>28</v>
      </c>
      <c r="F25" s="400" t="s">
        <v>29</v>
      </c>
      <c r="G25" s="405" t="s">
        <v>30</v>
      </c>
      <c r="H25" s="400" t="s">
        <v>31</v>
      </c>
      <c r="I25" s="405" t="s">
        <v>32</v>
      </c>
      <c r="J25" s="400" t="s">
        <v>33</v>
      </c>
      <c r="K25" s="405" t="s">
        <v>34</v>
      </c>
      <c r="L25" s="400" t="s">
        <v>35</v>
      </c>
      <c r="M25" s="405" t="s">
        <v>36</v>
      </c>
    </row>
    <row r="26" spans="1:18" ht="15" customHeight="1">
      <c r="A26" s="180" t="s">
        <v>179</v>
      </c>
      <c r="B26" s="401">
        <v>6.0000000000000001E-3</v>
      </c>
      <c r="C26" s="406">
        <v>8.8000000000000005E-3</v>
      </c>
      <c r="D26" s="402">
        <v>8.6E-3</v>
      </c>
      <c r="E26" s="406">
        <v>9.7999999999999997E-3</v>
      </c>
      <c r="F26" s="402">
        <v>7.0000000000000001E-3</v>
      </c>
      <c r="G26" s="406">
        <v>8.3000000000000001E-3</v>
      </c>
      <c r="H26" s="402">
        <v>7.9000000000000008E-3</v>
      </c>
      <c r="I26" s="406">
        <v>8.6999999999999994E-3</v>
      </c>
      <c r="J26" s="402">
        <v>6.3E-3</v>
      </c>
      <c r="K26" s="406">
        <v>9.5999999999999992E-3</v>
      </c>
      <c r="L26" s="402">
        <v>1.0200000000000001E-2</v>
      </c>
      <c r="M26" s="406">
        <v>1.14E-2</v>
      </c>
    </row>
    <row r="27" spans="1:18" ht="15" customHeight="1">
      <c r="A27" s="180" t="s">
        <v>180</v>
      </c>
      <c r="B27" s="401">
        <v>0.126</v>
      </c>
      <c r="C27" s="406">
        <v>0.21510000000000001</v>
      </c>
      <c r="D27" s="402">
        <v>0.21920000000000001</v>
      </c>
      <c r="E27" s="406">
        <v>0.2445</v>
      </c>
      <c r="F27" s="402">
        <v>0.19500000000000001</v>
      </c>
      <c r="G27" s="406">
        <v>0.2167</v>
      </c>
      <c r="H27" s="402">
        <v>0.21440000000000001</v>
      </c>
      <c r="I27" s="406">
        <v>0.22020000000000001</v>
      </c>
      <c r="J27" s="402">
        <v>0.1762</v>
      </c>
      <c r="K27" s="406">
        <v>0.23089999999999999</v>
      </c>
      <c r="L27" s="402">
        <v>0.25019999999999998</v>
      </c>
      <c r="M27" s="406">
        <v>0.27600000000000002</v>
      </c>
    </row>
    <row r="28" spans="1:18" ht="15" customHeight="1">
      <c r="A28" s="181" t="s">
        <v>181</v>
      </c>
      <c r="B28" s="403">
        <v>9.4200000000000006E-2</v>
      </c>
      <c r="C28" s="407">
        <v>0.17419999999999999</v>
      </c>
      <c r="D28" s="404">
        <v>0.17369999999999999</v>
      </c>
      <c r="E28" s="407">
        <v>0.1827</v>
      </c>
      <c r="F28" s="404">
        <v>0.14760000000000001</v>
      </c>
      <c r="G28" s="407">
        <v>0.1694</v>
      </c>
      <c r="H28" s="404">
        <v>0.17180000000000001</v>
      </c>
      <c r="I28" s="407">
        <v>0.18010000000000001</v>
      </c>
      <c r="J28" s="404">
        <v>0.14749999999999999</v>
      </c>
      <c r="K28" s="407">
        <v>0.1593</v>
      </c>
      <c r="L28" s="404">
        <v>0.17080000000000001</v>
      </c>
      <c r="M28" s="407">
        <v>0.18509999999999999</v>
      </c>
    </row>
    <row r="29" spans="1:18" ht="8.1" customHeight="1">
      <c r="A29" s="178"/>
      <c r="B29" s="179"/>
      <c r="C29" s="179"/>
      <c r="D29" s="179"/>
      <c r="E29" s="179"/>
      <c r="F29" s="179"/>
      <c r="G29" s="179"/>
      <c r="H29" s="179"/>
      <c r="I29" s="179"/>
      <c r="J29" s="179"/>
      <c r="K29" s="179"/>
      <c r="L29" s="179"/>
      <c r="M29" s="179"/>
    </row>
    <row r="30" spans="1:18" ht="15" customHeight="1">
      <c r="A30" s="373" t="s">
        <v>37</v>
      </c>
      <c r="B30" s="182"/>
      <c r="C30" s="182"/>
      <c r="D30" s="182"/>
      <c r="E30" s="182"/>
      <c r="F30" s="182"/>
      <c r="G30" s="182"/>
      <c r="H30" s="182"/>
      <c r="I30" s="182"/>
      <c r="J30" s="182"/>
      <c r="K30" s="182"/>
      <c r="L30" s="182"/>
      <c r="M30" s="182"/>
    </row>
    <row r="31" spans="1:18" ht="15" customHeight="1">
      <c r="A31" s="180" t="s">
        <v>182</v>
      </c>
      <c r="B31" s="412">
        <v>2.1354000000000002</v>
      </c>
      <c r="C31" s="413"/>
      <c r="D31" s="414"/>
      <c r="E31" s="414"/>
      <c r="F31" s="414"/>
      <c r="G31" s="414"/>
      <c r="H31" s="414"/>
      <c r="I31" s="414"/>
      <c r="J31" s="414"/>
      <c r="K31" s="414"/>
      <c r="L31" s="414"/>
      <c r="M31" s="415"/>
    </row>
    <row r="32" spans="1:18" ht="15" customHeight="1">
      <c r="A32" s="180" t="s">
        <v>183</v>
      </c>
      <c r="B32" s="401">
        <v>1.5888</v>
      </c>
      <c r="C32" s="413"/>
      <c r="D32" s="414"/>
      <c r="E32" s="414"/>
      <c r="F32" s="414"/>
      <c r="G32" s="414"/>
      <c r="H32" s="414"/>
      <c r="I32" s="414"/>
      <c r="J32" s="414"/>
      <c r="K32" s="414"/>
      <c r="L32" s="414"/>
      <c r="M32" s="415"/>
    </row>
    <row r="33" spans="1:13" ht="15" customHeight="1">
      <c r="A33" s="181" t="s">
        <v>184</v>
      </c>
      <c r="B33" s="403">
        <v>1.3458000000000001</v>
      </c>
      <c r="C33" s="416"/>
      <c r="D33" s="417"/>
      <c r="E33" s="417"/>
      <c r="F33" s="417"/>
      <c r="G33" s="417"/>
      <c r="H33" s="417"/>
      <c r="I33" s="417"/>
      <c r="J33" s="417"/>
      <c r="K33" s="417"/>
      <c r="L33" s="417"/>
      <c r="M33" s="416"/>
    </row>
    <row r="34" spans="1:13" ht="8.1" customHeight="1">
      <c r="A34" s="178"/>
      <c r="B34" s="178"/>
      <c r="C34" s="178"/>
      <c r="D34" s="175"/>
      <c r="E34" s="175"/>
      <c r="F34" s="175"/>
      <c r="G34" s="175"/>
      <c r="H34" s="175"/>
      <c r="I34" s="175"/>
      <c r="J34" s="175"/>
      <c r="K34" s="175"/>
      <c r="L34" s="175"/>
      <c r="M34" s="175"/>
    </row>
    <row r="35" spans="1:13" ht="15" customHeight="1">
      <c r="A35" s="372" t="s">
        <v>38</v>
      </c>
      <c r="B35" s="183"/>
      <c r="C35" s="183"/>
      <c r="D35" s="183"/>
      <c r="E35" s="183"/>
      <c r="F35" s="183"/>
      <c r="G35" s="183"/>
      <c r="H35" s="183"/>
      <c r="I35" s="183"/>
      <c r="J35" s="183"/>
      <c r="K35" s="183"/>
      <c r="L35" s="183"/>
      <c r="M35" s="183"/>
    </row>
    <row r="36" spans="1:13" ht="15" customHeight="1">
      <c r="A36" s="185" t="s">
        <v>56</v>
      </c>
      <c r="B36" s="638">
        <v>2023</v>
      </c>
      <c r="C36" s="639"/>
      <c r="D36" s="640"/>
      <c r="E36" s="639">
        <v>2024</v>
      </c>
      <c r="F36" s="639"/>
      <c r="G36" s="639"/>
      <c r="H36" s="639"/>
      <c r="I36" s="639"/>
      <c r="J36" s="639"/>
      <c r="K36" s="639"/>
      <c r="L36" s="639"/>
      <c r="M36" s="639"/>
    </row>
    <row r="37" spans="1:13" ht="15" customHeight="1">
      <c r="A37" s="184" t="s">
        <v>57</v>
      </c>
      <c r="B37" s="408" t="s">
        <v>48</v>
      </c>
      <c r="C37" s="409" t="s">
        <v>49</v>
      </c>
      <c r="D37" s="410" t="s">
        <v>50</v>
      </c>
      <c r="E37" s="409" t="s">
        <v>39</v>
      </c>
      <c r="F37" s="409" t="s">
        <v>40</v>
      </c>
      <c r="G37" s="409" t="s">
        <v>41</v>
      </c>
      <c r="H37" s="409" t="s">
        <v>42</v>
      </c>
      <c r="I37" s="409" t="s">
        <v>43</v>
      </c>
      <c r="J37" s="409" t="s">
        <v>44</v>
      </c>
      <c r="K37" s="409" t="s">
        <v>45</v>
      </c>
      <c r="L37" s="409" t="s">
        <v>46</v>
      </c>
      <c r="M37" s="409" t="s">
        <v>47</v>
      </c>
    </row>
    <row r="38" spans="1:13" ht="15" customHeight="1">
      <c r="A38" s="184" t="s">
        <v>38</v>
      </c>
      <c r="B38" s="408">
        <v>0.4</v>
      </c>
      <c r="C38" s="409">
        <v>0.7</v>
      </c>
      <c r="D38" s="410">
        <v>0.9</v>
      </c>
      <c r="E38" s="411">
        <v>1</v>
      </c>
      <c r="F38" s="409">
        <v>0.9</v>
      </c>
      <c r="G38" s="409">
        <v>0.7</v>
      </c>
      <c r="H38" s="411">
        <v>0</v>
      </c>
      <c r="I38" s="411">
        <v>0</v>
      </c>
      <c r="J38" s="411">
        <v>0</v>
      </c>
      <c r="K38" s="411">
        <v>0</v>
      </c>
      <c r="L38" s="411">
        <v>0</v>
      </c>
      <c r="M38" s="411">
        <v>0</v>
      </c>
    </row>
    <row r="40" spans="1:13">
      <c r="K40" s="633" t="s">
        <v>58</v>
      </c>
      <c r="L40" s="633"/>
      <c r="M40" s="633"/>
    </row>
  </sheetData>
  <mergeCells count="10">
    <mergeCell ref="L1:M1"/>
    <mergeCell ref="A6:M6"/>
    <mergeCell ref="A24:A25"/>
    <mergeCell ref="K40:M40"/>
    <mergeCell ref="A4:M4"/>
    <mergeCell ref="A3:M3"/>
    <mergeCell ref="K5:M5"/>
    <mergeCell ref="A7:M7"/>
    <mergeCell ref="B36:D36"/>
    <mergeCell ref="E36:M3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>
    <oddFooter>&amp;C&amp;9&amp;P/&amp;N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78420-C289-4EBD-A289-D598B1A5D89C}">
  <dimension ref="A25:F50"/>
  <sheetViews>
    <sheetView showGridLines="0" view="pageBreakPreview" zoomScaleNormal="100" zoomScaleSheetLayoutView="100" workbookViewId="0">
      <selection activeCell="E1" sqref="E1"/>
    </sheetView>
  </sheetViews>
  <sheetFormatPr defaultColWidth="9" defaultRowHeight="12.75"/>
  <cols>
    <col min="1" max="1" width="9" style="390"/>
    <col min="2" max="2" width="10" style="390" customWidth="1"/>
    <col min="3" max="7" width="9" style="390"/>
    <col min="8" max="8" width="9.625" style="390" customWidth="1"/>
    <col min="9" max="16384" width="9" style="390"/>
  </cols>
  <sheetData>
    <row r="25" spans="6:6">
      <c r="F25" s="389"/>
    </row>
    <row r="26" spans="6:6">
      <c r="F26" s="389"/>
    </row>
    <row r="27" spans="6:6">
      <c r="F27" s="389"/>
    </row>
    <row r="28" spans="6:6">
      <c r="F28" s="389"/>
    </row>
    <row r="47" spans="1:3" ht="15">
      <c r="A47" s="438" t="s">
        <v>218</v>
      </c>
    </row>
    <row r="48" spans="1:3" ht="14.25">
      <c r="A48" s="391" t="s">
        <v>219</v>
      </c>
      <c r="B48" s="392"/>
      <c r="C48" s="392"/>
    </row>
    <row r="50" spans="1:2" ht="14.25">
      <c r="A50" s="449" t="s">
        <v>234</v>
      </c>
      <c r="B50" s="450">
        <f ca="1">TODAY()</f>
        <v>45295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0"/>
  <sheetViews>
    <sheetView showGridLines="0" view="pageBreakPreview" zoomScaleNormal="100" zoomScaleSheetLayoutView="100" workbookViewId="0">
      <selection activeCell="E1" sqref="E1"/>
    </sheetView>
  </sheetViews>
  <sheetFormatPr defaultColWidth="9" defaultRowHeight="12.75"/>
  <cols>
    <col min="1" max="1" width="4.625" style="204" customWidth="1"/>
    <col min="2" max="2" width="80.875" style="204" customWidth="1"/>
    <col min="3" max="3" width="3" style="203" customWidth="1"/>
    <col min="4" max="4" width="7.375" style="204" customWidth="1"/>
    <col min="5" max="5" width="80.625" style="204" hidden="1" customWidth="1"/>
    <col min="6" max="16384" width="9" style="204"/>
  </cols>
  <sheetData>
    <row r="1" spans="1:5" ht="20.25">
      <c r="A1" s="234" t="s">
        <v>185</v>
      </c>
      <c r="B1" s="202"/>
    </row>
    <row r="2" spans="1:5" ht="6" customHeight="1">
      <c r="A2" s="205"/>
    </row>
    <row r="3" spans="1:5" ht="18" customHeight="1">
      <c r="A3" s="206" t="str">
        <f>MID(E3,1,2+IF(MID(E3,3,1)&lt;&gt;" ",IF(MID(E3,4,1)&lt;&gt;" ",IF(MID(E3,5,1)&lt;&gt;" ",0,2),1),0))</f>
        <v xml:space="preserve">1 </v>
      </c>
      <c r="B3" s="207" t="str">
        <f>MID(E3,4+IF(MID(E3,3,1)&lt;&gt;" ",IF(MID(E3,4,1)&lt;&gt;" ",IF(MID(E3,5,1)&lt;&gt;" ",-1,2),1),0),100)</f>
        <v>SEZNAM ZKRATEK A POJMŮ</v>
      </c>
      <c r="C3" s="208">
        <v>4</v>
      </c>
      <c r="D3" s="206"/>
      <c r="E3" s="207" t="str">
        <f>'1'!A1</f>
        <v>1 SEZNAM ZKRATEK A POJMŮ</v>
      </c>
    </row>
    <row r="4" spans="1:5" ht="18" customHeight="1">
      <c r="A4" s="206" t="str">
        <f t="shared" ref="A4:A17" si="0">MID(E4,1,2+IF(MID(E4,3,1)&lt;&gt;" ",IF(MID(E4,4,1)&lt;&gt;" ",IF(MID(E4,5,1)&lt;&gt;" ",0,2),1),0))</f>
        <v xml:space="preserve">2 </v>
      </c>
      <c r="B4" s="207" t="str">
        <f t="shared" ref="B4:B17" si="1">MID(E4,4+IF(MID(E4,3,1)&lt;&gt;" ",IF(MID(E4,4,1)&lt;&gt;" ",IF(MID(E4,5,1)&lt;&gt;" ",-1,2),1),0),100)</f>
        <v>KOMENTÁŘ</v>
      </c>
      <c r="C4" s="208">
        <v>5</v>
      </c>
      <c r="D4" s="206"/>
      <c r="E4" s="207" t="str">
        <f>'2'!A1</f>
        <v>2 KOMENTÁŘ</v>
      </c>
    </row>
    <row r="5" spans="1:5" ht="18" customHeight="1">
      <c r="A5" s="206" t="str">
        <f t="shared" si="0"/>
        <v xml:space="preserve">3 </v>
      </c>
      <c r="B5" s="207" t="str">
        <f t="shared" si="1"/>
        <v>BEZPEČNOSTNÍ STANDARD DODÁVKY PLYNU</v>
      </c>
      <c r="C5" s="208">
        <v>6</v>
      </c>
      <c r="D5" s="206"/>
      <c r="E5" s="207" t="str">
        <f>'3.1'!A1</f>
        <v>3 BEZPEČNOSTNÍ STANDARD DODÁVKY PLYNU</v>
      </c>
    </row>
    <row r="6" spans="1:5" ht="18" customHeight="1">
      <c r="A6" s="209" t="str">
        <f>MID(E6,1,2+IF(MID(E6,3,1)&lt;&gt;" ",IF(MID(E6,4,1)&lt;&gt;" ",IF(MID(E6,5,1)&lt;&gt;" ",0,2),1),0))</f>
        <v>3.1</v>
      </c>
      <c r="B6" s="210" t="str">
        <f t="shared" si="1"/>
        <v xml:space="preserve">Počet obchodníků zajišťujících BSD a způsob jeho prokazování v ČR </v>
      </c>
      <c r="C6" s="211">
        <v>6</v>
      </c>
      <c r="D6" s="209"/>
      <c r="E6" s="210" t="str">
        <f>'3.1'!A2</f>
        <v xml:space="preserve">3.1 Počet obchodníků zajišťujících BSD a způsob jeho prokazování v ČR </v>
      </c>
    </row>
    <row r="7" spans="1:5" ht="18" customHeight="1">
      <c r="A7" s="209" t="str">
        <f t="shared" si="0"/>
        <v>3.2</v>
      </c>
      <c r="B7" s="210" t="str">
        <f t="shared" si="1"/>
        <v>Způsoby a případy zajištění BSD</v>
      </c>
      <c r="C7" s="211">
        <v>7</v>
      </c>
      <c r="D7" s="209"/>
      <c r="E7" s="212" t="str">
        <f>'3.2'!A1</f>
        <v>3.2 Způsoby a případy zajištění BSD</v>
      </c>
    </row>
    <row r="8" spans="1:5" ht="18" customHeight="1">
      <c r="A8" s="209" t="str">
        <f t="shared" si="0"/>
        <v>3.3</v>
      </c>
      <c r="B8" s="210" t="str">
        <f t="shared" si="1"/>
        <v>Hodnota zajištění BSD v ČR ve sledovaném měsíci</v>
      </c>
      <c r="C8" s="211">
        <v>8</v>
      </c>
      <c r="D8" s="209"/>
      <c r="E8" s="213" t="str">
        <f>'3.3'!A1</f>
        <v>3.3 Hodnota zajištění BSD v ČR ve sledovaném měsíci</v>
      </c>
    </row>
    <row r="9" spans="1:5" ht="18" customHeight="1">
      <c r="A9" s="209" t="str">
        <f t="shared" si="0"/>
        <v>3.4</v>
      </c>
      <c r="B9" s="210" t="str">
        <f t="shared" si="1"/>
        <v>Hodnoty zajištění BSD v ČR v průběhu sezóny</v>
      </c>
      <c r="C9" s="211">
        <v>9</v>
      </c>
      <c r="D9" s="209"/>
      <c r="E9" s="210" t="str">
        <f>'3.4'!A1</f>
        <v>3.4 Hodnoty zajištění BSD v ČR v průběhu sezóny</v>
      </c>
    </row>
    <row r="10" spans="1:5" ht="18" customHeight="1">
      <c r="A10" s="209" t="str">
        <f t="shared" si="0"/>
        <v>3.5</v>
      </c>
      <c r="B10" s="210" t="str">
        <f t="shared" si="1"/>
        <v>BSD v ČR v průběhu sezóny a porovnání s předchozí sezónou</v>
      </c>
      <c r="C10" s="211">
        <v>10</v>
      </c>
      <c r="D10" s="209"/>
      <c r="E10" s="210" t="str">
        <f>'3.5'!A1</f>
        <v>3.5 BSD v ČR v průběhu sezóny a porovnání s předchozí sezónou</v>
      </c>
    </row>
    <row r="11" spans="1:5" ht="18" customHeight="1">
      <c r="A11" s="209" t="str">
        <f t="shared" si="0"/>
        <v>3.6</v>
      </c>
      <c r="B11" s="210" t="str">
        <f t="shared" si="1"/>
        <v>Hodnoty zajištění BSD v ČR v průběhu sezóny v posledních 5 letech</v>
      </c>
      <c r="C11" s="211">
        <v>11</v>
      </c>
      <c r="D11" s="206"/>
      <c r="E11" s="210" t="str">
        <f>'3.6'!A1</f>
        <v>3.6 Hodnoty zajištění BSD v ČR v průběhu sezóny v posledních 5 letech</v>
      </c>
    </row>
    <row r="12" spans="1:5" ht="18" customHeight="1">
      <c r="A12" s="206" t="str">
        <f t="shared" si="0"/>
        <v xml:space="preserve">4 </v>
      </c>
      <c r="B12" s="207" t="str">
        <f t="shared" si="1"/>
        <v>CHRÁNĚNÝ ZÁKAZNÍK</v>
      </c>
      <c r="C12" s="208">
        <v>12</v>
      </c>
      <c r="D12" s="209"/>
      <c r="E12" s="207" t="str">
        <f>'4'!A1</f>
        <v>4 CHRÁNĚNÝ ZÁKAZNÍK</v>
      </c>
    </row>
    <row r="13" spans="1:5" ht="18" customHeight="1">
      <c r="A13" s="421" t="str">
        <f t="shared" si="0"/>
        <v xml:space="preserve">5 </v>
      </c>
      <c r="B13" s="422" t="str">
        <f t="shared" si="1"/>
        <v>ZÁSOBNÍKY PLYNU</v>
      </c>
      <c r="C13" s="423">
        <v>13</v>
      </c>
      <c r="D13" s="209"/>
      <c r="E13" s="207" t="str">
        <f>'5'!A1</f>
        <v>5 ZÁSOBNÍKY PLYNU</v>
      </c>
    </row>
    <row r="14" spans="1:5" ht="18" customHeight="1">
      <c r="A14" s="421" t="str">
        <f t="shared" si="0"/>
        <v xml:space="preserve">6 </v>
      </c>
      <c r="B14" s="422" t="str">
        <f t="shared" si="1"/>
        <v>BILANCE PLYNÁRENSKÉ SOUSTAVY ČR V ZIMNÍM OBDOBÍ</v>
      </c>
      <c r="C14" s="423">
        <v>14</v>
      </c>
      <c r="D14" s="209"/>
      <c r="E14" s="207" t="str">
        <f>'6'!A1</f>
        <v>6 BILANCE PLYNÁRENSKÉ SOUSTAVY ČR V ZIMNÍM OBDOBÍ</v>
      </c>
    </row>
    <row r="15" spans="1:5" ht="18" customHeight="1">
      <c r="A15" s="421" t="str">
        <f t="shared" si="0"/>
        <v xml:space="preserve">7 </v>
      </c>
      <c r="B15" s="422" t="str">
        <f t="shared" si="1"/>
        <v>SPOTŘEBA PLYNU V ČR V PRŮBĚHU ZIMNÍHO OBDOBÍ</v>
      </c>
      <c r="C15" s="423">
        <v>15</v>
      </c>
      <c r="D15" s="209"/>
      <c r="E15" s="207" t="str">
        <f>'7'!A1</f>
        <v>7 SPOTŘEBA PLYNU V ČR V PRŮBĚHU ZIMNÍHO OBDOBÍ</v>
      </c>
    </row>
    <row r="16" spans="1:5" ht="18" customHeight="1">
      <c r="A16" s="421" t="str">
        <f t="shared" si="0"/>
        <v xml:space="preserve">8 </v>
      </c>
      <c r="B16" s="422" t="str">
        <f t="shared" si="1"/>
        <v>SPOTŘEBA PLYNU V ČR V ZIMNÍM OBDOBÍ V POSLEDNÍCH 10 LETECH</v>
      </c>
      <c r="C16" s="423">
        <v>16</v>
      </c>
      <c r="D16" s="209"/>
      <c r="E16" s="207" t="str">
        <f>'8'!A1</f>
        <v>8 SPOTŘEBA PLYNU V ČR V ZIMNÍM OBDOBÍ V POSLEDNÍCH 10 LETECH</v>
      </c>
    </row>
    <row r="17" spans="1:5" ht="18" customHeight="1">
      <c r="A17" s="421" t="str">
        <f t="shared" si="0"/>
        <v xml:space="preserve">9 </v>
      </c>
      <c r="B17" s="422" t="str">
        <f t="shared" si="1"/>
        <v>DOPLŇUJÍCÍ INFORMACE K BSD</v>
      </c>
      <c r="C17" s="423">
        <v>17</v>
      </c>
      <c r="D17" s="206"/>
      <c r="E17" s="207" t="str">
        <f>'9'!A1</f>
        <v>9 DOPLŇUJÍCÍ INFORMACE K BSD</v>
      </c>
    </row>
    <row r="18" spans="1:5" ht="14.25">
      <c r="A18" s="209"/>
      <c r="B18" s="210"/>
      <c r="C18" s="211"/>
      <c r="D18" s="209"/>
      <c r="E18" s="210" t="e">
        <f>#REF!</f>
        <v>#REF!</v>
      </c>
    </row>
    <row r="19" spans="1:5" ht="14.25">
      <c r="A19" s="209"/>
      <c r="B19" s="210"/>
      <c r="C19" s="211"/>
      <c r="D19" s="209"/>
      <c r="E19" s="210" t="e">
        <f>#REF!</f>
        <v>#REF!</v>
      </c>
    </row>
    <row r="20" spans="1:5" ht="15">
      <c r="A20" s="206"/>
      <c r="B20" s="207"/>
      <c r="C20" s="208"/>
      <c r="D20" s="206"/>
      <c r="E20" s="207" t="e">
        <f>#REF!</f>
        <v>#REF!</v>
      </c>
    </row>
    <row r="21" spans="1:5" ht="14.25">
      <c r="A21" s="209"/>
      <c r="B21" s="210"/>
      <c r="C21" s="211"/>
      <c r="D21" s="209"/>
      <c r="E21" s="210" t="e">
        <f>#REF!</f>
        <v>#REF!</v>
      </c>
    </row>
    <row r="22" spans="1:5" ht="14.25">
      <c r="A22" s="209"/>
      <c r="B22" s="210"/>
      <c r="C22" s="211"/>
      <c r="D22" s="209"/>
      <c r="E22" s="210" t="e">
        <f>#REF!</f>
        <v>#REF!</v>
      </c>
    </row>
    <row r="23" spans="1:5" ht="14.25">
      <c r="A23" s="209"/>
      <c r="B23" s="210"/>
      <c r="C23" s="211"/>
      <c r="D23" s="209"/>
      <c r="E23" s="210" t="e">
        <f>#REF!</f>
        <v>#REF!</v>
      </c>
    </row>
    <row r="24" spans="1:5" ht="14.25">
      <c r="A24" s="209"/>
      <c r="B24" s="210"/>
      <c r="C24" s="211"/>
      <c r="D24" s="209"/>
      <c r="E24" s="210" t="e">
        <f>#REF!</f>
        <v>#REF!</v>
      </c>
    </row>
    <row r="25" spans="1:5" ht="14.25">
      <c r="A25" s="209"/>
      <c r="B25" s="210"/>
      <c r="C25" s="211"/>
      <c r="D25" s="209"/>
      <c r="E25" s="210" t="e">
        <f>#REF!</f>
        <v>#REF!</v>
      </c>
    </row>
    <row r="26" spans="1:5" ht="14.25">
      <c r="A26" s="209"/>
      <c r="B26" s="210"/>
      <c r="C26" s="211"/>
      <c r="D26" s="209"/>
      <c r="E26" s="210" t="e">
        <f>#REF!</f>
        <v>#REF!</v>
      </c>
    </row>
    <row r="27" spans="1:5" ht="14.25">
      <c r="A27" s="209"/>
      <c r="B27" s="210"/>
      <c r="C27" s="211"/>
      <c r="D27" s="209"/>
      <c r="E27" s="210" t="e">
        <f>#REF!</f>
        <v>#REF!</v>
      </c>
    </row>
    <row r="28" spans="1:5" ht="15">
      <c r="A28" s="206"/>
      <c r="B28" s="207"/>
      <c r="C28" s="208"/>
      <c r="D28" s="206"/>
      <c r="E28" s="207" t="e">
        <f>#REF!</f>
        <v>#REF!</v>
      </c>
    </row>
    <row r="29" spans="1:5" ht="14.25">
      <c r="A29" s="209"/>
      <c r="B29" s="210"/>
      <c r="C29" s="211"/>
      <c r="D29" s="209"/>
      <c r="E29" s="210" t="e">
        <f>#REF!</f>
        <v>#REF!</v>
      </c>
    </row>
    <row r="30" spans="1:5" ht="14.25">
      <c r="A30" s="209"/>
      <c r="B30" s="210"/>
      <c r="C30" s="211"/>
      <c r="D30" s="209"/>
      <c r="E30" s="210" t="e">
        <f>#REF!</f>
        <v>#REF!</v>
      </c>
    </row>
    <row r="31" spans="1:5" ht="14.25">
      <c r="A31" s="209"/>
      <c r="B31" s="210"/>
      <c r="C31" s="211"/>
      <c r="D31" s="209"/>
      <c r="E31" s="210" t="e">
        <f>#REF!</f>
        <v>#REF!</v>
      </c>
    </row>
    <row r="32" spans="1:5" ht="14.25">
      <c r="A32" s="209"/>
      <c r="B32" s="210"/>
      <c r="C32" s="211"/>
      <c r="D32" s="209"/>
      <c r="E32" s="210" t="e">
        <f>#REF!</f>
        <v>#REF!</v>
      </c>
    </row>
    <row r="33" spans="1:5" ht="14.25">
      <c r="A33" s="209"/>
      <c r="B33" s="210"/>
      <c r="C33" s="211"/>
      <c r="D33" s="209"/>
      <c r="E33" s="210" t="e">
        <f>#REF!</f>
        <v>#REF!</v>
      </c>
    </row>
    <row r="34" spans="1:5" ht="12" customHeight="1"/>
    <row r="35" spans="1:5" ht="12" customHeight="1"/>
    <row r="36" spans="1:5" ht="12" customHeight="1"/>
    <row r="37" spans="1:5" ht="12" customHeight="1"/>
    <row r="38" spans="1:5" ht="12" customHeight="1"/>
    <row r="39" spans="1:5" ht="12" customHeight="1"/>
    <row r="40" spans="1:5" ht="12" customHeight="1"/>
  </sheetData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9"/>
  <sheetViews>
    <sheetView view="pageBreakPreview" zoomScale="70" zoomScaleNormal="100" zoomScaleSheetLayoutView="70" workbookViewId="0">
      <selection activeCell="E1" sqref="E1"/>
    </sheetView>
  </sheetViews>
  <sheetFormatPr defaultColWidth="9" defaultRowHeight="12.75"/>
  <cols>
    <col min="1" max="1" width="5" style="146" customWidth="1"/>
    <col min="2" max="8" width="10.625" style="146" customWidth="1"/>
    <col min="9" max="9" width="9.875" style="146" customWidth="1"/>
    <col min="10" max="16" width="10.625" style="146" customWidth="1"/>
    <col min="17" max="16384" width="9" style="146"/>
  </cols>
  <sheetData>
    <row r="1" spans="1:9" ht="21" customHeight="1">
      <c r="A1" s="424" t="s">
        <v>186</v>
      </c>
      <c r="D1" s="146" t="s">
        <v>118</v>
      </c>
    </row>
    <row r="2" spans="1:9" ht="6" customHeight="1">
      <c r="A2" s="509"/>
      <c r="B2" s="510"/>
      <c r="C2" s="510"/>
      <c r="D2" s="510"/>
      <c r="E2" s="510"/>
      <c r="F2" s="510"/>
      <c r="G2" s="510"/>
      <c r="H2" s="510"/>
      <c r="I2" s="510"/>
    </row>
    <row r="3" spans="1:9">
      <c r="A3" s="508" t="s">
        <v>235</v>
      </c>
      <c r="B3" s="508"/>
      <c r="C3" s="508"/>
      <c r="D3" s="508"/>
      <c r="E3" s="508"/>
      <c r="F3" s="508"/>
      <c r="G3" s="508"/>
      <c r="H3" s="508"/>
      <c r="I3" s="508"/>
    </row>
    <row r="4" spans="1:9">
      <c r="A4" s="508"/>
      <c r="B4" s="508"/>
      <c r="C4" s="508"/>
      <c r="D4" s="508"/>
      <c r="E4" s="508"/>
      <c r="F4" s="508"/>
      <c r="G4" s="508"/>
      <c r="H4" s="508"/>
      <c r="I4" s="508"/>
    </row>
    <row r="5" spans="1:9" s="13" customFormat="1">
      <c r="A5" s="508"/>
      <c r="B5" s="508"/>
      <c r="C5" s="508"/>
      <c r="D5" s="508"/>
      <c r="E5" s="508"/>
      <c r="F5" s="508"/>
      <c r="G5" s="508"/>
      <c r="H5" s="508"/>
      <c r="I5" s="508"/>
    </row>
    <row r="6" spans="1:9">
      <c r="A6" s="508"/>
      <c r="B6" s="508"/>
      <c r="C6" s="508"/>
      <c r="D6" s="508"/>
      <c r="E6" s="508"/>
      <c r="F6" s="508"/>
      <c r="G6" s="508"/>
      <c r="H6" s="508"/>
      <c r="I6" s="508"/>
    </row>
    <row r="7" spans="1:9">
      <c r="A7" s="508"/>
      <c r="B7" s="508"/>
      <c r="C7" s="508"/>
      <c r="D7" s="508"/>
      <c r="E7" s="508"/>
      <c r="F7" s="508"/>
      <c r="G7" s="508"/>
      <c r="H7" s="508"/>
      <c r="I7" s="508"/>
    </row>
    <row r="8" spans="1:9" s="169" customFormat="1">
      <c r="A8" s="508"/>
      <c r="B8" s="508"/>
      <c r="C8" s="508"/>
      <c r="D8" s="508"/>
      <c r="E8" s="508"/>
      <c r="F8" s="508"/>
      <c r="G8" s="508"/>
      <c r="H8" s="508"/>
      <c r="I8" s="508"/>
    </row>
    <row r="9" spans="1:9">
      <c r="A9" s="508"/>
      <c r="B9" s="508"/>
      <c r="C9" s="508"/>
      <c r="D9" s="508"/>
      <c r="E9" s="508"/>
      <c r="F9" s="508"/>
      <c r="G9" s="508"/>
      <c r="H9" s="508"/>
      <c r="I9" s="508"/>
    </row>
    <row r="10" spans="1:9" s="169" customFormat="1">
      <c r="A10" s="508"/>
      <c r="B10" s="508"/>
      <c r="C10" s="508"/>
      <c r="D10" s="508"/>
      <c r="E10" s="508"/>
      <c r="F10" s="508"/>
      <c r="G10" s="508"/>
      <c r="H10" s="508"/>
      <c r="I10" s="508"/>
    </row>
    <row r="11" spans="1:9" s="169" customFormat="1">
      <c r="A11" s="508"/>
      <c r="B11" s="508"/>
      <c r="C11" s="508"/>
      <c r="D11" s="508"/>
      <c r="E11" s="508"/>
      <c r="F11" s="508"/>
      <c r="G11" s="508"/>
      <c r="H11" s="508"/>
      <c r="I11" s="508"/>
    </row>
    <row r="12" spans="1:9">
      <c r="A12" s="508"/>
      <c r="B12" s="508"/>
      <c r="C12" s="508"/>
      <c r="D12" s="508"/>
      <c r="E12" s="508"/>
      <c r="F12" s="508"/>
      <c r="G12" s="508"/>
      <c r="H12" s="508"/>
      <c r="I12" s="508"/>
    </row>
    <row r="13" spans="1:9">
      <c r="A13" s="508"/>
      <c r="B13" s="508"/>
      <c r="C13" s="508"/>
      <c r="D13" s="508"/>
      <c r="E13" s="508"/>
      <c r="F13" s="508"/>
      <c r="G13" s="508"/>
      <c r="H13" s="508"/>
      <c r="I13" s="508"/>
    </row>
    <row r="14" spans="1:9">
      <c r="A14" s="508"/>
      <c r="B14" s="508"/>
      <c r="C14" s="508"/>
      <c r="D14" s="508"/>
      <c r="E14" s="508"/>
      <c r="F14" s="508"/>
      <c r="G14" s="508"/>
      <c r="H14" s="508"/>
      <c r="I14" s="508"/>
    </row>
    <row r="15" spans="1:9">
      <c r="A15" s="508"/>
      <c r="B15" s="508"/>
      <c r="C15" s="508"/>
      <c r="D15" s="508"/>
      <c r="E15" s="508"/>
      <c r="F15" s="508"/>
      <c r="G15" s="508"/>
      <c r="H15" s="508"/>
      <c r="I15" s="508"/>
    </row>
    <row r="16" spans="1:9">
      <c r="A16" s="508"/>
      <c r="B16" s="508"/>
      <c r="C16" s="508"/>
      <c r="D16" s="508"/>
      <c r="E16" s="508"/>
      <c r="F16" s="508"/>
      <c r="G16" s="508"/>
      <c r="H16" s="508"/>
      <c r="I16" s="508"/>
    </row>
    <row r="17" spans="1:18">
      <c r="A17" s="508"/>
      <c r="B17" s="508"/>
      <c r="C17" s="508"/>
      <c r="D17" s="508"/>
      <c r="E17" s="508"/>
      <c r="F17" s="508"/>
      <c r="G17" s="508"/>
      <c r="H17" s="508"/>
      <c r="I17" s="508"/>
    </row>
    <row r="18" spans="1:18">
      <c r="A18" s="508"/>
      <c r="B18" s="508"/>
      <c r="C18" s="508"/>
      <c r="D18" s="508"/>
      <c r="E18" s="508"/>
      <c r="F18" s="508"/>
      <c r="G18" s="508"/>
      <c r="H18" s="508"/>
      <c r="I18" s="508"/>
    </row>
    <row r="19" spans="1:18">
      <c r="A19" s="508"/>
      <c r="B19" s="508"/>
      <c r="C19" s="508"/>
      <c r="D19" s="508"/>
      <c r="E19" s="508"/>
      <c r="F19" s="508"/>
      <c r="G19" s="508"/>
      <c r="H19" s="508"/>
      <c r="I19" s="508"/>
    </row>
    <row r="20" spans="1:18" ht="12.6" customHeight="1">
      <c r="A20" s="508"/>
      <c r="B20" s="508"/>
      <c r="C20" s="508"/>
      <c r="D20" s="508"/>
      <c r="E20" s="508"/>
      <c r="F20" s="508"/>
      <c r="G20" s="508"/>
      <c r="H20" s="508"/>
      <c r="I20" s="508"/>
    </row>
    <row r="21" spans="1:18" ht="12.6" customHeight="1">
      <c r="A21" s="508"/>
      <c r="B21" s="508"/>
      <c r="C21" s="508"/>
      <c r="D21" s="508"/>
      <c r="E21" s="508"/>
      <c r="F21" s="508"/>
      <c r="G21" s="508"/>
      <c r="H21" s="508"/>
      <c r="I21" s="508"/>
    </row>
    <row r="22" spans="1:18" ht="12.6" customHeight="1">
      <c r="A22" s="508"/>
      <c r="B22" s="508"/>
      <c r="C22" s="508"/>
      <c r="D22" s="508"/>
      <c r="E22" s="508"/>
      <c r="F22" s="508"/>
      <c r="G22" s="508"/>
      <c r="H22" s="508"/>
      <c r="I22" s="508"/>
    </row>
    <row r="23" spans="1:18" ht="12.6" customHeight="1">
      <c r="A23" s="508"/>
      <c r="B23" s="508"/>
      <c r="C23" s="508"/>
      <c r="D23" s="508"/>
      <c r="E23" s="508"/>
      <c r="F23" s="508"/>
      <c r="G23" s="508"/>
      <c r="H23" s="508"/>
      <c r="I23" s="508"/>
    </row>
    <row r="24" spans="1:18" ht="12.95" customHeight="1">
      <c r="A24" s="508"/>
      <c r="B24" s="508"/>
      <c r="C24" s="508"/>
      <c r="D24" s="508"/>
      <c r="E24" s="508"/>
      <c r="F24" s="508"/>
      <c r="G24" s="508"/>
      <c r="H24" s="508"/>
      <c r="I24" s="508"/>
      <c r="P24" s="170"/>
      <c r="Q24" s="168"/>
      <c r="R24" s="168"/>
    </row>
    <row r="25" spans="1:18" ht="12.95" customHeight="1">
      <c r="A25" s="508"/>
      <c r="B25" s="508"/>
      <c r="C25" s="508"/>
      <c r="D25" s="508"/>
      <c r="E25" s="508"/>
      <c r="F25" s="508"/>
      <c r="G25" s="508"/>
      <c r="H25" s="508"/>
      <c r="I25" s="508"/>
      <c r="Q25" s="171"/>
      <c r="R25" s="171"/>
    </row>
    <row r="26" spans="1:18" ht="12.95" customHeight="1">
      <c r="A26" s="508"/>
      <c r="B26" s="508"/>
      <c r="C26" s="508"/>
      <c r="D26" s="508"/>
      <c r="E26" s="508"/>
      <c r="F26" s="508"/>
      <c r="G26" s="508"/>
      <c r="H26" s="508"/>
      <c r="I26" s="508"/>
      <c r="P26" s="170"/>
      <c r="Q26" s="171"/>
      <c r="R26" s="171"/>
    </row>
    <row r="27" spans="1:18" ht="12.95" customHeight="1">
      <c r="A27" s="508"/>
      <c r="B27" s="508"/>
      <c r="C27" s="508"/>
      <c r="D27" s="508"/>
      <c r="E27" s="508"/>
      <c r="F27" s="508"/>
      <c r="G27" s="508"/>
      <c r="H27" s="508"/>
      <c r="I27" s="508"/>
      <c r="P27" s="170"/>
      <c r="Q27" s="171"/>
      <c r="R27" s="171"/>
    </row>
    <row r="28" spans="1:18" ht="12.95" customHeight="1">
      <c r="A28" s="508"/>
      <c r="B28" s="508"/>
      <c r="C28" s="508"/>
      <c r="D28" s="508"/>
      <c r="E28" s="508"/>
      <c r="F28" s="508"/>
      <c r="G28" s="508"/>
      <c r="H28" s="508"/>
      <c r="I28" s="508"/>
      <c r="P28" s="170"/>
      <c r="Q28" s="171"/>
      <c r="R28" s="171"/>
    </row>
    <row r="29" spans="1:18" ht="12.95" customHeight="1">
      <c r="A29" s="508"/>
      <c r="B29" s="508"/>
      <c r="C29" s="508"/>
      <c r="D29" s="508"/>
      <c r="E29" s="508"/>
      <c r="F29" s="508"/>
      <c r="G29" s="508"/>
      <c r="H29" s="508"/>
      <c r="I29" s="508"/>
      <c r="P29" s="170"/>
      <c r="Q29" s="171"/>
      <c r="R29" s="171"/>
    </row>
    <row r="30" spans="1:18" ht="12.95" customHeight="1">
      <c r="A30" s="508"/>
      <c r="B30" s="508"/>
      <c r="C30" s="508"/>
      <c r="D30" s="508"/>
      <c r="E30" s="508"/>
      <c r="F30" s="508"/>
      <c r="G30" s="508"/>
      <c r="H30" s="508"/>
      <c r="I30" s="508"/>
      <c r="P30" s="170"/>
      <c r="Q30" s="171"/>
      <c r="R30" s="171"/>
    </row>
    <row r="31" spans="1:18" ht="12.95" customHeight="1">
      <c r="A31" s="508"/>
      <c r="B31" s="508"/>
      <c r="C31" s="508"/>
      <c r="D31" s="508"/>
      <c r="E31" s="508"/>
      <c r="F31" s="508"/>
      <c r="G31" s="508"/>
      <c r="H31" s="508"/>
      <c r="I31" s="508"/>
      <c r="P31" s="170"/>
      <c r="Q31" s="171"/>
      <c r="R31" s="171"/>
    </row>
    <row r="32" spans="1:18" ht="12.95" customHeight="1">
      <c r="A32" s="508"/>
      <c r="B32" s="508"/>
      <c r="C32" s="508"/>
      <c r="D32" s="508"/>
      <c r="E32" s="508"/>
      <c r="F32" s="508"/>
      <c r="G32" s="508"/>
      <c r="H32" s="508"/>
      <c r="I32" s="508"/>
    </row>
    <row r="33" spans="1:9" ht="12.95" customHeight="1">
      <c r="A33" s="508"/>
      <c r="B33" s="508"/>
      <c r="C33" s="508"/>
      <c r="D33" s="508"/>
      <c r="E33" s="508"/>
      <c r="F33" s="508"/>
      <c r="G33" s="508"/>
      <c r="H33" s="508"/>
      <c r="I33" s="508"/>
    </row>
    <row r="34" spans="1:9" ht="12.95" customHeight="1">
      <c r="A34" s="508"/>
      <c r="B34" s="508"/>
      <c r="C34" s="508"/>
      <c r="D34" s="508"/>
      <c r="E34" s="508"/>
      <c r="F34" s="508"/>
      <c r="G34" s="508"/>
      <c r="H34" s="508"/>
      <c r="I34" s="508"/>
    </row>
    <row r="35" spans="1:9" ht="12.95" customHeight="1">
      <c r="A35" s="508"/>
      <c r="B35" s="508"/>
      <c r="C35" s="508"/>
      <c r="D35" s="508"/>
      <c r="E35" s="508"/>
      <c r="F35" s="508"/>
      <c r="G35" s="508"/>
      <c r="H35" s="508"/>
      <c r="I35" s="508"/>
    </row>
    <row r="36" spans="1:9" ht="13.5" customHeight="1">
      <c r="A36" s="508"/>
      <c r="B36" s="508"/>
      <c r="C36" s="508"/>
      <c r="D36" s="508"/>
      <c r="E36" s="508"/>
      <c r="F36" s="508"/>
      <c r="G36" s="508"/>
      <c r="H36" s="508"/>
      <c r="I36" s="508"/>
    </row>
    <row r="37" spans="1:9" ht="13.5" customHeight="1">
      <c r="A37" s="508"/>
      <c r="B37" s="508"/>
      <c r="C37" s="508"/>
      <c r="D37" s="508"/>
      <c r="E37" s="508"/>
      <c r="F37" s="508"/>
      <c r="G37" s="508"/>
      <c r="H37" s="508"/>
      <c r="I37" s="508"/>
    </row>
    <row r="38" spans="1:9" ht="13.5" customHeight="1">
      <c r="A38" s="508"/>
      <c r="B38" s="508"/>
      <c r="C38" s="508"/>
      <c r="D38" s="508"/>
      <c r="E38" s="508"/>
      <c r="F38" s="508"/>
      <c r="G38" s="508"/>
      <c r="H38" s="508"/>
      <c r="I38" s="508"/>
    </row>
    <row r="39" spans="1:9" ht="13.5" customHeight="1">
      <c r="A39" s="508"/>
      <c r="B39" s="508"/>
      <c r="C39" s="508"/>
      <c r="D39" s="508"/>
      <c r="E39" s="508"/>
      <c r="F39" s="508"/>
      <c r="G39" s="508"/>
      <c r="H39" s="508"/>
      <c r="I39" s="508"/>
    </row>
  </sheetData>
  <mergeCells count="3">
    <mergeCell ref="A3:I39"/>
    <mergeCell ref="A2:B2"/>
    <mergeCell ref="C2:I2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"/>
  <sheetViews>
    <sheetView showGridLines="0" view="pageBreakPreview" zoomScale="80" zoomScaleNormal="100" zoomScaleSheetLayoutView="80" workbookViewId="0">
      <selection activeCell="E1" sqref="E1"/>
    </sheetView>
  </sheetViews>
  <sheetFormatPr defaultColWidth="9" defaultRowHeight="15.75"/>
  <cols>
    <col min="1" max="1" width="16.25" style="45" customWidth="1"/>
    <col min="2" max="2" width="73" style="54" customWidth="1"/>
    <col min="3" max="3" width="9" style="42"/>
    <col min="4" max="4" width="11.625" style="42" customWidth="1"/>
    <col min="5" max="6" width="9" style="42"/>
    <col min="7" max="7" width="11.625" style="42" customWidth="1"/>
    <col min="8" max="16384" width="9" style="42"/>
  </cols>
  <sheetData>
    <row r="1" spans="1:2" ht="20.25">
      <c r="A1" s="425" t="s">
        <v>187</v>
      </c>
      <c r="B1" s="44"/>
    </row>
    <row r="2" spans="1:2" ht="6" customHeight="1">
      <c r="B2" s="44"/>
    </row>
    <row r="3" spans="1:2" ht="24.95" customHeight="1">
      <c r="A3" s="46" t="s">
        <v>84</v>
      </c>
      <c r="B3" s="47" t="s">
        <v>101</v>
      </c>
    </row>
    <row r="4" spans="1:2" ht="24.95" customHeight="1">
      <c r="A4" s="48" t="s">
        <v>1</v>
      </c>
      <c r="B4" s="47" t="s">
        <v>95</v>
      </c>
    </row>
    <row r="5" spans="1:2" ht="24.95" customHeight="1">
      <c r="A5" s="48" t="s">
        <v>2</v>
      </c>
      <c r="B5" s="47" t="s">
        <v>94</v>
      </c>
    </row>
    <row r="6" spans="1:2" ht="24.95" customHeight="1">
      <c r="A6" s="48" t="s">
        <v>107</v>
      </c>
      <c r="B6" s="47" t="s">
        <v>108</v>
      </c>
    </row>
    <row r="7" spans="1:2" ht="39.950000000000003" customHeight="1">
      <c r="A7" s="48" t="s">
        <v>21</v>
      </c>
      <c r="B7" s="53" t="s">
        <v>220</v>
      </c>
    </row>
    <row r="8" spans="1:2" ht="24.95" customHeight="1">
      <c r="A8" s="48" t="s">
        <v>38</v>
      </c>
      <c r="B8" s="47" t="s">
        <v>145</v>
      </c>
    </row>
    <row r="9" spans="1:2" ht="39.950000000000003" customHeight="1">
      <c r="A9" s="48" t="s">
        <v>22</v>
      </c>
      <c r="B9" s="53" t="s">
        <v>221</v>
      </c>
    </row>
    <row r="10" spans="1:2" ht="24.95" customHeight="1">
      <c r="A10" s="48" t="s">
        <v>99</v>
      </c>
      <c r="B10" s="47" t="s">
        <v>100</v>
      </c>
    </row>
    <row r="11" spans="1:2" ht="24.95" customHeight="1">
      <c r="A11" s="48" t="s">
        <v>85</v>
      </c>
      <c r="B11" s="47" t="s">
        <v>86</v>
      </c>
    </row>
    <row r="12" spans="1:2" ht="24.95" customHeight="1">
      <c r="A12" s="48" t="s">
        <v>97</v>
      </c>
      <c r="B12" s="47" t="s">
        <v>98</v>
      </c>
    </row>
    <row r="13" spans="1:2" ht="24.95" customHeight="1">
      <c r="A13" s="48" t="s">
        <v>93</v>
      </c>
      <c r="B13" s="47" t="s">
        <v>102</v>
      </c>
    </row>
    <row r="14" spans="1:2" ht="24.95" customHeight="1">
      <c r="A14" s="48" t="s">
        <v>66</v>
      </c>
      <c r="B14" s="47" t="s">
        <v>87</v>
      </c>
    </row>
    <row r="15" spans="1:2" ht="55.5" customHeight="1">
      <c r="A15" s="48" t="s">
        <v>68</v>
      </c>
      <c r="B15" s="53" t="s">
        <v>112</v>
      </c>
    </row>
    <row r="16" spans="1:2" ht="39.950000000000003" customHeight="1">
      <c r="A16" s="48" t="s">
        <v>67</v>
      </c>
      <c r="B16" s="53" t="s">
        <v>88</v>
      </c>
    </row>
    <row r="17" spans="1:2" ht="24.95" customHeight="1">
      <c r="A17" s="48" t="s">
        <v>200</v>
      </c>
      <c r="B17" s="53" t="s">
        <v>201</v>
      </c>
    </row>
    <row r="18" spans="1:2" ht="24.95" customHeight="1">
      <c r="A18" s="48" t="s">
        <v>89</v>
      </c>
      <c r="B18" s="47" t="s">
        <v>90</v>
      </c>
    </row>
    <row r="19" spans="1:2" ht="24.95" customHeight="1">
      <c r="A19" s="48" t="s">
        <v>91</v>
      </c>
      <c r="B19" s="47" t="s">
        <v>92</v>
      </c>
    </row>
    <row r="20" spans="1:2" ht="24.95" customHeight="1">
      <c r="A20" s="48" t="s">
        <v>12</v>
      </c>
      <c r="B20" s="47" t="s">
        <v>103</v>
      </c>
    </row>
    <row r="21" spans="1:2" ht="24.95" customHeight="1">
      <c r="A21" s="393" t="s">
        <v>225</v>
      </c>
      <c r="B21" s="394" t="s">
        <v>226</v>
      </c>
    </row>
    <row r="22" spans="1:2" ht="24.75" customHeight="1">
      <c r="A22" s="48"/>
      <c r="B22" s="43"/>
    </row>
    <row r="23" spans="1:2" ht="24.95" customHeight="1">
      <c r="A23" s="48"/>
      <c r="B23" s="52"/>
    </row>
    <row r="24" spans="1:2" ht="24.95" customHeight="1">
      <c r="A24" s="48"/>
      <c r="B24" s="51"/>
    </row>
    <row r="25" spans="1:2" ht="24.95" customHeight="1">
      <c r="A25" s="48"/>
      <c r="B25" s="50"/>
    </row>
    <row r="26" spans="1:2" ht="24.95" customHeight="1">
      <c r="A26" s="48"/>
      <c r="B26" s="50"/>
    </row>
    <row r="27" spans="1:2" ht="24.75" customHeight="1">
      <c r="A27" s="48"/>
      <c r="B27" s="49"/>
    </row>
    <row r="28" spans="1:2" ht="24.95" customHeight="1">
      <c r="A28" s="48"/>
      <c r="B28" s="50"/>
    </row>
    <row r="29" spans="1:2" ht="24.95" customHeight="1">
      <c r="A29" s="48"/>
      <c r="B29" s="50"/>
    </row>
    <row r="30" spans="1:2" ht="24.95" customHeight="1">
      <c r="A30" s="48"/>
      <c r="B30" s="50"/>
    </row>
    <row r="31" spans="1:2" ht="39.950000000000003" customHeight="1">
      <c r="A31" s="48"/>
      <c r="B31" s="53"/>
    </row>
    <row r="32" spans="1:2" ht="24.95" customHeight="1">
      <c r="A32" s="48"/>
      <c r="B32" s="50"/>
    </row>
    <row r="33" spans="1:2" ht="24.95" customHeight="1">
      <c r="A33" s="48"/>
      <c r="B33" s="50"/>
    </row>
    <row r="34" spans="1:2" ht="24.95" customHeight="1">
      <c r="A34" s="48"/>
      <c r="B34" s="51"/>
    </row>
    <row r="35" spans="1:2" ht="24.95" customHeight="1">
      <c r="A35" s="48"/>
      <c r="B35" s="50"/>
    </row>
    <row r="36" spans="1:2" ht="24.95" customHeight="1">
      <c r="A36" s="48"/>
      <c r="B36" s="51"/>
    </row>
    <row r="37" spans="1:2" ht="24.95" customHeight="1">
      <c r="A37" s="48"/>
      <c r="B37" s="51"/>
    </row>
    <row r="38" spans="1:2" ht="24.95" customHeight="1">
      <c r="A38" s="48"/>
      <c r="B38" s="50"/>
    </row>
    <row r="39" spans="1:2" ht="24.95" customHeight="1">
      <c r="A39" s="48"/>
      <c r="B39" s="50"/>
    </row>
    <row r="40" spans="1:2" ht="24.95" customHeight="1">
      <c r="A40" s="48"/>
      <c r="B40" s="50"/>
    </row>
    <row r="41" spans="1:2" ht="24.95" customHeight="1">
      <c r="A41" s="48"/>
      <c r="B41" s="50"/>
    </row>
    <row r="42" spans="1:2" ht="24.95" customHeight="1">
      <c r="A42" s="48"/>
      <c r="B42" s="50"/>
    </row>
    <row r="43" spans="1:2" ht="24.95" customHeight="1">
      <c r="A43" s="48"/>
      <c r="B43" s="51"/>
    </row>
    <row r="44" spans="1:2" ht="24.95" customHeight="1">
      <c r="A44" s="48"/>
      <c r="B44" s="50"/>
    </row>
  </sheetData>
  <sortState ref="A18:B21">
    <sortCondition ref="A21"/>
  </sortState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>
    <oddFooter>&amp;C&amp;9&amp;P/&amp;N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4"/>
  <dimension ref="A1:R37"/>
  <sheetViews>
    <sheetView view="pageBreakPreview" topLeftCell="A10" zoomScaleNormal="100" zoomScaleSheetLayoutView="100" workbookViewId="0">
      <selection activeCell="E1" sqref="E1"/>
    </sheetView>
  </sheetViews>
  <sheetFormatPr defaultColWidth="9" defaultRowHeight="12.75"/>
  <cols>
    <col min="1" max="1" width="5" style="1" customWidth="1"/>
    <col min="2" max="2" width="10.625" style="1" customWidth="1"/>
    <col min="3" max="3" width="11" style="1" customWidth="1"/>
    <col min="4" max="8" width="10.625" style="1" customWidth="1"/>
    <col min="9" max="9" width="9.25" style="1" customWidth="1"/>
    <col min="10" max="16" width="10.625" style="1" customWidth="1"/>
    <col min="17" max="16384" width="9" style="1"/>
  </cols>
  <sheetData>
    <row r="1" spans="1:10" ht="20.25" customHeight="1">
      <c r="A1" s="426" t="s">
        <v>188</v>
      </c>
      <c r="D1" s="1" t="s">
        <v>118</v>
      </c>
      <c r="J1" s="1" t="str">
        <f>UPPER(B1)</f>
        <v/>
      </c>
    </row>
    <row r="2" spans="1:10" ht="6" customHeight="1">
      <c r="A2" s="509"/>
      <c r="B2" s="510"/>
      <c r="C2" s="510"/>
      <c r="D2" s="510"/>
      <c r="E2" s="510"/>
      <c r="F2" s="510"/>
      <c r="G2" s="510"/>
      <c r="H2" s="510"/>
      <c r="I2" s="510"/>
    </row>
    <row r="3" spans="1:10" ht="39" customHeight="1">
      <c r="A3" s="520" t="s">
        <v>144</v>
      </c>
      <c r="B3" s="520"/>
      <c r="C3" s="520"/>
      <c r="D3" s="520"/>
      <c r="E3" s="520"/>
      <c r="F3" s="520"/>
      <c r="G3" s="520"/>
      <c r="H3" s="520"/>
      <c r="I3" s="520"/>
    </row>
    <row r="4" spans="1:10" ht="35.1" customHeight="1">
      <c r="A4" s="522" t="s">
        <v>143</v>
      </c>
      <c r="B4" s="522"/>
      <c r="C4" s="522"/>
      <c r="D4" s="522"/>
      <c r="E4" s="522"/>
      <c r="F4" s="522"/>
      <c r="G4" s="522"/>
      <c r="H4" s="522"/>
      <c r="I4" s="522"/>
    </row>
    <row r="5" spans="1:10" s="13" customFormat="1" ht="35.1" customHeight="1">
      <c r="A5" s="214"/>
      <c r="B5" s="222" t="s">
        <v>68</v>
      </c>
      <c r="C5" s="218">
        <f>'3.3'!C5</f>
        <v>287146.74056000001</v>
      </c>
      <c r="D5" s="219" t="s">
        <v>19</v>
      </c>
      <c r="E5" s="220">
        <f>'3.3'!D5</f>
        <v>26268.305144734139</v>
      </c>
      <c r="F5" s="221" t="s">
        <v>189</v>
      </c>
      <c r="G5" s="222" t="s">
        <v>111</v>
      </c>
      <c r="H5" s="214"/>
      <c r="I5" s="214"/>
    </row>
    <row r="6" spans="1:10" s="16" customFormat="1" ht="24.95" customHeight="1">
      <c r="A6" s="521" t="s">
        <v>114</v>
      </c>
      <c r="B6" s="521"/>
      <c r="C6" s="521"/>
      <c r="D6" s="521"/>
      <c r="E6" s="521"/>
      <c r="F6" s="521"/>
      <c r="G6" s="521"/>
      <c r="H6" s="521"/>
      <c r="I6" s="521"/>
    </row>
    <row r="7" spans="1:10" s="2" customFormat="1" ht="35.1" customHeight="1">
      <c r="A7" s="215"/>
      <c r="B7" s="222" t="s">
        <v>66</v>
      </c>
      <c r="C7" s="218">
        <f>'3.3'!C6</f>
        <v>7100124.0899090003</v>
      </c>
      <c r="D7" s="219" t="s">
        <v>19</v>
      </c>
      <c r="E7" s="220">
        <f>'3.3'!D6</f>
        <v>649522.35151781584</v>
      </c>
      <c r="F7" s="221" t="s">
        <v>189</v>
      </c>
      <c r="G7" s="216"/>
      <c r="H7" s="216"/>
      <c r="I7" s="216"/>
    </row>
    <row r="8" spans="1:10" ht="24.95" customHeight="1">
      <c r="A8" s="521" t="s">
        <v>115</v>
      </c>
      <c r="B8" s="521"/>
      <c r="C8" s="521"/>
      <c r="D8" s="521"/>
      <c r="E8" s="521"/>
      <c r="F8" s="521"/>
      <c r="G8" s="521"/>
      <c r="H8" s="521"/>
      <c r="I8" s="521"/>
    </row>
    <row r="9" spans="1:10" s="2" customFormat="1" ht="35.1" customHeight="1">
      <c r="A9" s="215"/>
      <c r="B9" s="222" t="s">
        <v>67</v>
      </c>
      <c r="C9" s="223">
        <f>'3.3'!C7</f>
        <v>5648780.7416080013</v>
      </c>
      <c r="D9" s="219" t="s">
        <v>19</v>
      </c>
      <c r="E9" s="220">
        <f>'3.3'!D7</f>
        <v>516752.84882870334</v>
      </c>
      <c r="F9" s="221" t="s">
        <v>189</v>
      </c>
      <c r="G9" s="217"/>
      <c r="H9" s="216"/>
      <c r="I9" s="216"/>
    </row>
    <row r="10" spans="1:10" ht="113.25" customHeight="1">
      <c r="A10" s="519" t="s">
        <v>258</v>
      </c>
      <c r="B10" s="519"/>
      <c r="C10" s="519"/>
      <c r="D10" s="519"/>
      <c r="E10" s="519"/>
      <c r="F10" s="519"/>
      <c r="G10" s="519"/>
      <c r="H10" s="519"/>
      <c r="I10" s="519"/>
    </row>
    <row r="11" spans="1:10" ht="64.5" customHeight="1">
      <c r="A11" s="519" t="s">
        <v>238</v>
      </c>
      <c r="B11" s="519"/>
      <c r="C11" s="519"/>
      <c r="D11" s="519"/>
      <c r="E11" s="519"/>
      <c r="F11" s="519"/>
      <c r="G11" s="519"/>
      <c r="H11" s="519"/>
      <c r="I11" s="519"/>
    </row>
    <row r="12" spans="1:10" ht="15.75" customHeight="1">
      <c r="A12" s="511" t="s">
        <v>146</v>
      </c>
      <c r="B12" s="512"/>
      <c r="C12" s="512"/>
      <c r="D12" s="512"/>
      <c r="E12" s="512"/>
      <c r="F12" s="512"/>
      <c r="G12" s="512"/>
      <c r="H12" s="512"/>
      <c r="I12" s="513"/>
    </row>
    <row r="13" spans="1:10" ht="12.6" customHeight="1">
      <c r="A13" s="230" t="s">
        <v>150</v>
      </c>
      <c r="B13" s="226"/>
      <c r="C13" s="514" t="s">
        <v>239</v>
      </c>
      <c r="D13" s="514"/>
      <c r="E13" s="514"/>
      <c r="F13" s="514" t="s">
        <v>109</v>
      </c>
      <c r="G13" s="514"/>
      <c r="H13" s="515" t="s">
        <v>190</v>
      </c>
      <c r="I13" s="516"/>
    </row>
    <row r="14" spans="1:10" ht="25.5" customHeight="1">
      <c r="A14" s="231"/>
      <c r="B14" s="227"/>
      <c r="C14" s="487" t="s">
        <v>151</v>
      </c>
      <c r="D14" s="488" t="s">
        <v>152</v>
      </c>
      <c r="E14" s="489" t="s">
        <v>153</v>
      </c>
      <c r="F14" s="488" t="s">
        <v>223</v>
      </c>
      <c r="G14" s="489" t="s">
        <v>257</v>
      </c>
      <c r="H14" s="487" t="s">
        <v>151</v>
      </c>
      <c r="I14" s="488" t="s">
        <v>222</v>
      </c>
    </row>
    <row r="15" spans="1:10" ht="12.6" customHeight="1">
      <c r="A15" s="518">
        <v>2023</v>
      </c>
      <c r="B15" s="225" t="s">
        <v>48</v>
      </c>
      <c r="C15" s="328">
        <v>11.261290322580644</v>
      </c>
      <c r="D15" s="329">
        <v>17.600000000000001</v>
      </c>
      <c r="E15" s="330">
        <v>3.4</v>
      </c>
      <c r="F15" s="329">
        <v>8.3548387096774199</v>
      </c>
      <c r="G15" s="330">
        <f>C15-F15</f>
        <v>2.9064516129032238</v>
      </c>
      <c r="H15" s="328">
        <v>10.777419354838711</v>
      </c>
      <c r="I15" s="329">
        <f>C15-H15</f>
        <v>0.48387096774193239</v>
      </c>
    </row>
    <row r="16" spans="1:10" ht="12.6" customHeight="1">
      <c r="A16" s="518"/>
      <c r="B16" s="228" t="s">
        <v>49</v>
      </c>
      <c r="C16" s="336">
        <v>4.2833333333333323</v>
      </c>
      <c r="D16" s="337">
        <v>10.1</v>
      </c>
      <c r="E16" s="338">
        <v>-3</v>
      </c>
      <c r="F16" s="337">
        <v>3.5466666666666664</v>
      </c>
      <c r="G16" s="338">
        <f t="shared" ref="G16:G21" si="0">C16-F16</f>
        <v>0.73666666666666591</v>
      </c>
      <c r="H16" s="336">
        <v>4.2466666666666661</v>
      </c>
      <c r="I16" s="337">
        <f>C16-H16</f>
        <v>3.6666666666666181E-2</v>
      </c>
    </row>
    <row r="17" spans="1:18" ht="12.6" customHeight="1">
      <c r="A17" s="518"/>
      <c r="B17" s="229" t="s">
        <v>50</v>
      </c>
      <c r="C17" s="332"/>
      <c r="D17" s="333"/>
      <c r="E17" s="334"/>
      <c r="F17" s="333">
        <v>-0.38387096774193602</v>
      </c>
      <c r="G17" s="494">
        <f>C17-F17</f>
        <v>0.38387096774193602</v>
      </c>
      <c r="H17" s="332">
        <v>0.43548387096774194</v>
      </c>
      <c r="I17" s="491">
        <f t="shared" ref="I17:I20" si="1">C17-H17</f>
        <v>-0.43548387096774194</v>
      </c>
    </row>
    <row r="18" spans="1:18" ht="12.6" customHeight="1">
      <c r="A18" s="518">
        <v>2024</v>
      </c>
      <c r="B18" s="225" t="s">
        <v>39</v>
      </c>
      <c r="C18" s="328"/>
      <c r="D18" s="329"/>
      <c r="E18" s="330"/>
      <c r="F18" s="329">
        <v>-1.2258064516129035</v>
      </c>
      <c r="G18" s="495">
        <f>C18-F18</f>
        <v>1.2258064516129035</v>
      </c>
      <c r="H18" s="328">
        <v>2.1903225806451618</v>
      </c>
      <c r="I18" s="492">
        <f t="shared" si="1"/>
        <v>-2.1903225806451618</v>
      </c>
    </row>
    <row r="19" spans="1:18" ht="12.6" customHeight="1">
      <c r="A19" s="518"/>
      <c r="B19" s="228" t="s">
        <v>40</v>
      </c>
      <c r="C19" s="336"/>
      <c r="D19" s="337"/>
      <c r="E19" s="338"/>
      <c r="F19" s="337">
        <v>-0.15517241379310354</v>
      </c>
      <c r="G19" s="493">
        <f t="shared" si="0"/>
        <v>0.15517241379310354</v>
      </c>
      <c r="H19" s="336">
        <v>1.375</v>
      </c>
      <c r="I19" s="490">
        <f t="shared" si="1"/>
        <v>-1.375</v>
      </c>
    </row>
    <row r="20" spans="1:18" ht="12.6" customHeight="1">
      <c r="A20" s="518"/>
      <c r="B20" s="229" t="s">
        <v>41</v>
      </c>
      <c r="C20" s="332"/>
      <c r="D20" s="333"/>
      <c r="E20" s="334"/>
      <c r="F20" s="333">
        <v>3.512903225806451</v>
      </c>
      <c r="G20" s="494">
        <f t="shared" si="0"/>
        <v>-3.512903225806451</v>
      </c>
      <c r="H20" s="332">
        <v>4.8774193548387101</v>
      </c>
      <c r="I20" s="491">
        <f t="shared" si="1"/>
        <v>-4.8774193548387101</v>
      </c>
    </row>
    <row r="21" spans="1:18" ht="12.6" customHeight="1">
      <c r="A21" s="233"/>
      <c r="B21" s="232" t="s">
        <v>4</v>
      </c>
      <c r="C21" s="484">
        <f>AVERAGE(C15:C20)</f>
        <v>7.7723118279569885</v>
      </c>
      <c r="D21" s="485">
        <f>MAX(D15:D20)</f>
        <v>17.600000000000001</v>
      </c>
      <c r="E21" s="486">
        <f>MIN(E15:E20)</f>
        <v>-3</v>
      </c>
      <c r="F21" s="395">
        <f>AVERAGE(F15:F20)</f>
        <v>2.2749264615004323</v>
      </c>
      <c r="G21" s="486">
        <f t="shared" si="0"/>
        <v>5.4973853664565562</v>
      </c>
      <c r="H21" s="396">
        <f>AVERAGE(H15:H20)</f>
        <v>3.983718637992832</v>
      </c>
      <c r="I21" s="485">
        <f>C21-H21</f>
        <v>3.7885931899641565</v>
      </c>
    </row>
    <row r="22" spans="1:18" ht="12.95" customHeight="1">
      <c r="A22" s="3"/>
      <c r="B22" s="14"/>
      <c r="C22" s="4"/>
      <c r="D22" s="5"/>
      <c r="E22" s="5"/>
      <c r="F22" s="5"/>
      <c r="G22" s="5"/>
      <c r="H22" s="6"/>
      <c r="I22" s="6"/>
      <c r="P22" s="7"/>
      <c r="Q22" s="8"/>
      <c r="R22" s="8"/>
    </row>
    <row r="23" spans="1:18" ht="12.95" customHeight="1">
      <c r="A23" s="224" t="s">
        <v>191</v>
      </c>
      <c r="B23" s="14"/>
      <c r="C23" s="9"/>
      <c r="D23" s="10"/>
      <c r="E23" s="10"/>
      <c r="F23" s="10"/>
      <c r="G23" s="10"/>
      <c r="Q23" s="11"/>
      <c r="R23" s="11"/>
    </row>
    <row r="24" spans="1:18" ht="12.95" customHeight="1">
      <c r="A24" s="8"/>
      <c r="B24" s="14"/>
      <c r="C24" s="4"/>
      <c r="D24" s="10" t="str">
        <f>C13</f>
        <v>2023/2024</v>
      </c>
      <c r="E24" s="10" t="str">
        <f>F13</f>
        <v>Dlouhodobý teplotní normál</v>
      </c>
      <c r="F24" s="10" t="str">
        <f>H13</f>
        <v>2022/2023</v>
      </c>
      <c r="G24" s="10"/>
      <c r="P24" s="7"/>
      <c r="Q24" s="11"/>
      <c r="R24" s="11"/>
    </row>
    <row r="25" spans="1:18" ht="12.95" customHeight="1">
      <c r="C25" s="1" t="str">
        <f t="shared" ref="C25:D30" si="2">B15</f>
        <v>Říjen</v>
      </c>
      <c r="D25" s="10">
        <f t="shared" si="2"/>
        <v>11.261290322580644</v>
      </c>
      <c r="E25" s="10">
        <f t="shared" ref="E25:E30" si="3">F15</f>
        <v>8.3548387096774199</v>
      </c>
      <c r="F25" s="10">
        <f t="shared" ref="F25:F30" si="4">H15</f>
        <v>10.777419354838711</v>
      </c>
      <c r="G25" s="10"/>
      <c r="P25" s="7"/>
      <c r="Q25" s="11"/>
      <c r="R25" s="11"/>
    </row>
    <row r="26" spans="1:18" ht="12.95" customHeight="1">
      <c r="A26" s="8"/>
      <c r="C26" s="1" t="str">
        <f t="shared" si="2"/>
        <v>Listopad</v>
      </c>
      <c r="D26" s="10">
        <f t="shared" si="2"/>
        <v>4.2833333333333323</v>
      </c>
      <c r="E26" s="10">
        <f t="shared" si="3"/>
        <v>3.5466666666666664</v>
      </c>
      <c r="F26" s="10">
        <f t="shared" si="4"/>
        <v>4.2466666666666661</v>
      </c>
      <c r="P26" s="7"/>
      <c r="Q26" s="11"/>
      <c r="R26" s="11"/>
    </row>
    <row r="27" spans="1:18" ht="12.95" customHeight="1">
      <c r="A27" s="3"/>
      <c r="B27" s="6"/>
      <c r="C27" s="1" t="str">
        <f t="shared" si="2"/>
        <v>Prosinec</v>
      </c>
      <c r="D27" s="10">
        <f t="shared" si="2"/>
        <v>0</v>
      </c>
      <c r="E27" s="10">
        <f t="shared" si="3"/>
        <v>-0.38387096774193602</v>
      </c>
      <c r="F27" s="10">
        <f t="shared" si="4"/>
        <v>0.43548387096774194</v>
      </c>
      <c r="P27" s="7"/>
      <c r="Q27" s="11"/>
      <c r="R27" s="11"/>
    </row>
    <row r="28" spans="1:18" ht="12.95" customHeight="1">
      <c r="A28" s="3"/>
      <c r="B28" s="15"/>
      <c r="C28" s="1" t="str">
        <f t="shared" si="2"/>
        <v>Leden</v>
      </c>
      <c r="D28" s="10">
        <f t="shared" si="2"/>
        <v>0</v>
      </c>
      <c r="E28" s="10">
        <f t="shared" si="3"/>
        <v>-1.2258064516129035</v>
      </c>
      <c r="F28" s="10">
        <f t="shared" si="4"/>
        <v>2.1903225806451618</v>
      </c>
      <c r="P28" s="7"/>
      <c r="Q28" s="11"/>
      <c r="R28" s="11"/>
    </row>
    <row r="29" spans="1:18" ht="12.95" customHeight="1">
      <c r="A29" s="3"/>
      <c r="B29" s="14"/>
      <c r="C29" s="1" t="str">
        <f t="shared" si="2"/>
        <v>Únor</v>
      </c>
      <c r="D29" s="10">
        <f t="shared" si="2"/>
        <v>0</v>
      </c>
      <c r="E29" s="10">
        <f t="shared" si="3"/>
        <v>-0.15517241379310354</v>
      </c>
      <c r="F29" s="10">
        <f t="shared" si="4"/>
        <v>1.375</v>
      </c>
      <c r="P29" s="7"/>
      <c r="Q29" s="11"/>
      <c r="R29" s="11"/>
    </row>
    <row r="30" spans="1:18" ht="12.95" customHeight="1">
      <c r="A30" s="8"/>
      <c r="B30" s="16"/>
      <c r="C30" s="1" t="str">
        <f t="shared" si="2"/>
        <v>Březen</v>
      </c>
      <c r="D30" s="10">
        <f t="shared" si="2"/>
        <v>0</v>
      </c>
      <c r="E30" s="10">
        <f t="shared" si="3"/>
        <v>3.512903225806451</v>
      </c>
      <c r="F30" s="10">
        <f t="shared" si="4"/>
        <v>4.8774193548387101</v>
      </c>
    </row>
    <row r="31" spans="1:18" ht="12.95" customHeight="1">
      <c r="A31" s="8"/>
      <c r="B31" s="16"/>
    </row>
    <row r="32" spans="1:18" ht="12.95" customHeight="1">
      <c r="A32" s="8"/>
      <c r="B32" s="16"/>
    </row>
    <row r="33" spans="1:9" ht="12.95" customHeight="1">
      <c r="A33" s="8"/>
      <c r="B33" s="16"/>
    </row>
    <row r="34" spans="1:9" ht="13.5" customHeight="1">
      <c r="B34" s="12"/>
      <c r="C34" s="12"/>
      <c r="D34" s="12"/>
      <c r="E34" s="12"/>
      <c r="F34" s="12"/>
      <c r="G34" s="12"/>
      <c r="H34" s="12"/>
      <c r="I34" s="12"/>
    </row>
    <row r="35" spans="1:9" ht="13.5" customHeight="1">
      <c r="A35" s="517"/>
      <c r="B35" s="517"/>
      <c r="C35" s="517"/>
      <c r="D35" s="517"/>
      <c r="E35" s="517"/>
      <c r="F35" s="517"/>
      <c r="G35" s="517"/>
      <c r="H35" s="517"/>
      <c r="I35" s="517"/>
    </row>
    <row r="36" spans="1:9" ht="13.5" customHeight="1">
      <c r="A36" s="517"/>
      <c r="B36" s="517"/>
      <c r="C36" s="517"/>
      <c r="D36" s="517"/>
      <c r="E36" s="517"/>
      <c r="F36" s="517"/>
      <c r="G36" s="517"/>
      <c r="H36" s="517"/>
      <c r="I36" s="517"/>
    </row>
    <row r="37" spans="1:9" ht="13.5" customHeight="1">
      <c r="A37" s="517"/>
      <c r="B37" s="517"/>
      <c r="C37" s="517"/>
      <c r="D37" s="517"/>
      <c r="E37" s="517"/>
      <c r="F37" s="517"/>
      <c r="G37" s="517"/>
      <c r="H37" s="517"/>
      <c r="I37" s="517"/>
    </row>
  </sheetData>
  <mergeCells count="15">
    <mergeCell ref="C2:I2"/>
    <mergeCell ref="A2:B2"/>
    <mergeCell ref="A11:I11"/>
    <mergeCell ref="A10:I10"/>
    <mergeCell ref="A3:I3"/>
    <mergeCell ref="A8:I8"/>
    <mergeCell ref="A6:I6"/>
    <mergeCell ref="A4:I4"/>
    <mergeCell ref="A12:I12"/>
    <mergeCell ref="C13:E13"/>
    <mergeCell ref="H13:I13"/>
    <mergeCell ref="F13:G13"/>
    <mergeCell ref="A35:I37"/>
    <mergeCell ref="A15:A17"/>
    <mergeCell ref="A18:A20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>
    <oddFooter>&amp;C&amp;9&amp;P/&amp;N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5"/>
  <dimension ref="A1:F58"/>
  <sheetViews>
    <sheetView tabSelected="1" view="pageBreakPreview" zoomScaleNormal="100" zoomScaleSheetLayoutView="100" workbookViewId="0">
      <selection activeCell="G17" sqref="G17"/>
    </sheetView>
  </sheetViews>
  <sheetFormatPr defaultColWidth="9" defaultRowHeight="12.75"/>
  <cols>
    <col min="1" max="1" width="11.375" style="17" customWidth="1"/>
    <col min="2" max="3" width="30.625" style="17" customWidth="1"/>
    <col min="4" max="5" width="7.625" style="17" customWidth="1"/>
    <col min="6" max="16384" width="9" style="17"/>
  </cols>
  <sheetData>
    <row r="1" spans="1:6" ht="20.25">
      <c r="A1" s="427" t="s">
        <v>192</v>
      </c>
      <c r="B1" s="428"/>
      <c r="C1" s="428"/>
      <c r="D1" s="428"/>
      <c r="E1" s="428"/>
    </row>
    <row r="2" spans="1:6" ht="18">
      <c r="A2" s="429" t="s">
        <v>233</v>
      </c>
      <c r="B2" s="430"/>
      <c r="C2" s="430"/>
      <c r="D2" s="431"/>
      <c r="E2" s="432"/>
    </row>
    <row r="3" spans="1:6" ht="6" customHeight="1">
      <c r="A3" s="41"/>
      <c r="B3" s="18"/>
      <c r="C3" s="18"/>
      <c r="D3" s="19"/>
      <c r="E3" s="20"/>
    </row>
    <row r="4" spans="1:6" ht="18" customHeight="1">
      <c r="A4" s="548" t="s">
        <v>0</v>
      </c>
      <c r="B4" s="548"/>
      <c r="C4" s="549"/>
      <c r="D4" s="533" t="s">
        <v>154</v>
      </c>
      <c r="E4" s="527"/>
    </row>
    <row r="5" spans="1:6" ht="15" customHeight="1">
      <c r="A5" s="237" t="s">
        <v>1</v>
      </c>
      <c r="B5" s="545" t="s">
        <v>142</v>
      </c>
      <c r="C5" s="545"/>
      <c r="D5" s="546">
        <v>122</v>
      </c>
      <c r="E5" s="547"/>
    </row>
    <row r="6" spans="1:6" ht="15" customHeight="1">
      <c r="A6" s="236" t="s">
        <v>2</v>
      </c>
      <c r="B6" s="542" t="s">
        <v>3</v>
      </c>
      <c r="C6" s="542"/>
      <c r="D6" s="543">
        <v>174</v>
      </c>
      <c r="E6" s="544"/>
    </row>
    <row r="7" spans="1:6" ht="15" customHeight="1">
      <c r="A7" s="235" t="s">
        <v>4</v>
      </c>
      <c r="B7" s="529" t="s">
        <v>5</v>
      </c>
      <c r="C7" s="529"/>
      <c r="D7" s="530">
        <v>296</v>
      </c>
      <c r="E7" s="531"/>
    </row>
    <row r="8" spans="1:6" ht="18" customHeight="1">
      <c r="A8" s="34"/>
      <c r="B8" s="55"/>
      <c r="C8" s="56"/>
      <c r="D8" s="532"/>
      <c r="E8" s="532"/>
    </row>
    <row r="9" spans="1:6" ht="18" customHeight="1">
      <c r="B9" s="21"/>
      <c r="C9" s="19"/>
      <c r="D9" s="19"/>
      <c r="E9" s="20"/>
    </row>
    <row r="10" spans="1:6" ht="18" customHeight="1">
      <c r="B10" s="22" t="str">
        <f>A5</f>
        <v>BSD ANO</v>
      </c>
      <c r="C10" s="23">
        <f>D5/D7</f>
        <v>0.41216216216216217</v>
      </c>
      <c r="D10" s="24"/>
      <c r="E10" s="25"/>
    </row>
    <row r="11" spans="1:6" ht="18" customHeight="1">
      <c r="A11" s="26"/>
      <c r="B11" s="27" t="str">
        <f>A6</f>
        <v>BSD NE</v>
      </c>
      <c r="C11" s="28">
        <f>D6/D7</f>
        <v>0.58783783783783783</v>
      </c>
      <c r="D11" s="29"/>
      <c r="E11" s="25"/>
    </row>
    <row r="12" spans="1:6" ht="18" customHeight="1">
      <c r="B12" s="22"/>
      <c r="C12" s="30">
        <f>SUM(C10:C11)</f>
        <v>1</v>
      </c>
      <c r="D12" s="31"/>
      <c r="E12" s="32"/>
    </row>
    <row r="13" spans="1:6" ht="18" customHeight="1">
      <c r="A13" s="538" t="s">
        <v>193</v>
      </c>
      <c r="B13" s="538"/>
      <c r="C13" s="539"/>
      <c r="D13" s="533" t="s">
        <v>162</v>
      </c>
      <c r="E13" s="527" t="s">
        <v>163</v>
      </c>
    </row>
    <row r="14" spans="1:6" ht="15" customHeight="1">
      <c r="A14" s="540"/>
      <c r="B14" s="540"/>
      <c r="C14" s="541"/>
      <c r="D14" s="533"/>
      <c r="E14" s="528"/>
    </row>
    <row r="15" spans="1:6" ht="12.95" customHeight="1">
      <c r="A15" s="241" t="s">
        <v>6</v>
      </c>
      <c r="B15" s="534" t="s">
        <v>7</v>
      </c>
      <c r="C15" s="534"/>
      <c r="D15" s="244">
        <v>79</v>
      </c>
      <c r="E15" s="245">
        <v>107</v>
      </c>
      <c r="F15" s="33"/>
    </row>
    <row r="16" spans="1:6" ht="12.95" customHeight="1">
      <c r="A16" s="242" t="s">
        <v>8</v>
      </c>
      <c r="B16" s="535" t="s">
        <v>9</v>
      </c>
      <c r="C16" s="535"/>
      <c r="D16" s="246">
        <v>23</v>
      </c>
      <c r="E16" s="247">
        <v>58</v>
      </c>
      <c r="F16" s="33"/>
    </row>
    <row r="17" spans="1:6" ht="12.95" customHeight="1">
      <c r="A17" s="242" t="s">
        <v>10</v>
      </c>
      <c r="B17" s="535" t="s">
        <v>11</v>
      </c>
      <c r="C17" s="535"/>
      <c r="D17" s="246">
        <v>9</v>
      </c>
      <c r="E17" s="247">
        <v>25</v>
      </c>
      <c r="F17" s="33"/>
    </row>
    <row r="18" spans="1:6" ht="26.1" customHeight="1">
      <c r="A18" s="243" t="s">
        <v>12</v>
      </c>
      <c r="B18" s="536" t="s">
        <v>96</v>
      </c>
      <c r="C18" s="536"/>
      <c r="D18" s="248">
        <v>11</v>
      </c>
      <c r="E18" s="249">
        <v>11</v>
      </c>
      <c r="F18" s="33"/>
    </row>
    <row r="19" spans="1:6" ht="12.95" customHeight="1">
      <c r="A19" s="240"/>
      <c r="B19" s="240"/>
      <c r="C19" s="239" t="s">
        <v>4</v>
      </c>
      <c r="D19" s="238">
        <v>122</v>
      </c>
      <c r="E19" s="250">
        <v>201</v>
      </c>
      <c r="F19" s="33"/>
    </row>
    <row r="20" spans="1:6" ht="15" customHeight="1">
      <c r="A20" s="34"/>
      <c r="C20" s="34"/>
      <c r="D20" s="34"/>
      <c r="E20" s="164"/>
    </row>
    <row r="21" spans="1:6" ht="15" customHeight="1">
      <c r="E21" s="35"/>
    </row>
    <row r="22" spans="1:6" ht="15" customHeight="1">
      <c r="C22" s="26"/>
      <c r="D22" s="26"/>
      <c r="E22" s="36"/>
    </row>
    <row r="23" spans="1:6" ht="15" customHeight="1">
      <c r="C23" s="26"/>
      <c r="D23" s="26"/>
      <c r="E23" s="36"/>
    </row>
    <row r="24" spans="1:6" ht="15" customHeight="1">
      <c r="C24" s="26"/>
      <c r="D24" s="26"/>
      <c r="E24" s="36"/>
    </row>
    <row r="25" spans="1:6" ht="15" customHeight="1">
      <c r="C25" s="26"/>
      <c r="D25" s="26"/>
      <c r="E25" s="36"/>
    </row>
    <row r="26" spans="1:6" ht="15" customHeight="1">
      <c r="E26" s="36"/>
    </row>
    <row r="27" spans="1:6" ht="15" customHeight="1">
      <c r="C27" s="26"/>
      <c r="D27" s="26"/>
      <c r="E27" s="36"/>
    </row>
    <row r="28" spans="1:6" ht="15" customHeight="1">
      <c r="C28" s="26"/>
      <c r="D28" s="26"/>
      <c r="E28" s="36"/>
    </row>
    <row r="29" spans="1:6" ht="15" customHeight="1">
      <c r="C29" s="26"/>
      <c r="D29" s="26"/>
      <c r="E29" s="36"/>
    </row>
    <row r="30" spans="1:6" ht="15" customHeight="1">
      <c r="C30" s="26"/>
      <c r="D30" s="26"/>
      <c r="E30" s="36"/>
    </row>
    <row r="31" spans="1:6" ht="15" customHeight="1">
      <c r="A31" s="538" t="s">
        <v>194</v>
      </c>
      <c r="B31" s="538"/>
      <c r="C31" s="539"/>
      <c r="D31" s="533" t="s">
        <v>154</v>
      </c>
      <c r="E31" s="527" t="s">
        <v>155</v>
      </c>
    </row>
    <row r="32" spans="1:6" ht="15" customHeight="1">
      <c r="A32" s="540"/>
      <c r="B32" s="540"/>
      <c r="C32" s="541"/>
      <c r="D32" s="537"/>
      <c r="E32" s="528"/>
    </row>
    <row r="33" spans="1:5" ht="12.95" customHeight="1">
      <c r="A33" s="257" t="s">
        <v>13</v>
      </c>
      <c r="B33" s="524" t="s">
        <v>156</v>
      </c>
      <c r="C33" s="524"/>
      <c r="D33" s="254">
        <v>29</v>
      </c>
      <c r="E33" s="258">
        <v>38</v>
      </c>
    </row>
    <row r="34" spans="1:5" ht="12.95" customHeight="1">
      <c r="A34" s="259" t="s">
        <v>14</v>
      </c>
      <c r="B34" s="525" t="s">
        <v>157</v>
      </c>
      <c r="C34" s="525"/>
      <c r="D34" s="255">
        <v>1</v>
      </c>
      <c r="E34" s="260">
        <v>2</v>
      </c>
    </row>
    <row r="35" spans="1:5" ht="12.95" customHeight="1">
      <c r="A35" s="259" t="s">
        <v>15</v>
      </c>
      <c r="B35" s="525" t="s">
        <v>158</v>
      </c>
      <c r="C35" s="525"/>
      <c r="D35" s="255">
        <v>12</v>
      </c>
      <c r="E35" s="260">
        <v>43</v>
      </c>
    </row>
    <row r="36" spans="1:5" ht="12.95" customHeight="1">
      <c r="A36" s="259" t="s">
        <v>16</v>
      </c>
      <c r="B36" s="525" t="s">
        <v>159</v>
      </c>
      <c r="C36" s="525"/>
      <c r="D36" s="255">
        <v>5</v>
      </c>
      <c r="E36" s="260">
        <v>5</v>
      </c>
    </row>
    <row r="37" spans="1:5" ht="12.95" customHeight="1">
      <c r="A37" s="259" t="s">
        <v>17</v>
      </c>
      <c r="B37" s="525" t="s">
        <v>160</v>
      </c>
      <c r="C37" s="525"/>
      <c r="D37" s="255">
        <v>0</v>
      </c>
      <c r="E37" s="260">
        <v>0</v>
      </c>
    </row>
    <row r="38" spans="1:5" ht="12.95" customHeight="1">
      <c r="A38" s="259" t="s">
        <v>18</v>
      </c>
      <c r="B38" s="525" t="s">
        <v>161</v>
      </c>
      <c r="C38" s="525"/>
      <c r="D38" s="255">
        <v>91</v>
      </c>
      <c r="E38" s="260">
        <v>106</v>
      </c>
    </row>
    <row r="39" spans="1:5" ht="12.95" customHeight="1">
      <c r="A39" s="261" t="s">
        <v>237</v>
      </c>
      <c r="B39" s="526" t="s">
        <v>236</v>
      </c>
      <c r="C39" s="526"/>
      <c r="D39" s="256">
        <v>11</v>
      </c>
      <c r="E39" s="262">
        <v>11</v>
      </c>
    </row>
    <row r="40" spans="1:5" ht="12.95" customHeight="1">
      <c r="A40" s="34"/>
      <c r="B40" s="34"/>
      <c r="C40" s="34"/>
      <c r="D40" s="34"/>
      <c r="E40" s="34"/>
    </row>
    <row r="41" spans="1:5" ht="15" customHeight="1">
      <c r="C41" s="523"/>
      <c r="D41" s="523"/>
      <c r="E41" s="523"/>
    </row>
    <row r="42" spans="1:5" ht="15" customHeight="1">
      <c r="A42" s="37"/>
      <c r="B42" s="38" t="str">
        <f>D31</f>
        <v>Počet subjektů</v>
      </c>
      <c r="C42" s="38" t="str">
        <f>E31</f>
        <v>Počet zajištění</v>
      </c>
      <c r="D42" s="37"/>
    </row>
    <row r="43" spans="1:5" ht="15" customHeight="1">
      <c r="A43" s="39" t="str">
        <f t="shared" ref="A43:A49" si="0">A33</f>
        <v>a)</v>
      </c>
      <c r="B43" s="38">
        <f>D33</f>
        <v>29</v>
      </c>
      <c r="C43" s="38">
        <f>E33</f>
        <v>38</v>
      </c>
      <c r="D43" s="40"/>
      <c r="E43" s="35"/>
    </row>
    <row r="44" spans="1:5" ht="15" customHeight="1">
      <c r="A44" s="39" t="str">
        <f t="shared" si="0"/>
        <v>b)</v>
      </c>
      <c r="B44" s="38">
        <f t="shared" ref="B44:C48" si="1">D34</f>
        <v>1</v>
      </c>
      <c r="C44" s="38">
        <f t="shared" si="1"/>
        <v>2</v>
      </c>
      <c r="D44" s="40"/>
      <c r="E44" s="35"/>
    </row>
    <row r="45" spans="1:5" ht="15" customHeight="1">
      <c r="A45" s="39" t="str">
        <f t="shared" si="0"/>
        <v>c)</v>
      </c>
      <c r="B45" s="38">
        <f t="shared" si="1"/>
        <v>12</v>
      </c>
      <c r="C45" s="38">
        <f t="shared" si="1"/>
        <v>43</v>
      </c>
      <c r="D45" s="40"/>
      <c r="E45" s="35"/>
    </row>
    <row r="46" spans="1:5" ht="15" customHeight="1">
      <c r="A46" s="39" t="str">
        <f t="shared" si="0"/>
        <v>d)</v>
      </c>
      <c r="B46" s="38">
        <f t="shared" si="1"/>
        <v>5</v>
      </c>
      <c r="C46" s="38">
        <f t="shared" si="1"/>
        <v>5</v>
      </c>
      <c r="D46" s="40"/>
      <c r="E46" s="35"/>
    </row>
    <row r="47" spans="1:5" ht="15" customHeight="1">
      <c r="A47" s="39" t="str">
        <f t="shared" si="0"/>
        <v>e)</v>
      </c>
      <c r="B47" s="38">
        <f t="shared" si="1"/>
        <v>0</v>
      </c>
      <c r="C47" s="38">
        <f t="shared" si="1"/>
        <v>0</v>
      </c>
      <c r="D47" s="40"/>
      <c r="E47" s="35"/>
    </row>
    <row r="48" spans="1:5" ht="15" customHeight="1">
      <c r="A48" s="39" t="str">
        <f t="shared" si="0"/>
        <v>f)</v>
      </c>
      <c r="B48" s="38">
        <f t="shared" si="1"/>
        <v>91</v>
      </c>
      <c r="C48" s="38">
        <f t="shared" si="1"/>
        <v>106</v>
      </c>
      <c r="D48" s="40"/>
      <c r="E48" s="35"/>
    </row>
    <row r="49" spans="1:4" ht="15" customHeight="1">
      <c r="A49" s="39" t="str">
        <f t="shared" si="0"/>
        <v>9b)</v>
      </c>
      <c r="B49" s="38">
        <f t="shared" ref="B49" si="2">D39</f>
        <v>11</v>
      </c>
      <c r="C49" s="38">
        <f t="shared" ref="C49" si="3">E39</f>
        <v>11</v>
      </c>
      <c r="D49" s="37"/>
    </row>
    <row r="50" spans="1:4" ht="15" customHeight="1"/>
    <row r="51" spans="1:4" ht="15" customHeight="1"/>
    <row r="52" spans="1:4" ht="15" customHeight="1">
      <c r="A52" s="33"/>
    </row>
    <row r="53" spans="1:4" ht="15" customHeight="1"/>
    <row r="54" spans="1:4" ht="15" customHeight="1"/>
    <row r="55" spans="1:4" ht="15" customHeight="1"/>
    <row r="56" spans="1:4" ht="15" customHeight="1"/>
    <row r="57" spans="1:4" ht="15" customHeight="1"/>
    <row r="58" spans="1:4" ht="15" customHeight="1"/>
  </sheetData>
  <mergeCells count="27">
    <mergeCell ref="B6:C6"/>
    <mergeCell ref="D6:E6"/>
    <mergeCell ref="D4:E4"/>
    <mergeCell ref="B5:C5"/>
    <mergeCell ref="D5:E5"/>
    <mergeCell ref="A4:C4"/>
    <mergeCell ref="E31:E32"/>
    <mergeCell ref="B7:C7"/>
    <mergeCell ref="D7:E7"/>
    <mergeCell ref="D8:E8"/>
    <mergeCell ref="D13:D14"/>
    <mergeCell ref="E13:E14"/>
    <mergeCell ref="B15:C15"/>
    <mergeCell ref="B16:C16"/>
    <mergeCell ref="B17:C17"/>
    <mergeCell ref="B18:C18"/>
    <mergeCell ref="D31:D32"/>
    <mergeCell ref="A13:C14"/>
    <mergeCell ref="A31:C32"/>
    <mergeCell ref="C41:E41"/>
    <mergeCell ref="B33:C33"/>
    <mergeCell ref="B34:C34"/>
    <mergeCell ref="B35:C35"/>
    <mergeCell ref="B36:C36"/>
    <mergeCell ref="B37:C37"/>
    <mergeCell ref="B38:C38"/>
    <mergeCell ref="B39:C39"/>
  </mergeCells>
  <pageMargins left="0.31496062992125984" right="0.31496062992125984" top="0.35433070866141736" bottom="0.35433070866141736" header="0.31496062992125984" footer="0.19685039370078741"/>
  <pageSetup paperSize="9" firstPageNumber="32" orientation="portrait" r:id="rId1"/>
  <headerFooter alignWithMargins="0">
    <oddFooter>&amp;C&amp;9&amp;P/&amp;N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74"/>
  <sheetViews>
    <sheetView view="pageBreakPreview" zoomScale="70" zoomScaleNormal="100" zoomScaleSheetLayoutView="70" workbookViewId="0">
      <selection activeCell="E1" sqref="E1"/>
    </sheetView>
  </sheetViews>
  <sheetFormatPr defaultColWidth="9" defaultRowHeight="11.25"/>
  <cols>
    <col min="1" max="1" width="11.25" style="57" customWidth="1"/>
    <col min="2" max="2" width="19.25" style="57" customWidth="1"/>
    <col min="3" max="8" width="9" style="57" customWidth="1"/>
    <col min="9" max="9" width="0.875" style="57" customWidth="1"/>
    <col min="10" max="10" width="3.125" style="57" customWidth="1"/>
    <col min="11" max="13" width="9.25" style="57" customWidth="1"/>
    <col min="14" max="14" width="11.375" style="57" customWidth="1"/>
    <col min="15" max="15" width="9.25" style="57" customWidth="1"/>
    <col min="16" max="16384" width="9" style="57"/>
  </cols>
  <sheetData>
    <row r="1" spans="1:16" ht="18">
      <c r="A1" s="553" t="s">
        <v>203</v>
      </c>
      <c r="B1" s="553"/>
      <c r="C1" s="553"/>
      <c r="D1" s="553"/>
      <c r="E1" s="553"/>
      <c r="F1" s="553"/>
      <c r="G1" s="553"/>
      <c r="H1" s="553"/>
      <c r="I1" s="553"/>
    </row>
    <row r="2" spans="1:16" ht="15.75">
      <c r="A2" s="433"/>
      <c r="B2" s="433"/>
      <c r="C2" s="433"/>
      <c r="D2" s="434"/>
      <c r="E2" s="433"/>
      <c r="F2" s="433"/>
      <c r="G2" s="433"/>
      <c r="H2" s="433"/>
      <c r="I2" s="433"/>
    </row>
    <row r="3" spans="1:16" ht="15.75">
      <c r="A3" s="433"/>
      <c r="B3" s="433"/>
      <c r="C3" s="433"/>
      <c r="D3" s="434"/>
      <c r="E3" s="433"/>
      <c r="F3" s="433"/>
      <c r="G3" s="433"/>
      <c r="H3" s="433"/>
      <c r="I3" s="433"/>
    </row>
    <row r="4" spans="1:16" s="61" customFormat="1" ht="30" customHeight="1">
      <c r="A4" s="550" t="s">
        <v>110</v>
      </c>
      <c r="B4" s="550"/>
      <c r="C4" s="550"/>
      <c r="D4" s="550"/>
      <c r="E4" s="550"/>
      <c r="F4" s="550"/>
      <c r="G4" s="550"/>
      <c r="H4" s="550"/>
      <c r="I4" s="550"/>
    </row>
    <row r="5" spans="1:16">
      <c r="B5" s="59"/>
      <c r="C5" s="59"/>
      <c r="D5" s="59"/>
      <c r="E5" s="59"/>
      <c r="F5" s="59"/>
      <c r="G5" s="59"/>
      <c r="H5" s="59"/>
    </row>
    <row r="6" spans="1:16" s="61" customFormat="1" ht="14.25" customHeight="1">
      <c r="A6" s="60"/>
      <c r="B6" s="60"/>
      <c r="C6" s="60"/>
      <c r="D6" s="60"/>
      <c r="E6" s="60"/>
      <c r="F6" s="60"/>
      <c r="G6" s="60"/>
      <c r="H6" s="60"/>
      <c r="I6" s="60"/>
      <c r="J6" s="60"/>
    </row>
    <row r="7" spans="1:16" s="61" customFormat="1" ht="12" customHeight="1">
      <c r="A7" s="60"/>
      <c r="B7" s="60"/>
      <c r="C7" s="60"/>
      <c r="D7" s="60"/>
      <c r="E7" s="60"/>
      <c r="F7" s="60"/>
      <c r="G7" s="60"/>
      <c r="H7" s="60"/>
      <c r="I7" s="60"/>
      <c r="J7" s="60"/>
    </row>
    <row r="8" spans="1:16" s="61" customFormat="1" ht="12" customHeight="1">
      <c r="A8" s="60"/>
      <c r="B8" s="60"/>
      <c r="C8" s="60"/>
      <c r="D8" s="60"/>
      <c r="E8" s="62"/>
      <c r="F8" s="60"/>
      <c r="G8" s="60"/>
      <c r="H8" s="60"/>
      <c r="I8" s="60"/>
      <c r="J8" s="60"/>
    </row>
    <row r="9" spans="1:16" s="61" customFormat="1" ht="12.95" customHeight="1">
      <c r="A9" s="60"/>
      <c r="B9" s="60"/>
      <c r="C9" s="60"/>
      <c r="D9" s="60"/>
      <c r="E9" s="60"/>
      <c r="F9" s="60"/>
      <c r="G9" s="60"/>
      <c r="H9" s="60"/>
      <c r="I9" s="60"/>
      <c r="J9" s="60"/>
      <c r="K9" s="63"/>
      <c r="L9" s="63"/>
      <c r="M9" s="63"/>
      <c r="N9" s="64"/>
      <c r="O9" s="63"/>
      <c r="P9" s="65"/>
    </row>
    <row r="10" spans="1:16" s="61" customFormat="1" ht="12.95" customHeight="1">
      <c r="A10" s="60"/>
      <c r="B10" s="60"/>
      <c r="C10" s="60"/>
      <c r="D10" s="60"/>
      <c r="E10" s="60"/>
      <c r="F10" s="60"/>
      <c r="G10" s="60"/>
      <c r="H10" s="60"/>
      <c r="I10" s="60"/>
      <c r="J10" s="60"/>
      <c r="K10" s="63"/>
      <c r="L10" s="63"/>
      <c r="M10" s="63"/>
      <c r="N10" s="64"/>
      <c r="O10" s="63"/>
      <c r="P10" s="65"/>
    </row>
    <row r="11" spans="1:16" s="61" customFormat="1" ht="12.95" customHeight="1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63"/>
      <c r="L11" s="63"/>
      <c r="M11" s="63"/>
      <c r="N11" s="64"/>
      <c r="O11" s="63"/>
      <c r="P11" s="65"/>
    </row>
    <row r="12" spans="1:16" s="61" customFormat="1" ht="12.95" customHeight="1">
      <c r="A12" s="60"/>
      <c r="B12" s="60"/>
      <c r="C12" s="60"/>
      <c r="D12" s="60"/>
      <c r="E12" s="60"/>
      <c r="F12" s="60"/>
      <c r="G12" s="60"/>
      <c r="H12" s="60"/>
      <c r="I12" s="60"/>
      <c r="J12" s="60"/>
      <c r="L12" s="65"/>
      <c r="P12" s="65"/>
    </row>
    <row r="13" spans="1:16" s="61" customFormat="1" ht="12.95" customHeight="1">
      <c r="A13" s="60"/>
      <c r="B13" s="60"/>
      <c r="C13" s="60"/>
      <c r="D13" s="60"/>
      <c r="E13" s="60"/>
      <c r="F13" s="60"/>
      <c r="G13" s="60"/>
      <c r="H13" s="60"/>
      <c r="I13" s="60"/>
      <c r="J13" s="60"/>
      <c r="K13" s="65"/>
      <c r="L13" s="65"/>
      <c r="M13" s="65"/>
      <c r="N13" s="65"/>
      <c r="O13" s="65"/>
      <c r="P13" s="65"/>
    </row>
    <row r="14" spans="1:16" s="61" customFormat="1" ht="12.95" customHeight="1">
      <c r="A14" s="60"/>
      <c r="B14" s="60"/>
      <c r="C14" s="60"/>
      <c r="D14" s="60"/>
      <c r="E14" s="60"/>
      <c r="F14" s="60"/>
      <c r="G14" s="60"/>
      <c r="H14" s="60"/>
      <c r="I14" s="60"/>
      <c r="J14" s="60"/>
      <c r="K14" s="65"/>
      <c r="L14" s="65"/>
      <c r="M14" s="65"/>
      <c r="N14" s="65"/>
      <c r="O14" s="65"/>
      <c r="P14" s="65"/>
    </row>
    <row r="15" spans="1:16" s="61" customFormat="1" ht="12.95" customHeight="1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5"/>
      <c r="L15" s="65"/>
      <c r="M15" s="65"/>
      <c r="N15" s="65"/>
      <c r="O15" s="65"/>
      <c r="P15" s="65"/>
    </row>
    <row r="16" spans="1:16" s="61" customFormat="1" ht="12.95" customHeight="1">
      <c r="A16" s="60"/>
      <c r="B16" s="60"/>
      <c r="C16" s="60"/>
      <c r="D16" s="60"/>
      <c r="E16" s="60"/>
      <c r="F16" s="60"/>
      <c r="G16" s="60"/>
      <c r="H16" s="60"/>
      <c r="I16" s="60"/>
      <c r="J16" s="60"/>
      <c r="L16" s="65"/>
      <c r="P16" s="65"/>
    </row>
    <row r="17" spans="1:16" s="61" customFormat="1" ht="12.95" customHeight="1">
      <c r="A17" s="60"/>
      <c r="B17" s="60"/>
      <c r="C17" s="60"/>
      <c r="D17" s="60"/>
      <c r="E17" s="60"/>
      <c r="F17" s="60"/>
      <c r="G17" s="60"/>
      <c r="H17" s="60"/>
      <c r="I17" s="60"/>
      <c r="J17" s="60"/>
      <c r="L17" s="65"/>
      <c r="P17" s="65"/>
    </row>
    <row r="18" spans="1:16" s="61" customFormat="1" ht="12.95" customHeight="1">
      <c r="A18" s="60"/>
      <c r="B18" s="60"/>
      <c r="C18" s="60"/>
      <c r="D18" s="60"/>
      <c r="E18" s="60"/>
      <c r="F18" s="60"/>
      <c r="G18" s="60"/>
      <c r="H18" s="60"/>
      <c r="I18" s="60"/>
      <c r="J18" s="60"/>
      <c r="L18" s="65"/>
      <c r="P18" s="65"/>
    </row>
    <row r="19" spans="1:16" s="61" customFormat="1" ht="12.95" customHeight="1">
      <c r="A19" s="60"/>
      <c r="B19" s="60"/>
      <c r="C19" s="60"/>
      <c r="D19" s="60"/>
      <c r="E19" s="60"/>
      <c r="F19" s="60"/>
      <c r="G19" s="60"/>
      <c r="H19" s="60"/>
      <c r="I19" s="60"/>
      <c r="J19" s="60"/>
      <c r="L19" s="65"/>
      <c r="P19" s="65"/>
    </row>
    <row r="20" spans="1:16" s="61" customFormat="1" ht="12.95" customHeight="1">
      <c r="A20" s="60"/>
      <c r="B20" s="60"/>
      <c r="C20" s="60"/>
      <c r="D20" s="60"/>
      <c r="E20" s="60"/>
      <c r="F20" s="60"/>
      <c r="G20" s="60"/>
      <c r="H20" s="60"/>
      <c r="I20" s="60"/>
      <c r="J20" s="60"/>
      <c r="L20" s="65"/>
      <c r="P20" s="65"/>
    </row>
    <row r="21" spans="1:16" s="61" customFormat="1" ht="12.95" customHeight="1">
      <c r="A21" s="60"/>
      <c r="B21" s="60"/>
      <c r="C21" s="60"/>
      <c r="D21" s="60"/>
      <c r="E21" s="60"/>
      <c r="F21" s="60"/>
      <c r="G21" s="60"/>
      <c r="H21" s="60"/>
      <c r="I21" s="60"/>
      <c r="J21" s="60"/>
      <c r="L21" s="65"/>
      <c r="P21" s="65"/>
    </row>
    <row r="22" spans="1:16" s="61" customFormat="1" ht="12.95" customHeight="1">
      <c r="A22" s="60"/>
      <c r="B22" s="60"/>
      <c r="C22" s="60"/>
      <c r="D22" s="60"/>
      <c r="E22" s="60"/>
      <c r="F22" s="60"/>
      <c r="G22" s="60"/>
      <c r="H22" s="60"/>
      <c r="I22" s="60"/>
      <c r="J22" s="60"/>
      <c r="L22" s="65"/>
      <c r="P22" s="65"/>
    </row>
    <row r="23" spans="1:16" s="61" customFormat="1" ht="12.95" customHeight="1">
      <c r="A23" s="60"/>
      <c r="B23" s="60"/>
      <c r="C23" s="60"/>
      <c r="D23" s="60"/>
      <c r="E23" s="60"/>
      <c r="F23" s="60"/>
      <c r="G23" s="60"/>
      <c r="H23" s="60"/>
      <c r="I23" s="60"/>
      <c r="J23" s="60"/>
      <c r="L23" s="65"/>
      <c r="P23" s="65"/>
    </row>
    <row r="24" spans="1:16" s="61" customFormat="1" ht="12.95" customHeight="1">
      <c r="A24" s="60"/>
      <c r="B24" s="60"/>
      <c r="C24" s="60"/>
      <c r="D24" s="60"/>
      <c r="E24" s="60"/>
      <c r="F24" s="60"/>
      <c r="G24" s="60"/>
      <c r="H24" s="60"/>
      <c r="I24" s="60"/>
      <c r="J24" s="60"/>
      <c r="L24" s="65"/>
      <c r="P24" s="65"/>
    </row>
    <row r="25" spans="1:16" s="61" customFormat="1" ht="12.95" customHeight="1">
      <c r="A25" s="66"/>
      <c r="B25" s="66"/>
      <c r="C25" s="66"/>
      <c r="D25" s="66"/>
      <c r="E25" s="66"/>
      <c r="F25" s="66"/>
      <c r="G25" s="66"/>
      <c r="H25" s="66"/>
      <c r="I25" s="60"/>
      <c r="J25" s="60"/>
      <c r="L25" s="65"/>
      <c r="P25" s="65"/>
    </row>
    <row r="26" spans="1:16" s="61" customFormat="1" ht="12.95" customHeight="1">
      <c r="A26" s="66">
        <f>'3.1'!D15</f>
        <v>79</v>
      </c>
      <c r="B26" s="66"/>
      <c r="C26" s="67">
        <f>'3.1'!D16</f>
        <v>23</v>
      </c>
      <c r="D26" s="66"/>
      <c r="E26" s="68">
        <f>'3.1'!D17</f>
        <v>9</v>
      </c>
      <c r="F26" s="66"/>
      <c r="G26" s="510">
        <f>'3.1'!D18</f>
        <v>11</v>
      </c>
      <c r="H26" s="510"/>
      <c r="I26" s="60"/>
      <c r="J26" s="60"/>
      <c r="L26" s="65"/>
      <c r="P26" s="65"/>
    </row>
    <row r="27" spans="1:16" s="61" customFormat="1" ht="12.95" customHeight="1">
      <c r="J27" s="60"/>
      <c r="L27" s="65"/>
      <c r="P27" s="65"/>
    </row>
    <row r="28" spans="1:16" s="61" customFormat="1" ht="5.0999999999999996" customHeight="1">
      <c r="A28" s="60"/>
      <c r="B28" s="60"/>
      <c r="C28" s="60"/>
      <c r="D28" s="60"/>
      <c r="E28" s="60"/>
      <c r="F28" s="60"/>
      <c r="G28" s="60"/>
      <c r="H28" s="60"/>
      <c r="I28" s="60"/>
      <c r="J28" s="60"/>
      <c r="L28" s="65"/>
      <c r="P28" s="65"/>
    </row>
    <row r="29" spans="1:16" s="61" customFormat="1" ht="35.1" customHeight="1">
      <c r="J29" s="60"/>
      <c r="L29" s="65"/>
      <c r="P29" s="65"/>
    </row>
    <row r="30" spans="1:16" ht="12" customHeight="1">
      <c r="A30" s="551" t="s">
        <v>195</v>
      </c>
      <c r="B30" s="551"/>
      <c r="C30" s="551"/>
      <c r="D30" s="551"/>
      <c r="E30" s="551"/>
      <c r="F30" s="551"/>
      <c r="G30" s="551"/>
      <c r="H30" s="551"/>
      <c r="I30" s="551"/>
      <c r="J30" s="59"/>
    </row>
    <row r="31" spans="1:16" ht="9.9499999999999993" customHeight="1">
      <c r="A31" s="60"/>
      <c r="C31" s="60"/>
      <c r="D31" s="60"/>
      <c r="E31" s="60"/>
      <c r="F31" s="60"/>
      <c r="G31" s="60"/>
      <c r="H31" s="60"/>
      <c r="I31" s="60"/>
      <c r="J31" s="59"/>
    </row>
    <row r="32" spans="1:16" ht="9.9499999999999993" customHeight="1">
      <c r="A32" s="60"/>
      <c r="C32" s="60" t="str">
        <f>'2'!B5</f>
        <v>Rmax.den</v>
      </c>
      <c r="D32" s="60" t="str">
        <f>'2'!B7</f>
        <v>R30dnů</v>
      </c>
      <c r="E32" s="60" t="str">
        <f>'2'!B9</f>
        <v>RN-1</v>
      </c>
      <c r="F32" s="60"/>
      <c r="G32" s="60"/>
      <c r="H32" s="60"/>
      <c r="I32" s="60"/>
      <c r="J32" s="59"/>
    </row>
    <row r="33" spans="1:15" ht="9.9499999999999993" customHeight="1">
      <c r="A33" s="60"/>
      <c r="B33" s="60">
        <v>1</v>
      </c>
      <c r="C33" s="69"/>
      <c r="D33" s="69">
        <f>'2'!$C$7/30</f>
        <v>236670.80299696667</v>
      </c>
      <c r="E33" s="69">
        <f>'2'!$C$9/30</f>
        <v>188292.69138693338</v>
      </c>
      <c r="F33" s="60"/>
      <c r="G33" s="60"/>
      <c r="H33" s="60"/>
      <c r="I33" s="60"/>
      <c r="J33" s="59"/>
      <c r="K33" s="70"/>
      <c r="L33" s="70"/>
      <c r="M33" s="70"/>
      <c r="N33" s="70"/>
      <c r="O33" s="70"/>
    </row>
    <row r="34" spans="1:15" ht="9.9499999999999993" customHeight="1">
      <c r="A34" s="60"/>
      <c r="B34" s="60">
        <v>2</v>
      </c>
      <c r="C34" s="69"/>
      <c r="D34" s="69">
        <f>'2'!$C$7/30</f>
        <v>236670.80299696667</v>
      </c>
      <c r="E34" s="69">
        <f>'2'!$C$9/30</f>
        <v>188292.69138693338</v>
      </c>
      <c r="F34" s="60"/>
      <c r="G34" s="60"/>
      <c r="H34" s="60"/>
      <c r="I34" s="60"/>
      <c r="J34" s="59"/>
      <c r="K34" s="70"/>
      <c r="L34" s="70"/>
      <c r="M34" s="70"/>
      <c r="N34" s="70"/>
      <c r="O34" s="70"/>
    </row>
    <row r="35" spans="1:15" ht="9.9499999999999993" customHeight="1">
      <c r="A35" s="60"/>
      <c r="B35" s="60">
        <v>3</v>
      </c>
      <c r="C35" s="69"/>
      <c r="D35" s="69">
        <f>'2'!$C$7/30</f>
        <v>236670.80299696667</v>
      </c>
      <c r="E35" s="69">
        <f>'2'!$C$9/30</f>
        <v>188292.69138693338</v>
      </c>
      <c r="F35" s="60"/>
      <c r="G35" s="60"/>
      <c r="H35" s="60"/>
      <c r="I35" s="60"/>
      <c r="J35" s="59"/>
      <c r="K35" s="70"/>
      <c r="L35" s="70"/>
      <c r="M35" s="70"/>
      <c r="N35" s="70"/>
      <c r="O35" s="70"/>
    </row>
    <row r="36" spans="1:15" ht="9.9499999999999993" customHeight="1">
      <c r="A36" s="60"/>
      <c r="B36" s="60">
        <v>4</v>
      </c>
      <c r="C36" s="69"/>
      <c r="D36" s="69">
        <f>'2'!$C$7/30</f>
        <v>236670.80299696667</v>
      </c>
      <c r="E36" s="69">
        <f>'2'!$C$9/30</f>
        <v>188292.69138693338</v>
      </c>
      <c r="F36" s="60"/>
      <c r="G36" s="60"/>
      <c r="H36" s="60"/>
      <c r="I36" s="60"/>
      <c r="J36" s="59"/>
    </row>
    <row r="37" spans="1:15" ht="9.9499999999999993" customHeight="1">
      <c r="A37" s="60"/>
      <c r="B37" s="60">
        <v>5</v>
      </c>
      <c r="C37" s="69"/>
      <c r="D37" s="69">
        <f>'2'!$C$7/30</f>
        <v>236670.80299696667</v>
      </c>
      <c r="E37" s="69">
        <f>'2'!$C$9/30</f>
        <v>188292.69138693338</v>
      </c>
      <c r="F37" s="60"/>
      <c r="G37" s="60"/>
      <c r="H37" s="60"/>
      <c r="I37" s="60"/>
      <c r="J37" s="59"/>
    </row>
    <row r="38" spans="1:15" ht="9.9499999999999993" customHeight="1">
      <c r="A38" s="60"/>
      <c r="B38" s="60">
        <v>6</v>
      </c>
      <c r="C38" s="69"/>
      <c r="D38" s="69">
        <f>'2'!$C$7/30</f>
        <v>236670.80299696667</v>
      </c>
      <c r="E38" s="69">
        <f>'2'!$C$9/30</f>
        <v>188292.69138693338</v>
      </c>
      <c r="F38" s="60"/>
      <c r="G38" s="60"/>
      <c r="H38" s="60"/>
      <c r="I38" s="60"/>
      <c r="J38" s="59"/>
    </row>
    <row r="39" spans="1:15" ht="9.9499999999999993" customHeight="1">
      <c r="A39" s="60"/>
      <c r="B39" s="60">
        <v>7</v>
      </c>
      <c r="C39" s="69">
        <f>'2'!$C$5</f>
        <v>287146.74056000001</v>
      </c>
      <c r="D39" s="69">
        <f>'2'!$C$7/30</f>
        <v>236670.80299696667</v>
      </c>
      <c r="E39" s="69">
        <f>'2'!$C$9/30</f>
        <v>188292.69138693338</v>
      </c>
      <c r="F39" s="60"/>
      <c r="G39" s="60"/>
      <c r="H39" s="60"/>
      <c r="I39" s="60"/>
      <c r="J39" s="59"/>
    </row>
    <row r="40" spans="1:15" ht="9.9499999999999993" customHeight="1">
      <c r="A40" s="60"/>
      <c r="B40" s="60">
        <v>8</v>
      </c>
      <c r="C40" s="69">
        <f>'2'!$C$5</f>
        <v>287146.74056000001</v>
      </c>
      <c r="D40" s="69">
        <f>'2'!$C$7/30</f>
        <v>236670.80299696667</v>
      </c>
      <c r="E40" s="69">
        <f>'2'!$C$9/30</f>
        <v>188292.69138693338</v>
      </c>
      <c r="F40" s="60"/>
      <c r="G40" s="60"/>
      <c r="H40" s="60"/>
      <c r="I40" s="60"/>
      <c r="J40" s="59"/>
    </row>
    <row r="41" spans="1:15" ht="9.9499999999999993" customHeight="1">
      <c r="A41" s="60"/>
      <c r="B41" s="60">
        <v>9</v>
      </c>
      <c r="C41" s="69">
        <f>'2'!$C$5</f>
        <v>287146.74056000001</v>
      </c>
      <c r="D41" s="69">
        <f>'2'!$C$7/30</f>
        <v>236670.80299696667</v>
      </c>
      <c r="E41" s="69">
        <f>'2'!$C$9/30</f>
        <v>188292.69138693338</v>
      </c>
      <c r="F41" s="60"/>
      <c r="G41" s="60"/>
      <c r="H41" s="60"/>
      <c r="I41" s="60"/>
      <c r="J41" s="59"/>
    </row>
    <row r="42" spans="1:15" ht="9.9499999999999993" customHeight="1">
      <c r="A42" s="60"/>
      <c r="B42" s="60">
        <v>10</v>
      </c>
      <c r="C42" s="69">
        <f>'2'!$C$5</f>
        <v>287146.74056000001</v>
      </c>
      <c r="D42" s="69">
        <f>'2'!$C$7/30</f>
        <v>236670.80299696667</v>
      </c>
      <c r="E42" s="69">
        <f>'2'!$C$9/30</f>
        <v>188292.69138693338</v>
      </c>
      <c r="F42" s="60"/>
      <c r="G42" s="60"/>
      <c r="H42" s="60"/>
      <c r="I42" s="60"/>
      <c r="J42" s="59"/>
    </row>
    <row r="43" spans="1:15" ht="9.9499999999999993" customHeight="1">
      <c r="A43" s="60"/>
      <c r="B43" s="60">
        <v>11</v>
      </c>
      <c r="C43" s="69">
        <f>'2'!$C$5</f>
        <v>287146.74056000001</v>
      </c>
      <c r="D43" s="69">
        <f>'2'!$C$7/30</f>
        <v>236670.80299696667</v>
      </c>
      <c r="E43" s="69">
        <f>'2'!$C$9/30</f>
        <v>188292.69138693338</v>
      </c>
      <c r="F43" s="60"/>
      <c r="G43" s="60"/>
      <c r="H43" s="60"/>
      <c r="I43" s="60"/>
      <c r="J43" s="59"/>
    </row>
    <row r="44" spans="1:15" ht="9.9499999999999993" customHeight="1">
      <c r="A44" s="60"/>
      <c r="B44" s="60">
        <v>12</v>
      </c>
      <c r="C44" s="69">
        <f>'2'!$C$5</f>
        <v>287146.74056000001</v>
      </c>
      <c r="D44" s="69">
        <f>'2'!$C$7/30</f>
        <v>236670.80299696667</v>
      </c>
      <c r="E44" s="69">
        <f>'2'!$C$9/30</f>
        <v>188292.69138693338</v>
      </c>
      <c r="F44" s="60"/>
      <c r="G44" s="60"/>
      <c r="H44" s="60"/>
      <c r="I44" s="60"/>
      <c r="J44" s="59"/>
    </row>
    <row r="45" spans="1:15" ht="9.9499999999999993" customHeight="1">
      <c r="A45" s="60"/>
      <c r="B45" s="60">
        <v>13</v>
      </c>
      <c r="C45" s="69">
        <f>'2'!$C$5</f>
        <v>287146.74056000001</v>
      </c>
      <c r="D45" s="69">
        <f>'2'!$C$7/30</f>
        <v>236670.80299696667</v>
      </c>
      <c r="E45" s="69">
        <f>'2'!$C$9/30</f>
        <v>188292.69138693338</v>
      </c>
      <c r="F45" s="60"/>
      <c r="G45" s="60"/>
      <c r="H45" s="60"/>
      <c r="I45" s="60"/>
      <c r="J45" s="59"/>
    </row>
    <row r="46" spans="1:15" ht="9.9499999999999993" customHeight="1">
      <c r="A46" s="60"/>
      <c r="B46" s="60">
        <v>14</v>
      </c>
      <c r="C46" s="69"/>
      <c r="D46" s="69">
        <f>'2'!$C$7/30</f>
        <v>236670.80299696667</v>
      </c>
      <c r="E46" s="69">
        <f>'2'!$C$9/30</f>
        <v>188292.69138693338</v>
      </c>
      <c r="F46" s="60"/>
      <c r="G46" s="60"/>
      <c r="H46" s="60"/>
      <c r="I46" s="60"/>
      <c r="J46" s="59"/>
    </row>
    <row r="47" spans="1:15" ht="9.9499999999999993" customHeight="1">
      <c r="A47" s="60"/>
      <c r="B47" s="60">
        <v>15</v>
      </c>
      <c r="C47" s="69"/>
      <c r="D47" s="69">
        <f>'2'!$C$7/30</f>
        <v>236670.80299696667</v>
      </c>
      <c r="E47" s="69">
        <f>'2'!$C$9/30</f>
        <v>188292.69138693338</v>
      </c>
      <c r="F47" s="60"/>
      <c r="G47" s="60"/>
      <c r="H47" s="60"/>
      <c r="I47" s="60"/>
      <c r="J47" s="59"/>
    </row>
    <row r="48" spans="1:15" ht="9.9499999999999993" customHeight="1">
      <c r="A48" s="60"/>
      <c r="B48" s="60">
        <v>16</v>
      </c>
      <c r="C48" s="69"/>
      <c r="D48" s="69">
        <f>'2'!$C$7/30</f>
        <v>236670.80299696667</v>
      </c>
      <c r="E48" s="69">
        <f>'2'!$C$9/30</f>
        <v>188292.69138693338</v>
      </c>
      <c r="F48" s="60"/>
      <c r="G48" s="60"/>
      <c r="H48" s="60"/>
      <c r="I48" s="60"/>
      <c r="J48" s="59"/>
    </row>
    <row r="49" spans="1:10" ht="9.9499999999999993" customHeight="1">
      <c r="A49" s="60"/>
      <c r="B49" s="60">
        <v>17</v>
      </c>
      <c r="C49" s="69"/>
      <c r="D49" s="69">
        <f>'2'!$C$7/30</f>
        <v>236670.80299696667</v>
      </c>
      <c r="E49" s="69">
        <f>'2'!$C$9/30</f>
        <v>188292.69138693338</v>
      </c>
      <c r="F49" s="60"/>
      <c r="G49" s="60"/>
      <c r="H49" s="60"/>
      <c r="I49" s="60"/>
      <c r="J49" s="59"/>
    </row>
    <row r="50" spans="1:10" ht="9.9499999999999993" customHeight="1">
      <c r="A50" s="60"/>
      <c r="B50" s="60">
        <v>18</v>
      </c>
      <c r="C50" s="69"/>
      <c r="D50" s="69">
        <f>'2'!$C$7/30</f>
        <v>236670.80299696667</v>
      </c>
      <c r="E50" s="69">
        <f>'2'!$C$9/30</f>
        <v>188292.69138693338</v>
      </c>
      <c r="F50" s="60"/>
      <c r="G50" s="60"/>
      <c r="H50" s="60"/>
      <c r="I50" s="60"/>
      <c r="J50" s="59"/>
    </row>
    <row r="51" spans="1:10" ht="9.9499999999999993" customHeight="1">
      <c r="A51" s="60"/>
      <c r="B51" s="60">
        <v>19</v>
      </c>
      <c r="C51" s="69"/>
      <c r="D51" s="69">
        <f>'2'!$C$7/30</f>
        <v>236670.80299696667</v>
      </c>
      <c r="E51" s="69">
        <f>'2'!$C$9/30</f>
        <v>188292.69138693338</v>
      </c>
      <c r="F51" s="60"/>
      <c r="G51" s="60"/>
      <c r="H51" s="60"/>
      <c r="I51" s="60"/>
      <c r="J51" s="59"/>
    </row>
    <row r="52" spans="1:10" ht="9.9499999999999993" customHeight="1">
      <c r="A52" s="60"/>
      <c r="B52" s="60">
        <v>20</v>
      </c>
      <c r="C52" s="69"/>
      <c r="D52" s="69">
        <f>'2'!$C$7/30</f>
        <v>236670.80299696667</v>
      </c>
      <c r="E52" s="69">
        <f>'2'!$C$9/30</f>
        <v>188292.69138693338</v>
      </c>
      <c r="F52" s="60"/>
      <c r="G52" s="60"/>
      <c r="H52" s="60"/>
      <c r="I52" s="60"/>
      <c r="J52" s="59"/>
    </row>
    <row r="53" spans="1:10" ht="9.9499999999999993" customHeight="1">
      <c r="A53" s="60"/>
      <c r="B53" s="60">
        <v>21</v>
      </c>
      <c r="C53" s="69"/>
      <c r="D53" s="69">
        <f>'2'!$C$7/30</f>
        <v>236670.80299696667</v>
      </c>
      <c r="E53" s="69">
        <f>'2'!$C$9/30</f>
        <v>188292.69138693338</v>
      </c>
      <c r="F53" s="60"/>
      <c r="G53" s="60"/>
      <c r="H53" s="60"/>
      <c r="I53" s="59"/>
      <c r="J53" s="59"/>
    </row>
    <row r="54" spans="1:10" ht="9.9499999999999993" customHeight="1">
      <c r="A54" s="60"/>
      <c r="B54" s="60">
        <v>22</v>
      </c>
      <c r="C54" s="69"/>
      <c r="D54" s="69">
        <f>'2'!$C$7/30</f>
        <v>236670.80299696667</v>
      </c>
      <c r="E54" s="69">
        <f>'2'!$C$9/30</f>
        <v>188292.69138693338</v>
      </c>
      <c r="F54" s="60"/>
      <c r="G54" s="60"/>
      <c r="H54" s="60"/>
      <c r="I54" s="60"/>
      <c r="J54" s="59"/>
    </row>
    <row r="55" spans="1:10" ht="9.9499999999999993" customHeight="1">
      <c r="A55" s="60"/>
      <c r="B55" s="60">
        <v>23</v>
      </c>
      <c r="C55" s="69"/>
      <c r="D55" s="69">
        <f>'2'!$C$7/30</f>
        <v>236670.80299696667</v>
      </c>
      <c r="E55" s="69">
        <f>'2'!$C$9/30</f>
        <v>188292.69138693338</v>
      </c>
      <c r="F55" s="60"/>
      <c r="G55" s="60"/>
      <c r="H55" s="60"/>
      <c r="I55" s="60"/>
      <c r="J55" s="59"/>
    </row>
    <row r="56" spans="1:10" ht="9.9499999999999993" customHeight="1">
      <c r="A56" s="60"/>
      <c r="B56" s="60">
        <v>24</v>
      </c>
      <c r="C56" s="69"/>
      <c r="D56" s="69">
        <f>'2'!$C$7/30</f>
        <v>236670.80299696667</v>
      </c>
      <c r="E56" s="69">
        <f>'2'!$C$9/30</f>
        <v>188292.69138693338</v>
      </c>
      <c r="F56" s="60"/>
      <c r="G56" s="60"/>
      <c r="H56" s="60"/>
      <c r="I56" s="60"/>
      <c r="J56" s="59"/>
    </row>
    <row r="57" spans="1:10" ht="9.9499999999999993" customHeight="1">
      <c r="A57" s="60"/>
      <c r="B57" s="60">
        <v>25</v>
      </c>
      <c r="C57" s="69"/>
      <c r="D57" s="69">
        <f>'2'!$C$7/30</f>
        <v>236670.80299696667</v>
      </c>
      <c r="E57" s="69">
        <f>'2'!$C$9/30</f>
        <v>188292.69138693338</v>
      </c>
      <c r="F57" s="60"/>
      <c r="G57" s="60"/>
      <c r="H57" s="60"/>
      <c r="I57" s="60"/>
      <c r="J57" s="59"/>
    </row>
    <row r="58" spans="1:10" ht="9.9499999999999993" customHeight="1">
      <c r="A58" s="60"/>
      <c r="B58" s="60">
        <v>26</v>
      </c>
      <c r="C58" s="69"/>
      <c r="D58" s="69">
        <f>'2'!$C$7/30</f>
        <v>236670.80299696667</v>
      </c>
      <c r="E58" s="69">
        <f>'2'!$C$9/30</f>
        <v>188292.69138693338</v>
      </c>
      <c r="F58" s="60"/>
      <c r="G58" s="60"/>
      <c r="H58" s="60"/>
      <c r="I58" s="60"/>
      <c r="J58" s="59"/>
    </row>
    <row r="59" spans="1:10" ht="9.9499999999999993" customHeight="1">
      <c r="B59" s="60">
        <v>27</v>
      </c>
      <c r="C59" s="70"/>
      <c r="D59" s="69">
        <f>'2'!$C$7/30</f>
        <v>236670.80299696667</v>
      </c>
      <c r="E59" s="69">
        <f>'2'!$C$9/30</f>
        <v>188292.69138693338</v>
      </c>
      <c r="H59" s="59"/>
      <c r="I59" s="59"/>
      <c r="J59" s="59"/>
    </row>
    <row r="60" spans="1:10" ht="9.9499999999999993" customHeight="1">
      <c r="B60" s="60">
        <v>28</v>
      </c>
      <c r="C60" s="70"/>
      <c r="D60" s="69">
        <f>'2'!$C$7/30</f>
        <v>236670.80299696667</v>
      </c>
      <c r="E60" s="69">
        <f>'2'!$C$9/30</f>
        <v>188292.69138693338</v>
      </c>
      <c r="H60" s="59"/>
      <c r="I60" s="59"/>
      <c r="J60" s="59"/>
    </row>
    <row r="61" spans="1:10" ht="9.9499999999999993" customHeight="1">
      <c r="B61" s="60">
        <v>29</v>
      </c>
      <c r="C61" s="70"/>
      <c r="D61" s="69">
        <f>'2'!$C$7/30</f>
        <v>236670.80299696667</v>
      </c>
      <c r="E61" s="69">
        <f>'2'!$C$9/30</f>
        <v>188292.69138693338</v>
      </c>
      <c r="H61" s="59"/>
      <c r="I61" s="59"/>
      <c r="J61" s="59"/>
    </row>
    <row r="62" spans="1:10" ht="9.9499999999999993" customHeight="1">
      <c r="B62" s="60">
        <v>30</v>
      </c>
      <c r="C62" s="70"/>
      <c r="D62" s="69">
        <f>'2'!$C$7/30</f>
        <v>236670.80299696667</v>
      </c>
      <c r="E62" s="69">
        <f>'2'!$C$9/30</f>
        <v>188292.69138693338</v>
      </c>
      <c r="H62" s="59"/>
      <c r="I62" s="59"/>
      <c r="J62" s="59"/>
    </row>
    <row r="63" spans="1:10" ht="9.9499999999999993" customHeight="1">
      <c r="H63" s="59"/>
      <c r="I63" s="59"/>
      <c r="J63" s="59"/>
    </row>
    <row r="64" spans="1:10" ht="9.9499999999999993" customHeight="1">
      <c r="A64" s="552" t="s">
        <v>175</v>
      </c>
      <c r="B64" s="552"/>
      <c r="C64" s="552"/>
      <c r="D64" s="552"/>
      <c r="E64" s="552"/>
      <c r="F64" s="552"/>
      <c r="G64" s="552"/>
      <c r="H64" s="552"/>
      <c r="I64" s="552"/>
      <c r="J64" s="59"/>
    </row>
    <row r="65" spans="1:10" ht="15.75" customHeight="1">
      <c r="A65" s="552"/>
      <c r="B65" s="552"/>
      <c r="C65" s="552"/>
      <c r="D65" s="552"/>
      <c r="E65" s="552"/>
      <c r="F65" s="552"/>
      <c r="G65" s="552"/>
      <c r="H65" s="552"/>
      <c r="I65" s="552"/>
      <c r="J65" s="59"/>
    </row>
    <row r="66" spans="1:10" ht="9.9499999999999993" customHeight="1">
      <c r="H66" s="59"/>
      <c r="I66" s="59"/>
      <c r="J66" s="59"/>
    </row>
    <row r="67" spans="1:10" ht="9.9499999999999993" customHeight="1">
      <c r="H67" s="59"/>
      <c r="I67" s="59"/>
      <c r="J67" s="59"/>
    </row>
    <row r="68" spans="1:10" ht="9.9499999999999993" customHeight="1">
      <c r="H68" s="59"/>
      <c r="I68" s="59"/>
      <c r="J68" s="59"/>
    </row>
    <row r="69" spans="1:10" ht="9.9499999999999993" customHeight="1">
      <c r="H69" s="59"/>
      <c r="I69" s="59"/>
      <c r="J69" s="59"/>
    </row>
    <row r="70" spans="1:10" ht="9.9499999999999993" customHeight="1">
      <c r="H70" s="59"/>
      <c r="I70" s="59"/>
      <c r="J70" s="59"/>
    </row>
    <row r="71" spans="1:10" ht="15" customHeight="1">
      <c r="H71" s="59"/>
      <c r="I71" s="59"/>
      <c r="J71" s="59"/>
    </row>
    <row r="72" spans="1:10" ht="15" customHeight="1">
      <c r="H72" s="59"/>
      <c r="I72" s="59"/>
      <c r="J72" s="59"/>
    </row>
    <row r="73" spans="1:10" ht="15" customHeight="1">
      <c r="H73" s="59"/>
      <c r="I73" s="59"/>
      <c r="J73" s="59"/>
    </row>
    <row r="74" spans="1:10" ht="15" customHeight="1">
      <c r="H74" s="59"/>
      <c r="I74" s="59"/>
      <c r="J74" s="59"/>
    </row>
    <row r="75" spans="1:10" ht="15" customHeight="1">
      <c r="H75" s="59"/>
      <c r="I75" s="59"/>
      <c r="J75" s="59"/>
    </row>
    <row r="76" spans="1:10" ht="15" customHeight="1">
      <c r="H76" s="59"/>
      <c r="I76" s="59"/>
      <c r="J76" s="59"/>
    </row>
    <row r="77" spans="1:10" ht="15" customHeight="1">
      <c r="H77" s="59"/>
      <c r="I77" s="59"/>
      <c r="J77" s="59"/>
    </row>
    <row r="78" spans="1:10" ht="15" customHeight="1">
      <c r="H78" s="59"/>
      <c r="I78" s="59"/>
      <c r="J78" s="59"/>
    </row>
    <row r="79" spans="1:10" ht="15" customHeight="1">
      <c r="H79" s="59"/>
      <c r="I79" s="59"/>
      <c r="J79" s="59"/>
    </row>
    <row r="80" spans="1:10" ht="15" customHeight="1">
      <c r="H80" s="59"/>
      <c r="I80" s="59"/>
      <c r="J80" s="59"/>
    </row>
    <row r="81" spans="8:10" ht="15" customHeight="1">
      <c r="H81" s="59"/>
      <c r="I81" s="59"/>
      <c r="J81" s="59"/>
    </row>
    <row r="82" spans="8:10" ht="15" customHeight="1">
      <c r="H82" s="59"/>
      <c r="I82" s="59"/>
      <c r="J82" s="59"/>
    </row>
    <row r="83" spans="8:10" ht="15" customHeight="1">
      <c r="H83" s="59"/>
      <c r="I83" s="59"/>
      <c r="J83" s="59"/>
    </row>
    <row r="84" spans="8:10" ht="15" customHeight="1">
      <c r="H84" s="59"/>
      <c r="I84" s="59"/>
      <c r="J84" s="59"/>
    </row>
    <row r="85" spans="8:10" ht="15" customHeight="1">
      <c r="H85" s="59"/>
      <c r="I85" s="59"/>
      <c r="J85" s="59"/>
    </row>
    <row r="86" spans="8:10" ht="15" customHeight="1"/>
    <row r="87" spans="8:10" ht="15" customHeight="1"/>
    <row r="88" spans="8:10" ht="15" customHeight="1"/>
    <row r="89" spans="8:10" ht="15" customHeight="1"/>
    <row r="90" spans="8:10" ht="15" customHeight="1"/>
    <row r="91" spans="8:10" ht="15" customHeight="1"/>
    <row r="92" spans="8:10" ht="15" customHeight="1"/>
    <row r="93" spans="8:10" ht="15" customHeight="1"/>
    <row r="94" spans="8:10" ht="15" customHeight="1"/>
    <row r="95" spans="8:10" ht="15" customHeight="1"/>
    <row r="96" spans="8:10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</sheetData>
  <mergeCells count="5">
    <mergeCell ref="A4:I4"/>
    <mergeCell ref="A30:I30"/>
    <mergeCell ref="G26:H26"/>
    <mergeCell ref="A64:I65"/>
    <mergeCell ref="A1:I1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>
    <oddFooter>&amp;C&amp;9&amp;P/&amp;N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6"/>
  <dimension ref="A1:R139"/>
  <sheetViews>
    <sheetView view="pageBreakPreview" zoomScaleNormal="100" zoomScaleSheetLayoutView="100" workbookViewId="0">
      <selection activeCell="E1" sqref="E1"/>
    </sheetView>
  </sheetViews>
  <sheetFormatPr defaultColWidth="9" defaultRowHeight="11.25"/>
  <cols>
    <col min="1" max="1" width="13.875" style="57" customWidth="1"/>
    <col min="2" max="2" width="22.375" style="57" customWidth="1"/>
    <col min="3" max="4" width="9.625" style="57" customWidth="1"/>
    <col min="5" max="14" width="7.25" style="57" customWidth="1"/>
    <col min="15" max="16384" width="9" style="57"/>
  </cols>
  <sheetData>
    <row r="1" spans="1:18" ht="18">
      <c r="A1" s="567" t="s">
        <v>204</v>
      </c>
      <c r="B1" s="567"/>
      <c r="C1" s="567"/>
      <c r="D1" s="567"/>
      <c r="E1" s="567"/>
      <c r="F1" s="567"/>
      <c r="G1" s="567"/>
      <c r="H1" s="567"/>
      <c r="I1" s="567"/>
      <c r="J1" s="567"/>
      <c r="K1" s="567"/>
      <c r="L1" s="567"/>
      <c r="M1" s="567"/>
      <c r="N1" s="567"/>
    </row>
    <row r="2" spans="1:18" ht="6" customHeight="1">
      <c r="B2" s="59"/>
      <c r="C2" s="59"/>
      <c r="D2" s="59"/>
      <c r="E2" s="59"/>
      <c r="F2" s="59"/>
      <c r="G2" s="59"/>
      <c r="H2" s="59"/>
    </row>
    <row r="3" spans="1:18" s="61" customFormat="1" ht="24" customHeight="1">
      <c r="A3" s="266"/>
      <c r="B3" s="561"/>
      <c r="C3" s="568" t="s">
        <v>19</v>
      </c>
      <c r="D3" s="570" t="s">
        <v>196</v>
      </c>
      <c r="E3" s="563" t="s">
        <v>197</v>
      </c>
      <c r="F3" s="563"/>
      <c r="G3" s="563"/>
      <c r="H3" s="563"/>
      <c r="I3" s="563"/>
      <c r="J3" s="563" t="s">
        <v>147</v>
      </c>
      <c r="K3" s="563"/>
      <c r="L3" s="563"/>
      <c r="M3" s="563"/>
      <c r="N3" s="565"/>
    </row>
    <row r="4" spans="1:18" s="61" customFormat="1" ht="20.25" customHeight="1">
      <c r="A4" s="269"/>
      <c r="B4" s="562"/>
      <c r="C4" s="569"/>
      <c r="D4" s="571"/>
      <c r="E4" s="564"/>
      <c r="F4" s="564"/>
      <c r="G4" s="564"/>
      <c r="H4" s="564"/>
      <c r="I4" s="564"/>
      <c r="J4" s="564"/>
      <c r="K4" s="564"/>
      <c r="L4" s="564"/>
      <c r="M4" s="564"/>
      <c r="N4" s="566"/>
    </row>
    <row r="5" spans="1:18" s="61" customFormat="1" ht="21.95" customHeight="1">
      <c r="A5" s="556" t="s">
        <v>104</v>
      </c>
      <c r="B5" s="225" t="s">
        <v>68</v>
      </c>
      <c r="C5" s="273">
        <v>287146.74056000001</v>
      </c>
      <c r="D5" s="278">
        <f>C5/$C$24</f>
        <v>26268.305144734139</v>
      </c>
      <c r="E5" s="265"/>
      <c r="F5" s="265"/>
      <c r="G5" s="265"/>
      <c r="H5" s="265"/>
      <c r="I5" s="263"/>
      <c r="J5" s="266"/>
      <c r="K5" s="266"/>
      <c r="L5" s="267"/>
      <c r="M5" s="266"/>
      <c r="N5" s="266"/>
      <c r="O5" s="65"/>
      <c r="P5" s="72"/>
    </row>
    <row r="6" spans="1:18" s="61" customFormat="1" ht="21.95" customHeight="1">
      <c r="A6" s="557"/>
      <c r="B6" s="228" t="s">
        <v>66</v>
      </c>
      <c r="C6" s="274">
        <v>7100124.0899090003</v>
      </c>
      <c r="D6" s="81">
        <f>C6/$C$24</f>
        <v>649522.35151781584</v>
      </c>
      <c r="E6" s="71"/>
      <c r="F6" s="71"/>
      <c r="G6" s="71"/>
      <c r="H6" s="71"/>
      <c r="I6" s="271"/>
      <c r="J6" s="60"/>
      <c r="K6" s="60"/>
      <c r="L6" s="69"/>
      <c r="M6" s="60"/>
      <c r="N6" s="60"/>
      <c r="O6" s="65"/>
      <c r="P6" s="72"/>
      <c r="Q6" s="72"/>
    </row>
    <row r="7" spans="1:18" s="61" customFormat="1" ht="21.95" customHeight="1">
      <c r="A7" s="557"/>
      <c r="B7" s="228" t="s">
        <v>67</v>
      </c>
      <c r="C7" s="274">
        <v>5648780.7416080013</v>
      </c>
      <c r="D7" s="81">
        <f>C7/$C$24</f>
        <v>516752.84882870334</v>
      </c>
      <c r="E7" s="71"/>
      <c r="F7" s="71"/>
      <c r="G7" s="71"/>
      <c r="H7" s="71"/>
      <c r="I7" s="271"/>
      <c r="J7" s="60"/>
      <c r="K7" s="60"/>
      <c r="L7" s="69"/>
      <c r="M7" s="60"/>
      <c r="N7" s="60"/>
      <c r="O7" s="65"/>
      <c r="P7" s="72"/>
    </row>
    <row r="8" spans="1:18" s="61" customFormat="1" ht="21.95" customHeight="1">
      <c r="A8" s="557"/>
      <c r="B8" s="229" t="s">
        <v>38</v>
      </c>
      <c r="C8" s="281">
        <v>0.7</v>
      </c>
      <c r="D8" s="397">
        <f>C8</f>
        <v>0.7</v>
      </c>
      <c r="E8" s="73"/>
      <c r="F8" s="73"/>
      <c r="G8" s="73"/>
      <c r="H8" s="73"/>
      <c r="I8" s="271"/>
      <c r="J8" s="60"/>
      <c r="K8" s="60"/>
      <c r="L8" s="69"/>
      <c r="M8" s="60"/>
      <c r="N8" s="60"/>
      <c r="O8" s="65"/>
      <c r="P8" s="72"/>
    </row>
    <row r="9" spans="1:18" s="61" customFormat="1" ht="21.95" customHeight="1">
      <c r="A9" s="556" t="s">
        <v>77</v>
      </c>
      <c r="B9" s="225" t="s">
        <v>21</v>
      </c>
      <c r="C9" s="273">
        <f>C12/30</f>
        <v>166714.70756666668</v>
      </c>
      <c r="D9" s="278">
        <f>D12/30</f>
        <v>15251.131884470231</v>
      </c>
      <c r="E9" s="71"/>
      <c r="F9" s="71"/>
      <c r="G9" s="71"/>
      <c r="H9" s="71"/>
      <c r="I9" s="271"/>
      <c r="J9" s="60"/>
      <c r="K9" s="60"/>
      <c r="L9" s="69"/>
      <c r="M9" s="60"/>
      <c r="N9" s="60"/>
      <c r="O9" s="65"/>
      <c r="P9" s="72"/>
    </row>
    <row r="10" spans="1:18" s="61" customFormat="1" ht="21.95" customHeight="1">
      <c r="A10" s="557"/>
      <c r="B10" s="228" t="s">
        <v>22</v>
      </c>
      <c r="C10" s="274">
        <f>C13/30</f>
        <v>96099.689643334728</v>
      </c>
      <c r="D10" s="81">
        <f>D13/30</f>
        <v>8791.2402102920241</v>
      </c>
      <c r="E10" s="71"/>
      <c r="F10" s="71"/>
      <c r="G10" s="71"/>
      <c r="H10" s="71"/>
      <c r="I10" s="271"/>
      <c r="J10" s="60"/>
      <c r="K10" s="60"/>
      <c r="L10" s="69"/>
      <c r="M10" s="60"/>
      <c r="N10" s="60"/>
      <c r="O10" s="65"/>
      <c r="P10" s="72"/>
    </row>
    <row r="11" spans="1:18" s="61" customFormat="1" ht="21.95" customHeight="1">
      <c r="A11" s="558"/>
      <c r="B11" s="229" t="s">
        <v>4</v>
      </c>
      <c r="C11" s="275">
        <f>SUM(C9:C10)</f>
        <v>262814.39721000142</v>
      </c>
      <c r="D11" s="279">
        <f>SUM(D9:D10)</f>
        <v>24042.372094762257</v>
      </c>
      <c r="E11" s="71"/>
      <c r="F11" s="71"/>
      <c r="G11" s="71"/>
      <c r="H11" s="71"/>
      <c r="I11" s="271"/>
      <c r="J11" s="60"/>
      <c r="K11" s="60"/>
      <c r="L11" s="69"/>
      <c r="M11" s="60"/>
      <c r="N11" s="60"/>
      <c r="O11" s="65"/>
      <c r="P11" s="72"/>
    </row>
    <row r="12" spans="1:18" s="61" customFormat="1" ht="21.95" customHeight="1">
      <c r="A12" s="556" t="s">
        <v>70</v>
      </c>
      <c r="B12" s="225" t="s">
        <v>21</v>
      </c>
      <c r="C12" s="273">
        <v>5001441.227</v>
      </c>
      <c r="D12" s="278">
        <f>C12/C24</f>
        <v>457533.95653410692</v>
      </c>
      <c r="E12" s="71"/>
      <c r="F12" s="71"/>
      <c r="G12" s="71"/>
      <c r="H12" s="71"/>
      <c r="I12" s="271"/>
      <c r="J12" s="60"/>
      <c r="K12" s="60"/>
      <c r="L12" s="69"/>
      <c r="M12" s="60"/>
      <c r="N12" s="60"/>
      <c r="O12" s="65"/>
      <c r="P12" s="452"/>
    </row>
    <row r="13" spans="1:18" s="61" customFormat="1" ht="21.95" customHeight="1">
      <c r="A13" s="557"/>
      <c r="B13" s="228" t="s">
        <v>22</v>
      </c>
      <c r="C13" s="274">
        <f>C14-C12</f>
        <v>2882990.6893000416</v>
      </c>
      <c r="D13" s="81">
        <f>D14-D12</f>
        <v>263737.20630876074</v>
      </c>
      <c r="E13" s="71"/>
      <c r="F13" s="71"/>
      <c r="G13" s="71"/>
      <c r="H13" s="71"/>
      <c r="I13" s="271"/>
      <c r="J13" s="60"/>
      <c r="K13" s="60"/>
      <c r="L13" s="69"/>
      <c r="M13" s="60"/>
      <c r="N13" s="60"/>
      <c r="O13" s="65"/>
      <c r="P13" s="72"/>
    </row>
    <row r="14" spans="1:18" s="61" customFormat="1" ht="21.95" customHeight="1">
      <c r="A14" s="558"/>
      <c r="B14" s="229" t="s">
        <v>4</v>
      </c>
      <c r="C14" s="275">
        <v>7884431.9163000416</v>
      </c>
      <c r="D14" s="279">
        <v>721271.16284286766</v>
      </c>
      <c r="E14" s="71"/>
      <c r="F14" s="71"/>
      <c r="G14" s="71"/>
      <c r="H14" s="71"/>
      <c r="I14" s="271"/>
      <c r="J14" s="60"/>
      <c r="K14" s="60"/>
      <c r="L14" s="69"/>
      <c r="M14" s="60"/>
      <c r="N14" s="60"/>
      <c r="O14" s="65"/>
      <c r="P14" s="72"/>
    </row>
    <row r="15" spans="1:18" s="61" customFormat="1" ht="21.95" customHeight="1">
      <c r="A15" s="559" t="s">
        <v>69</v>
      </c>
      <c r="B15" s="225" t="s">
        <v>71</v>
      </c>
      <c r="C15" s="439">
        <v>541586.26810961775</v>
      </c>
      <c r="D15" s="440">
        <v>51410</v>
      </c>
      <c r="E15" s="71"/>
      <c r="F15" s="71"/>
      <c r="G15" s="71"/>
      <c r="H15" s="71"/>
      <c r="I15" s="271"/>
      <c r="J15" s="60"/>
      <c r="K15" s="60"/>
      <c r="L15" s="69"/>
      <c r="M15" s="60"/>
      <c r="N15" s="60"/>
      <c r="O15" s="65"/>
      <c r="P15" s="72"/>
    </row>
    <row r="16" spans="1:18" s="61" customFormat="1" ht="21.95" customHeight="1">
      <c r="A16" s="557"/>
      <c r="B16" s="228" t="s">
        <v>20</v>
      </c>
      <c r="C16" s="441">
        <v>-6.9</v>
      </c>
      <c r="D16" s="442">
        <v>-6.9</v>
      </c>
      <c r="E16" s="74"/>
      <c r="F16" s="74"/>
      <c r="G16" s="74"/>
      <c r="H16" s="74"/>
      <c r="I16" s="271"/>
      <c r="J16" s="60"/>
      <c r="K16" s="74"/>
      <c r="L16" s="74" t="s">
        <v>21</v>
      </c>
      <c r="M16" s="74" t="s">
        <v>22</v>
      </c>
      <c r="N16" s="60"/>
      <c r="O16" s="65"/>
      <c r="P16" s="72"/>
      <c r="Q16" s="75"/>
      <c r="R16" s="75"/>
    </row>
    <row r="17" spans="1:18" s="61" customFormat="1" ht="21.95" customHeight="1">
      <c r="A17" s="557"/>
      <c r="B17" s="228" t="s">
        <v>72</v>
      </c>
      <c r="C17" s="443">
        <v>36121</v>
      </c>
      <c r="D17" s="444">
        <v>36121</v>
      </c>
      <c r="E17" s="165"/>
      <c r="F17" s="76"/>
      <c r="G17" s="77"/>
      <c r="H17" s="77"/>
      <c r="I17" s="272"/>
      <c r="J17" s="60"/>
      <c r="K17" s="76" t="s">
        <v>66</v>
      </c>
      <c r="L17" s="77">
        <f>C6/C14</f>
        <v>0.90052449755199404</v>
      </c>
      <c r="M17" s="77">
        <f>$N$17-L17</f>
        <v>9.9475502448005959E-2</v>
      </c>
      <c r="N17" s="166">
        <v>1</v>
      </c>
      <c r="O17" s="65"/>
      <c r="P17" s="72"/>
      <c r="Q17" s="75"/>
      <c r="R17" s="75"/>
    </row>
    <row r="18" spans="1:18" s="61" customFormat="1" ht="21.95" customHeight="1">
      <c r="A18" s="557"/>
      <c r="B18" s="225" t="s">
        <v>73</v>
      </c>
      <c r="C18" s="439">
        <v>12946029.272124285</v>
      </c>
      <c r="D18" s="440">
        <v>1228904</v>
      </c>
      <c r="E18" s="71"/>
      <c r="F18" s="78"/>
      <c r="G18" s="77"/>
      <c r="H18" s="77"/>
      <c r="I18" s="271"/>
      <c r="J18" s="60"/>
      <c r="K18" s="78" t="s">
        <v>67</v>
      </c>
      <c r="L18" s="77">
        <f>C7/C14</f>
        <v>0.71644739932751256</v>
      </c>
      <c r="M18" s="77">
        <f t="shared" ref="M18:M19" si="0">$N$17-L18</f>
        <v>0.28355260067248744</v>
      </c>
      <c r="N18" s="60"/>
      <c r="O18" s="65"/>
      <c r="P18" s="72"/>
      <c r="Q18" s="75"/>
      <c r="R18" s="75"/>
    </row>
    <row r="19" spans="1:18" s="61" customFormat="1" ht="21.95" customHeight="1">
      <c r="A19" s="557"/>
      <c r="B19" s="228" t="s">
        <v>20</v>
      </c>
      <c r="C19" s="441">
        <v>0.3</v>
      </c>
      <c r="D19" s="442">
        <v>0.3</v>
      </c>
      <c r="E19" s="74"/>
      <c r="F19" s="79"/>
      <c r="G19" s="77"/>
      <c r="H19" s="77"/>
      <c r="I19" s="271"/>
      <c r="J19" s="60"/>
      <c r="K19" s="79" t="s">
        <v>76</v>
      </c>
      <c r="L19" s="77">
        <f>C12/C14</f>
        <v>0.634343891873829</v>
      </c>
      <c r="M19" s="77">
        <f t="shared" si="0"/>
        <v>0.365656108126171</v>
      </c>
      <c r="N19" s="60"/>
      <c r="O19" s="65"/>
      <c r="P19" s="72"/>
    </row>
    <row r="20" spans="1:18" s="61" customFormat="1" ht="21.95" customHeight="1">
      <c r="A20" s="557"/>
      <c r="B20" s="229" t="s">
        <v>74</v>
      </c>
      <c r="C20" s="445" t="s">
        <v>62</v>
      </c>
      <c r="D20" s="446" t="s">
        <v>62</v>
      </c>
      <c r="E20" s="80"/>
      <c r="F20" s="80"/>
      <c r="G20" s="80"/>
      <c r="H20" s="80"/>
      <c r="I20" s="271"/>
      <c r="J20" s="60"/>
      <c r="K20" s="60"/>
      <c r="L20" s="69"/>
      <c r="M20" s="60"/>
      <c r="N20" s="60"/>
      <c r="O20" s="65"/>
      <c r="P20" s="72"/>
    </row>
    <row r="21" spans="1:18" s="61" customFormat="1" ht="21.95" customHeight="1">
      <c r="A21" s="557"/>
      <c r="B21" s="228" t="s">
        <v>75</v>
      </c>
      <c r="C21" s="447">
        <v>11750102</v>
      </c>
      <c r="D21" s="448">
        <v>1116201</v>
      </c>
      <c r="E21" s="71"/>
      <c r="F21" s="71"/>
      <c r="G21" s="71"/>
      <c r="H21" s="71"/>
      <c r="I21" s="271"/>
      <c r="J21" s="60"/>
      <c r="K21" s="60"/>
      <c r="L21" s="69"/>
      <c r="M21" s="60"/>
      <c r="N21" s="60"/>
      <c r="O21" s="65"/>
      <c r="P21" s="72"/>
    </row>
    <row r="22" spans="1:18" s="61" customFormat="1" ht="21.95" customHeight="1">
      <c r="A22" s="557"/>
      <c r="B22" s="228" t="s">
        <v>20</v>
      </c>
      <c r="C22" s="441">
        <v>2.8</v>
      </c>
      <c r="D22" s="442">
        <v>2.8</v>
      </c>
      <c r="E22" s="74"/>
      <c r="F22" s="74"/>
      <c r="G22" s="74"/>
      <c r="H22" s="74"/>
      <c r="I22" s="271"/>
      <c r="J22" s="60"/>
      <c r="K22" s="60"/>
      <c r="L22" s="69"/>
      <c r="M22" s="60"/>
      <c r="N22" s="60"/>
      <c r="O22" s="65"/>
      <c r="P22" s="72"/>
    </row>
    <row r="23" spans="1:18" s="61" customFormat="1" ht="21.95" customHeight="1">
      <c r="A23" s="557"/>
      <c r="B23" s="229" t="s">
        <v>74</v>
      </c>
      <c r="C23" s="443" t="s">
        <v>61</v>
      </c>
      <c r="D23" s="446" t="s">
        <v>61</v>
      </c>
      <c r="E23" s="80"/>
      <c r="F23" s="80"/>
      <c r="G23" s="80"/>
      <c r="H23" s="80"/>
      <c r="I23" s="271"/>
      <c r="J23" s="60"/>
      <c r="K23" s="60"/>
      <c r="L23" s="69"/>
      <c r="M23" s="60"/>
      <c r="N23" s="60"/>
      <c r="O23" s="65"/>
      <c r="P23" s="72"/>
    </row>
    <row r="24" spans="1:18" s="61" customFormat="1" ht="21.95" customHeight="1">
      <c r="A24" s="554" t="s">
        <v>117</v>
      </c>
      <c r="B24" s="555"/>
      <c r="C24" s="560">
        <f>C14/D14</f>
        <v>10.931300629327534</v>
      </c>
      <c r="D24" s="560"/>
      <c r="E24" s="268"/>
      <c r="F24" s="268"/>
      <c r="G24" s="268"/>
      <c r="H24" s="268"/>
      <c r="I24" s="264"/>
      <c r="J24" s="269"/>
      <c r="K24" s="269"/>
      <c r="L24" s="270"/>
      <c r="M24" s="269"/>
      <c r="N24" s="269"/>
      <c r="O24" s="65"/>
      <c r="P24" s="72"/>
    </row>
    <row r="25" spans="1:18" ht="5.0999999999999996" customHeight="1">
      <c r="A25" s="59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P25" s="72"/>
    </row>
    <row r="26" spans="1:18" ht="15" customHeight="1">
      <c r="A26" s="59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</row>
    <row r="27" spans="1:18" ht="15" customHeight="1"/>
    <row r="28" spans="1:18" ht="15" customHeight="1"/>
    <row r="29" spans="1:18" ht="15" customHeight="1"/>
    <row r="30" spans="1:18" ht="15" customHeight="1"/>
    <row r="31" spans="1:18" ht="15" customHeight="1"/>
    <row r="32" spans="1:18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</sheetData>
  <mergeCells count="12">
    <mergeCell ref="B3:B4"/>
    <mergeCell ref="A5:A8"/>
    <mergeCell ref="E3:I4"/>
    <mergeCell ref="J3:N4"/>
    <mergeCell ref="A1:N1"/>
    <mergeCell ref="C3:C4"/>
    <mergeCell ref="D3:D4"/>
    <mergeCell ref="A24:B24"/>
    <mergeCell ref="A9:A11"/>
    <mergeCell ref="A12:A14"/>
    <mergeCell ref="A15:A23"/>
    <mergeCell ref="C24:D24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alignWithMargins="0">
    <oddFooter>&amp;C&amp;9&amp;P/&amp;N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79D2C7DB-F86C-4711-8DE3-E0A695D28E61}">
            <xm:f>'Z:\Users\sefranek\AppData\Local\Microsoft\Windows\Temporary Internet Files\Content.Outlook\9XIQVP0O\[03-2015.xlsx]T'!#REF!+3=MOD(#REF!+3,12)</xm:f>
            <x14:dxf>
              <fill>
                <patternFill>
                  <bgColor theme="7" tint="0.39994506668294322"/>
                </patternFill>
              </fill>
            </x14:dxf>
          </x14:cfRule>
          <xm:sqref>G24:H24</xm:sqref>
        </x14:conditionalFormatting>
        <x14:conditionalFormatting xmlns:xm="http://schemas.microsoft.com/office/excel/2006/main">
          <x14:cfRule type="expression" priority="31" id="{D2422E7C-97B8-4FC6-9CF5-47B6D2F36102}">
            <xm:f>'Z:\Users\sefranek\AppData\Local\Microsoft\Windows\Temporary Internet Files\Content.Outlook\9XIQVP0O\[03-2015.xlsx]T'!#REF!+3=MOD(#REF!+3,12)</xm:f>
            <x14:dxf>
              <fill>
                <patternFill>
                  <bgColor theme="7" tint="0.39994506668294322"/>
                </patternFill>
              </fill>
            </x14:dxf>
          </x14:cfRule>
          <xm:sqref>E24:F24 E15:G23 C5:H7 C9:H14</xm:sqref>
        </x14:conditionalFormatting>
        <x14:conditionalFormatting xmlns:xm="http://schemas.microsoft.com/office/excel/2006/main">
          <x14:cfRule type="expression" priority="36" id="{47511CEC-212D-4D21-8D3C-FBE75D2CDD1B}">
            <xm:f>'Z:\Users\sefranek\AppData\Local\Microsoft\Windows\Temporary Internet Files\Content.Outlook\9XIQVP0O\[03-2015.xlsx]T'!#REF!+3=MOD(#REF!+3,12)</xm:f>
            <x14:dxf>
              <fill>
                <patternFill>
                  <bgColor theme="7" tint="0.39994506668294322"/>
                </patternFill>
              </fill>
            </x14:dxf>
          </x14:cfRule>
          <xm:sqref>H15:H23</xm:sqref>
        </x14:conditionalFormatting>
        <x14:conditionalFormatting xmlns:xm="http://schemas.microsoft.com/office/excel/2006/main">
          <x14:cfRule type="expression" priority="37" id="{78418FEE-5CD4-47B9-B623-EBA7C87F4D81}">
            <xm:f>'Z:\Users\sefranek\AppData\Local\Microsoft\Windows\Temporary Internet Files\Content.Outlook\9XIQVP0O\[03-2015.xlsx]T'!#REF!+3=MOD(#REF!+3,12)</xm:f>
            <x14:dxf>
              <fill>
                <patternFill>
                  <bgColor theme="7" tint="0.39994506668294322"/>
                </patternFill>
              </fill>
            </x14:dxf>
          </x14:cfRule>
          <xm:sqref>C8 E8:G8</xm:sqref>
        </x14:conditionalFormatting>
        <x14:conditionalFormatting xmlns:xm="http://schemas.microsoft.com/office/excel/2006/main">
          <x14:cfRule type="expression" priority="38" id="{B156E266-A31E-4CD4-8D7F-02619C5C04B0}">
            <xm:f>'Z:\Users\sefranek\AppData\Local\Microsoft\Windows\Temporary Internet Files\Content.Outlook\9XIQVP0O\[03-2015.xlsx]T'!#REF!+3=MOD(#REF!+3,12)</xm:f>
            <x14:dxf>
              <fill>
                <patternFill>
                  <bgColor theme="7" tint="0.39994506668294322"/>
                </patternFill>
              </fill>
            </x14:dxf>
          </x14:cfRule>
          <xm:sqref>H8</xm:sqref>
        </x14:conditionalFormatting>
        <x14:conditionalFormatting xmlns:xm="http://schemas.microsoft.com/office/excel/2006/main">
          <x14:cfRule type="expression" priority="2" id="{1363E06E-E253-4BC7-956E-9C25F75253A0}">
            <xm:f>'Z:\Users\sefranek\AppData\Local\Microsoft\Windows\Temporary Internet Files\Content.Outlook\9XIQVP0O\[03-2015.xlsx]T'!#REF!+3=MOD(#REF!+3,12)</xm:f>
            <x14:dxf>
              <fill>
                <patternFill>
                  <bgColor theme="7" tint="0.39994506668294322"/>
                </patternFill>
              </fill>
            </x14:dxf>
          </x14:cfRule>
          <xm:sqref>K16:L19</xm:sqref>
        </x14:conditionalFormatting>
        <x14:conditionalFormatting xmlns:xm="http://schemas.microsoft.com/office/excel/2006/main">
          <x14:cfRule type="expression" priority="3" id="{E8F91C56-A162-4168-B744-C0F2212E58D5}">
            <xm:f>'Z:\Users\sefranek\AppData\Local\Microsoft\Windows\Temporary Internet Files\Content.Outlook\9XIQVP0O\[03-2015.xlsx]T'!#REF!+3=MOD(#REF!+3,12)</xm:f>
            <x14:dxf>
              <fill>
                <patternFill>
                  <bgColor theme="7" tint="0.39994506668294322"/>
                </patternFill>
              </fill>
            </x14:dxf>
          </x14:cfRule>
          <xm:sqref>M16:M19</xm:sqref>
        </x14:conditionalFormatting>
        <x14:conditionalFormatting xmlns:xm="http://schemas.microsoft.com/office/excel/2006/main">
          <x14:cfRule type="expression" priority="1" id="{BC9F282D-96BC-45FD-9A76-362113373DA4}">
            <xm:f>'Z:\Users\sefranek\AppData\Local\Microsoft\Windows\Temporary Internet Files\Content.Outlook\9XIQVP0O\[03-2015.xlsx]T'!#REF!+3=MOD(#REF!+3,12)</xm:f>
            <x14:dxf>
              <fill>
                <patternFill>
                  <bgColor theme="7" tint="0.39994506668294322"/>
                </patternFill>
              </fill>
            </x14:dxf>
          </x14:cfRule>
          <xm:sqref>C15:D15 C22:C24 C21:D21 C19:C20 C18:D18 C16:C17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7"/>
  <dimension ref="A1:O168"/>
  <sheetViews>
    <sheetView view="pageBreakPreview" zoomScaleNormal="100" zoomScaleSheetLayoutView="100" workbookViewId="0">
      <selection activeCell="E1" sqref="E1"/>
    </sheetView>
  </sheetViews>
  <sheetFormatPr defaultColWidth="9" defaultRowHeight="11.25"/>
  <cols>
    <col min="1" max="1" width="11.25" style="57" customWidth="1"/>
    <col min="2" max="2" width="24.375" style="57" customWidth="1"/>
    <col min="3" max="8" width="9" style="57" customWidth="1"/>
    <col min="9" max="9" width="16.375" style="57" customWidth="1"/>
    <col min="10" max="12" width="9.25" style="57" customWidth="1"/>
    <col min="13" max="13" width="11.375" style="57" customWidth="1"/>
    <col min="14" max="14" width="9.25" style="57" customWidth="1"/>
    <col min="15" max="16384" width="9" style="57"/>
  </cols>
  <sheetData>
    <row r="1" spans="1:15" ht="18">
      <c r="A1" s="567" t="s">
        <v>205</v>
      </c>
      <c r="B1" s="567"/>
      <c r="C1" s="567"/>
      <c r="D1" s="567"/>
      <c r="E1" s="567"/>
      <c r="F1" s="567"/>
      <c r="G1" s="567"/>
      <c r="H1" s="567"/>
    </row>
    <row r="2" spans="1:15" ht="6" customHeight="1">
      <c r="B2" s="59"/>
      <c r="C2" s="59"/>
      <c r="D2" s="59"/>
      <c r="E2" s="59"/>
      <c r="F2" s="59"/>
      <c r="G2" s="59"/>
      <c r="H2" s="59"/>
    </row>
    <row r="3" spans="1:15" s="61" customFormat="1" ht="24.95" customHeight="1">
      <c r="A3" s="296" t="s">
        <v>19</v>
      </c>
      <c r="B3" s="296"/>
      <c r="C3" s="297" t="s">
        <v>198</v>
      </c>
      <c r="D3" s="296"/>
      <c r="E3" s="296"/>
      <c r="F3" s="297" t="s">
        <v>240</v>
      </c>
      <c r="G3" s="295"/>
      <c r="H3" s="295"/>
    </row>
    <row r="4" spans="1:15" s="61" customFormat="1" ht="12" customHeight="1">
      <c r="A4" s="60"/>
      <c r="B4" s="294"/>
      <c r="C4" s="572"/>
      <c r="D4" s="572"/>
      <c r="E4" s="572"/>
      <c r="F4" s="572"/>
      <c r="G4" s="572"/>
      <c r="H4" s="573"/>
    </row>
    <row r="5" spans="1:15" s="61" customFormat="1" ht="12" customHeight="1">
      <c r="A5" s="280"/>
      <c r="B5" s="293"/>
      <c r="C5" s="290" t="s">
        <v>48</v>
      </c>
      <c r="D5" s="291" t="s">
        <v>49</v>
      </c>
      <c r="E5" s="292" t="s">
        <v>50</v>
      </c>
      <c r="F5" s="290" t="s">
        <v>39</v>
      </c>
      <c r="G5" s="291" t="s">
        <v>40</v>
      </c>
      <c r="H5" s="291" t="s">
        <v>41</v>
      </c>
    </row>
    <row r="6" spans="1:15" s="61" customFormat="1" ht="14.1" customHeight="1">
      <c r="A6" s="576" t="s">
        <v>104</v>
      </c>
      <c r="B6" s="225" t="s">
        <v>68</v>
      </c>
      <c r="C6" s="273">
        <v>164599.96458500001</v>
      </c>
      <c r="D6" s="265">
        <v>287146.74056000001</v>
      </c>
      <c r="E6" s="278"/>
      <c r="F6" s="273"/>
      <c r="G6" s="265"/>
      <c r="H6" s="265"/>
      <c r="J6" s="63"/>
      <c r="K6" s="63"/>
      <c r="L6" s="63"/>
      <c r="M6" s="64"/>
      <c r="N6" s="63"/>
      <c r="O6" s="65"/>
    </row>
    <row r="7" spans="1:15" s="61" customFormat="1" ht="14.1" customHeight="1">
      <c r="A7" s="577"/>
      <c r="B7" s="228" t="s">
        <v>66</v>
      </c>
      <c r="C7" s="274">
        <v>4059731.3604060006</v>
      </c>
      <c r="D7" s="71">
        <v>7100124.0899090003</v>
      </c>
      <c r="E7" s="81"/>
      <c r="F7" s="274"/>
      <c r="G7" s="71"/>
      <c r="H7" s="71"/>
      <c r="J7" s="63"/>
      <c r="K7" s="63"/>
      <c r="L7" s="63"/>
      <c r="M7" s="64"/>
      <c r="N7" s="63"/>
      <c r="O7" s="65"/>
    </row>
    <row r="8" spans="1:15" s="61" customFormat="1" ht="14.1" customHeight="1">
      <c r="A8" s="577"/>
      <c r="B8" s="228" t="s">
        <v>67</v>
      </c>
      <c r="C8" s="274">
        <v>3235965.2308530011</v>
      </c>
      <c r="D8" s="71">
        <v>5648780.7416080013</v>
      </c>
      <c r="E8" s="81"/>
      <c r="F8" s="274"/>
      <c r="G8" s="71"/>
      <c r="H8" s="71"/>
      <c r="J8" s="63"/>
      <c r="K8" s="63"/>
      <c r="L8" s="63"/>
      <c r="M8" s="64"/>
      <c r="N8" s="63"/>
      <c r="O8" s="65"/>
    </row>
    <row r="9" spans="1:15" s="61" customFormat="1" ht="14.1" customHeight="1">
      <c r="A9" s="577"/>
      <c r="B9" s="229" t="s">
        <v>38</v>
      </c>
      <c r="C9" s="281">
        <v>0.4</v>
      </c>
      <c r="D9" s="287">
        <v>0.7</v>
      </c>
      <c r="E9" s="283"/>
      <c r="F9" s="281"/>
      <c r="G9" s="287"/>
      <c r="H9" s="287"/>
      <c r="K9" s="65"/>
      <c r="O9" s="65"/>
    </row>
    <row r="10" spans="1:15" s="61" customFormat="1" ht="14.1" customHeight="1">
      <c r="A10" s="576" t="s">
        <v>77</v>
      </c>
      <c r="B10" s="225" t="s">
        <v>21</v>
      </c>
      <c r="C10" s="273">
        <v>84090.868000000002</v>
      </c>
      <c r="D10" s="265">
        <v>166714.70756666668</v>
      </c>
      <c r="E10" s="278"/>
      <c r="F10" s="273"/>
      <c r="G10" s="265"/>
      <c r="H10" s="265"/>
      <c r="J10" s="65"/>
      <c r="K10" s="65"/>
      <c r="L10" s="65"/>
      <c r="M10" s="65"/>
      <c r="N10" s="65"/>
      <c r="O10" s="65"/>
    </row>
    <row r="11" spans="1:15" s="61" customFormat="1" ht="14.1" customHeight="1">
      <c r="A11" s="577"/>
      <c r="B11" s="228" t="s">
        <v>22</v>
      </c>
      <c r="C11" s="274">
        <v>84164.09903556676</v>
      </c>
      <c r="D11" s="71">
        <v>96099.689643334728</v>
      </c>
      <c r="E11" s="81"/>
      <c r="F11" s="274"/>
      <c r="G11" s="71"/>
      <c r="H11" s="71"/>
      <c r="J11" s="163"/>
      <c r="K11" s="65"/>
      <c r="L11" s="65"/>
      <c r="M11" s="65"/>
      <c r="N11" s="65"/>
      <c r="O11" s="65"/>
    </row>
    <row r="12" spans="1:15" s="61" customFormat="1" ht="14.1" customHeight="1">
      <c r="A12" s="577"/>
      <c r="B12" s="229" t="s">
        <v>4</v>
      </c>
      <c r="C12" s="275">
        <v>168254.96703556675</v>
      </c>
      <c r="D12" s="268">
        <v>262814.39721000142</v>
      </c>
      <c r="E12" s="279"/>
      <c r="F12" s="275"/>
      <c r="G12" s="268"/>
      <c r="H12" s="268"/>
      <c r="J12" s="65"/>
      <c r="K12" s="65"/>
      <c r="L12" s="65"/>
      <c r="M12" s="65"/>
      <c r="N12" s="65"/>
      <c r="O12" s="65"/>
    </row>
    <row r="13" spans="1:15" s="61" customFormat="1" ht="14.1" customHeight="1">
      <c r="A13" s="576" t="s">
        <v>70</v>
      </c>
      <c r="B13" s="225" t="s">
        <v>21</v>
      </c>
      <c r="C13" s="273">
        <v>2522726.04</v>
      </c>
      <c r="D13" s="265">
        <v>5001441.227</v>
      </c>
      <c r="E13" s="278"/>
      <c r="F13" s="273"/>
      <c r="G13" s="265"/>
      <c r="H13" s="265"/>
      <c r="K13" s="65"/>
      <c r="O13" s="65"/>
    </row>
    <row r="14" spans="1:15" s="61" customFormat="1" ht="14.1" customHeight="1">
      <c r="A14" s="577"/>
      <c r="B14" s="228" t="s">
        <v>22</v>
      </c>
      <c r="C14" s="274">
        <v>2524922.971067003</v>
      </c>
      <c r="D14" s="71">
        <v>2882990.6893000416</v>
      </c>
      <c r="E14" s="81"/>
      <c r="F14" s="274"/>
      <c r="G14" s="71"/>
      <c r="H14" s="71"/>
      <c r="K14" s="65"/>
      <c r="O14" s="65"/>
    </row>
    <row r="15" spans="1:15" s="61" customFormat="1" ht="14.1" customHeight="1">
      <c r="A15" s="577"/>
      <c r="B15" s="229" t="s">
        <v>4</v>
      </c>
      <c r="C15" s="275">
        <v>5047649.011067003</v>
      </c>
      <c r="D15" s="268">
        <v>7884431.9163000416</v>
      </c>
      <c r="E15" s="279"/>
      <c r="F15" s="275"/>
      <c r="G15" s="268"/>
      <c r="H15" s="268"/>
      <c r="K15" s="65"/>
      <c r="O15" s="65"/>
    </row>
    <row r="16" spans="1:15" s="61" customFormat="1" ht="14.1" customHeight="1">
      <c r="A16" s="576" t="s">
        <v>69</v>
      </c>
      <c r="B16" s="225" t="s">
        <v>71</v>
      </c>
      <c r="C16" s="273">
        <v>444089.5</v>
      </c>
      <c r="D16" s="265">
        <v>541586.26810961775</v>
      </c>
      <c r="E16" s="278">
        <v>657286.5</v>
      </c>
      <c r="F16" s="273">
        <v>713280.13032127218</v>
      </c>
      <c r="G16" s="265">
        <v>651503</v>
      </c>
      <c r="H16" s="265">
        <v>593275.9341615428</v>
      </c>
      <c r="K16" s="65"/>
      <c r="O16" s="65"/>
    </row>
    <row r="17" spans="1:15" s="61" customFormat="1" ht="14.1" customHeight="1">
      <c r="A17" s="577"/>
      <c r="B17" s="228" t="s">
        <v>20</v>
      </c>
      <c r="C17" s="276">
        <v>-1</v>
      </c>
      <c r="D17" s="74">
        <v>-6.9</v>
      </c>
      <c r="E17" s="284">
        <v>-9.4</v>
      </c>
      <c r="F17" s="276">
        <v>-16.899999999999999</v>
      </c>
      <c r="G17" s="74">
        <v>-14.1</v>
      </c>
      <c r="H17" s="74">
        <v>-8.8000000000000007</v>
      </c>
      <c r="K17" s="65"/>
      <c r="O17" s="65"/>
    </row>
    <row r="18" spans="1:15" s="61" customFormat="1" ht="14.1" customHeight="1">
      <c r="A18" s="577"/>
      <c r="B18" s="228" t="s">
        <v>72</v>
      </c>
      <c r="C18" s="277">
        <v>35732</v>
      </c>
      <c r="D18" s="288">
        <v>36121</v>
      </c>
      <c r="E18" s="285">
        <v>37600</v>
      </c>
      <c r="F18" s="277">
        <v>38740</v>
      </c>
      <c r="G18" s="288">
        <v>40945</v>
      </c>
      <c r="H18" s="288">
        <v>38412</v>
      </c>
      <c r="K18" s="65"/>
      <c r="O18" s="65"/>
    </row>
    <row r="19" spans="1:15" s="61" customFormat="1" ht="14.1" customHeight="1">
      <c r="A19" s="577"/>
      <c r="B19" s="225" t="s">
        <v>73</v>
      </c>
      <c r="C19" s="273">
        <v>9797222.9010298513</v>
      </c>
      <c r="D19" s="265">
        <v>12946029.272124285</v>
      </c>
      <c r="E19" s="278">
        <v>15890250</v>
      </c>
      <c r="F19" s="273">
        <v>17291700</v>
      </c>
      <c r="G19" s="265">
        <v>14821196.666084835</v>
      </c>
      <c r="H19" s="265">
        <v>13047696</v>
      </c>
      <c r="K19" s="65"/>
      <c r="O19" s="65"/>
    </row>
    <row r="20" spans="1:15" s="61" customFormat="1" ht="14.1" customHeight="1">
      <c r="A20" s="577"/>
      <c r="B20" s="228" t="s">
        <v>20</v>
      </c>
      <c r="C20" s="276">
        <v>5.3</v>
      </c>
      <c r="D20" s="74">
        <v>0.3</v>
      </c>
      <c r="E20" s="284">
        <v>-3.4</v>
      </c>
      <c r="F20" s="276">
        <v>-6</v>
      </c>
      <c r="G20" s="74">
        <v>-4.0999999999999996</v>
      </c>
      <c r="H20" s="74">
        <v>0.4</v>
      </c>
      <c r="K20" s="65"/>
      <c r="O20" s="65"/>
    </row>
    <row r="21" spans="1:15" s="61" customFormat="1" ht="14.1" customHeight="1">
      <c r="A21" s="577"/>
      <c r="B21" s="229" t="s">
        <v>74</v>
      </c>
      <c r="C21" s="282" t="s">
        <v>60</v>
      </c>
      <c r="D21" s="289" t="s">
        <v>62</v>
      </c>
      <c r="E21" s="286" t="s">
        <v>63</v>
      </c>
      <c r="F21" s="282" t="s">
        <v>64</v>
      </c>
      <c r="G21" s="289" t="s">
        <v>60</v>
      </c>
      <c r="H21" s="289" t="s">
        <v>64</v>
      </c>
      <c r="K21" s="65"/>
      <c r="O21" s="65"/>
    </row>
    <row r="22" spans="1:15" s="61" customFormat="1" ht="14.1" customHeight="1">
      <c r="A22" s="577"/>
      <c r="B22" s="228" t="s">
        <v>75</v>
      </c>
      <c r="C22" s="274">
        <v>9161150</v>
      </c>
      <c r="D22" s="71">
        <v>11750102</v>
      </c>
      <c r="E22" s="81">
        <v>14711098</v>
      </c>
      <c r="F22" s="274">
        <v>16093950</v>
      </c>
      <c r="G22" s="71">
        <v>13686615.046255894</v>
      </c>
      <c r="H22" s="71">
        <v>12511350</v>
      </c>
      <c r="K22" s="65"/>
      <c r="O22" s="65"/>
    </row>
    <row r="23" spans="1:15" s="61" customFormat="1" ht="14.1" customHeight="1">
      <c r="A23" s="577"/>
      <c r="B23" s="228" t="s">
        <v>20</v>
      </c>
      <c r="C23" s="276">
        <v>8.1</v>
      </c>
      <c r="D23" s="74">
        <v>2.8</v>
      </c>
      <c r="E23" s="284">
        <v>-0.2</v>
      </c>
      <c r="F23" s="276">
        <v>-1.7</v>
      </c>
      <c r="G23" s="74">
        <v>-0.5</v>
      </c>
      <c r="H23" s="74">
        <v>3.3</v>
      </c>
      <c r="K23" s="65"/>
      <c r="O23" s="65"/>
    </row>
    <row r="24" spans="1:15" s="61" customFormat="1" ht="14.1" customHeight="1">
      <c r="A24" s="577"/>
      <c r="B24" s="229" t="s">
        <v>74</v>
      </c>
      <c r="C24" s="282" t="s">
        <v>61</v>
      </c>
      <c r="D24" s="289" t="s">
        <v>61</v>
      </c>
      <c r="E24" s="286" t="s">
        <v>63</v>
      </c>
      <c r="F24" s="282" t="s">
        <v>61</v>
      </c>
      <c r="G24" s="289" t="s">
        <v>60</v>
      </c>
      <c r="H24" s="289" t="s">
        <v>65</v>
      </c>
      <c r="K24" s="65"/>
      <c r="O24" s="65"/>
    </row>
    <row r="25" spans="1:15" s="61" customFormat="1" ht="35.1" customHeight="1">
      <c r="B25" s="82"/>
      <c r="C25" s="71"/>
      <c r="D25" s="71"/>
      <c r="E25" s="71"/>
      <c r="F25" s="71"/>
      <c r="G25" s="71"/>
      <c r="H25" s="71"/>
      <c r="K25" s="65"/>
      <c r="O25" s="65"/>
    </row>
    <row r="26" spans="1:15" ht="24.95" customHeight="1">
      <c r="A26" s="296" t="s">
        <v>196</v>
      </c>
      <c r="B26" s="296"/>
      <c r="C26" s="297" t="s">
        <v>198</v>
      </c>
      <c r="D26" s="296"/>
      <c r="E26" s="296"/>
      <c r="F26" s="297" t="s">
        <v>240</v>
      </c>
      <c r="G26" s="295"/>
      <c r="H26" s="295"/>
    </row>
    <row r="27" spans="1:15" ht="12" customHeight="1">
      <c r="A27" s="60"/>
      <c r="B27" s="294"/>
      <c r="C27" s="572"/>
      <c r="D27" s="572"/>
      <c r="E27" s="572"/>
      <c r="F27" s="572"/>
      <c r="G27" s="572"/>
      <c r="H27" s="573"/>
    </row>
    <row r="28" spans="1:15" ht="12" customHeight="1">
      <c r="A28" s="280"/>
      <c r="B28" s="293"/>
      <c r="C28" s="290" t="s">
        <v>48</v>
      </c>
      <c r="D28" s="291" t="s">
        <v>49</v>
      </c>
      <c r="E28" s="292" t="s">
        <v>50</v>
      </c>
      <c r="F28" s="290" t="s">
        <v>39</v>
      </c>
      <c r="G28" s="291" t="s">
        <v>40</v>
      </c>
      <c r="H28" s="291" t="s">
        <v>41</v>
      </c>
    </row>
    <row r="29" spans="1:15" ht="14.1" customHeight="1">
      <c r="A29" s="576" t="s">
        <v>104</v>
      </c>
      <c r="B29" s="225" t="s">
        <v>68</v>
      </c>
      <c r="C29" s="273">
        <v>15000.072520509535</v>
      </c>
      <c r="D29" s="265">
        <v>26268.305144734139</v>
      </c>
      <c r="E29" s="278"/>
      <c r="F29" s="273"/>
      <c r="G29" s="265"/>
      <c r="H29" s="265"/>
      <c r="J29" s="70"/>
      <c r="K29" s="70"/>
      <c r="L29" s="70"/>
      <c r="M29" s="70"/>
      <c r="N29" s="70"/>
    </row>
    <row r="30" spans="1:15" ht="14.1" customHeight="1">
      <c r="A30" s="577"/>
      <c r="B30" s="228" t="s">
        <v>66</v>
      </c>
      <c r="C30" s="274">
        <v>369965.23646534438</v>
      </c>
      <c r="D30" s="71">
        <v>649522.35151781584</v>
      </c>
      <c r="E30" s="81"/>
      <c r="F30" s="274"/>
      <c r="G30" s="71"/>
      <c r="H30" s="71"/>
      <c r="J30" s="70"/>
      <c r="K30" s="70"/>
      <c r="L30" s="70"/>
      <c r="M30" s="70"/>
      <c r="N30" s="70"/>
    </row>
    <row r="31" spans="1:15" ht="14.1" customHeight="1">
      <c r="A31" s="577"/>
      <c r="B31" s="228" t="s">
        <v>67</v>
      </c>
      <c r="C31" s="274">
        <v>294895.03997782647</v>
      </c>
      <c r="D31" s="71">
        <v>516752.84882870334</v>
      </c>
      <c r="E31" s="81"/>
      <c r="F31" s="274"/>
      <c r="G31" s="71"/>
      <c r="H31" s="71"/>
      <c r="J31" s="70"/>
      <c r="K31" s="70"/>
      <c r="L31" s="70"/>
      <c r="M31" s="70"/>
      <c r="N31" s="70"/>
    </row>
    <row r="32" spans="1:15" ht="14.1" customHeight="1">
      <c r="A32" s="577"/>
      <c r="B32" s="229" t="s">
        <v>38</v>
      </c>
      <c r="C32" s="281">
        <v>0.4</v>
      </c>
      <c r="D32" s="287">
        <v>0.7</v>
      </c>
      <c r="E32" s="283"/>
      <c r="F32" s="281"/>
      <c r="G32" s="287"/>
      <c r="H32" s="287"/>
    </row>
    <row r="33" spans="1:8" ht="14.1" customHeight="1">
      <c r="A33" s="576" t="s">
        <v>77</v>
      </c>
      <c r="B33" s="225" t="s">
        <v>21</v>
      </c>
      <c r="C33" s="273">
        <v>7663.240520694153</v>
      </c>
      <c r="D33" s="265">
        <v>15251.131884470231</v>
      </c>
      <c r="E33" s="278"/>
      <c r="F33" s="273"/>
      <c r="G33" s="265"/>
      <c r="H33" s="265"/>
    </row>
    <row r="34" spans="1:8" ht="14.1" customHeight="1">
      <c r="A34" s="577"/>
      <c r="B34" s="228" t="s">
        <v>22</v>
      </c>
      <c r="C34" s="274">
        <v>7669.9140995556236</v>
      </c>
      <c r="D34" s="71">
        <v>8791.2402102920241</v>
      </c>
      <c r="E34" s="81"/>
      <c r="F34" s="274"/>
      <c r="G34" s="71"/>
      <c r="H34" s="71"/>
    </row>
    <row r="35" spans="1:8" ht="14.1" customHeight="1">
      <c r="A35" s="577"/>
      <c r="B35" s="229" t="s">
        <v>4</v>
      </c>
      <c r="C35" s="275">
        <v>15333.154620249778</v>
      </c>
      <c r="D35" s="268">
        <v>24042.372094762257</v>
      </c>
      <c r="E35" s="279"/>
      <c r="F35" s="275"/>
      <c r="G35" s="268"/>
      <c r="H35" s="268"/>
    </row>
    <row r="36" spans="1:8" ht="14.1" customHeight="1">
      <c r="A36" s="576" t="s">
        <v>70</v>
      </c>
      <c r="B36" s="225" t="s">
        <v>21</v>
      </c>
      <c r="C36" s="273">
        <v>229897.2156208246</v>
      </c>
      <c r="D36" s="265">
        <v>457533.95653410692</v>
      </c>
      <c r="E36" s="278"/>
      <c r="F36" s="273"/>
      <c r="G36" s="265"/>
      <c r="H36" s="265"/>
    </row>
    <row r="37" spans="1:8" ht="14.1" customHeight="1">
      <c r="A37" s="577"/>
      <c r="B37" s="228" t="s">
        <v>22</v>
      </c>
      <c r="C37" s="274">
        <v>230097.42298666871</v>
      </c>
      <c r="D37" s="71">
        <v>263737.20630876074</v>
      </c>
      <c r="E37" s="81"/>
      <c r="F37" s="274"/>
      <c r="G37" s="71"/>
      <c r="H37" s="71"/>
    </row>
    <row r="38" spans="1:8" ht="14.1" customHeight="1">
      <c r="A38" s="577"/>
      <c r="B38" s="229" t="s">
        <v>4</v>
      </c>
      <c r="C38" s="275">
        <v>459994.63860749331</v>
      </c>
      <c r="D38" s="268">
        <v>721271.16284286766</v>
      </c>
      <c r="E38" s="279"/>
      <c r="F38" s="275"/>
      <c r="G38" s="268"/>
      <c r="H38" s="268"/>
    </row>
    <row r="39" spans="1:8" ht="14.1" customHeight="1">
      <c r="A39" s="576" t="s">
        <v>69</v>
      </c>
      <c r="B39" s="225" t="s">
        <v>71</v>
      </c>
      <c r="C39" s="273">
        <v>42199</v>
      </c>
      <c r="D39" s="265">
        <v>51410</v>
      </c>
      <c r="E39" s="278">
        <v>62313</v>
      </c>
      <c r="F39" s="273">
        <v>67639</v>
      </c>
      <c r="G39" s="265">
        <v>61632</v>
      </c>
      <c r="H39" s="265">
        <v>56267</v>
      </c>
    </row>
    <row r="40" spans="1:8" ht="14.1" customHeight="1">
      <c r="A40" s="577"/>
      <c r="B40" s="228" t="s">
        <v>20</v>
      </c>
      <c r="C40" s="276">
        <v>-1</v>
      </c>
      <c r="D40" s="74">
        <v>-6.9</v>
      </c>
      <c r="E40" s="284">
        <v>-9.4</v>
      </c>
      <c r="F40" s="276">
        <v>-16.899999999999999</v>
      </c>
      <c r="G40" s="74">
        <v>-14.1</v>
      </c>
      <c r="H40" s="74">
        <v>-8.8000000000000007</v>
      </c>
    </row>
    <row r="41" spans="1:8" ht="14.1" customHeight="1">
      <c r="A41" s="577"/>
      <c r="B41" s="228" t="s">
        <v>72</v>
      </c>
      <c r="C41" s="277">
        <v>35732</v>
      </c>
      <c r="D41" s="288">
        <v>36121</v>
      </c>
      <c r="E41" s="285">
        <v>37600</v>
      </c>
      <c r="F41" s="277">
        <v>38740</v>
      </c>
      <c r="G41" s="288">
        <v>40945</v>
      </c>
      <c r="H41" s="288">
        <v>38412</v>
      </c>
    </row>
    <row r="42" spans="1:8" ht="14.1" customHeight="1">
      <c r="A42" s="577"/>
      <c r="B42" s="225" t="s">
        <v>73</v>
      </c>
      <c r="C42" s="273">
        <v>930011</v>
      </c>
      <c r="D42" s="265">
        <v>1228904</v>
      </c>
      <c r="E42" s="278">
        <v>1510499</v>
      </c>
      <c r="F42" s="273">
        <v>1639505</v>
      </c>
      <c r="G42" s="265">
        <v>1406898</v>
      </c>
      <c r="H42" s="265">
        <v>1237897</v>
      </c>
    </row>
    <row r="43" spans="1:8" ht="14.1" customHeight="1">
      <c r="A43" s="577"/>
      <c r="B43" s="228" t="s">
        <v>20</v>
      </c>
      <c r="C43" s="276">
        <v>5.3</v>
      </c>
      <c r="D43" s="74">
        <v>0.3</v>
      </c>
      <c r="E43" s="284">
        <v>-3.4</v>
      </c>
      <c r="F43" s="276">
        <v>-6</v>
      </c>
      <c r="G43" s="74">
        <v>-4.0999999999999996</v>
      </c>
      <c r="H43" s="74">
        <v>0.4</v>
      </c>
    </row>
    <row r="44" spans="1:8" ht="14.1" customHeight="1">
      <c r="A44" s="577"/>
      <c r="B44" s="229" t="s">
        <v>74</v>
      </c>
      <c r="C44" s="282" t="s">
        <v>60</v>
      </c>
      <c r="D44" s="289" t="s">
        <v>62</v>
      </c>
      <c r="E44" s="286" t="s">
        <v>63</v>
      </c>
      <c r="F44" s="282" t="s">
        <v>64</v>
      </c>
      <c r="G44" s="289" t="s">
        <v>60</v>
      </c>
      <c r="H44" s="289" t="s">
        <v>64</v>
      </c>
    </row>
    <row r="45" spans="1:8" ht="14.1" customHeight="1">
      <c r="A45" s="577"/>
      <c r="B45" s="228" t="s">
        <v>75</v>
      </c>
      <c r="C45" s="274">
        <v>870305</v>
      </c>
      <c r="D45" s="71">
        <v>1116201</v>
      </c>
      <c r="E45" s="81">
        <v>1398208</v>
      </c>
      <c r="F45" s="274">
        <v>1529902</v>
      </c>
      <c r="G45" s="71">
        <v>1299197</v>
      </c>
      <c r="H45" s="71">
        <v>1188704</v>
      </c>
    </row>
    <row r="46" spans="1:8" ht="14.1" customHeight="1">
      <c r="A46" s="577"/>
      <c r="B46" s="228" t="s">
        <v>20</v>
      </c>
      <c r="C46" s="276">
        <v>8.1</v>
      </c>
      <c r="D46" s="74">
        <v>2.8</v>
      </c>
      <c r="E46" s="284">
        <v>-0.2</v>
      </c>
      <c r="F46" s="276">
        <v>-1.7</v>
      </c>
      <c r="G46" s="74">
        <v>-0.5</v>
      </c>
      <c r="H46" s="74">
        <v>3.3</v>
      </c>
    </row>
    <row r="47" spans="1:8" ht="14.1" customHeight="1">
      <c r="A47" s="577"/>
      <c r="B47" s="229" t="s">
        <v>74</v>
      </c>
      <c r="C47" s="282" t="s">
        <v>61</v>
      </c>
      <c r="D47" s="289" t="s">
        <v>61</v>
      </c>
      <c r="E47" s="286" t="s">
        <v>63</v>
      </c>
      <c r="F47" s="282" t="s">
        <v>61</v>
      </c>
      <c r="G47" s="289" t="s">
        <v>60</v>
      </c>
      <c r="H47" s="289" t="s">
        <v>65</v>
      </c>
    </row>
    <row r="48" spans="1:8" ht="35.1" customHeight="1"/>
    <row r="49" spans="1:8" ht="24.95" customHeight="1">
      <c r="A49" s="296" t="s">
        <v>199</v>
      </c>
      <c r="B49" s="296"/>
      <c r="C49" s="297" t="s">
        <v>198</v>
      </c>
      <c r="D49" s="296"/>
      <c r="E49" s="296"/>
      <c r="F49" s="297" t="s">
        <v>240</v>
      </c>
      <c r="G49" s="295"/>
      <c r="H49" s="295"/>
    </row>
    <row r="50" spans="1:8" ht="12" customHeight="1">
      <c r="A50" s="60"/>
      <c r="B50" s="294"/>
      <c r="C50" s="573"/>
      <c r="D50" s="574"/>
      <c r="E50" s="575"/>
      <c r="F50" s="573"/>
      <c r="G50" s="574"/>
      <c r="H50" s="574"/>
    </row>
    <row r="51" spans="1:8" ht="12" customHeight="1">
      <c r="A51" s="280"/>
      <c r="B51" s="293"/>
      <c r="C51" s="290" t="s">
        <v>48</v>
      </c>
      <c r="D51" s="291" t="s">
        <v>49</v>
      </c>
      <c r="E51" s="292" t="s">
        <v>50</v>
      </c>
      <c r="F51" s="290" t="s">
        <v>39</v>
      </c>
      <c r="G51" s="291" t="s">
        <v>40</v>
      </c>
      <c r="H51" s="291" t="s">
        <v>41</v>
      </c>
    </row>
    <row r="52" spans="1:8" ht="14.1" customHeight="1">
      <c r="A52" s="554" t="s">
        <v>59</v>
      </c>
      <c r="B52" s="555"/>
      <c r="C52" s="398">
        <f t="shared" ref="C52:H52" si="0">C15/C38</f>
        <v>10.9732779198196</v>
      </c>
      <c r="D52" s="502">
        <f t="shared" si="0"/>
        <v>10.931300629327534</v>
      </c>
      <c r="E52" s="454" t="e">
        <f t="shared" si="0"/>
        <v>#DIV/0!</v>
      </c>
      <c r="F52" s="455" t="e">
        <f t="shared" si="0"/>
        <v>#DIV/0!</v>
      </c>
      <c r="G52" s="453" t="e">
        <f t="shared" si="0"/>
        <v>#DIV/0!</v>
      </c>
      <c r="H52" s="453" t="e">
        <f t="shared" si="0"/>
        <v>#DIV/0!</v>
      </c>
    </row>
    <row r="53" spans="1:8" ht="15" customHeight="1"/>
    <row r="54" spans="1:8" ht="15" customHeight="1"/>
    <row r="55" spans="1:8" ht="15" customHeight="1"/>
    <row r="56" spans="1:8" ht="15" customHeight="1"/>
    <row r="57" spans="1:8" ht="15" customHeight="1"/>
    <row r="58" spans="1:8" ht="15" customHeight="1"/>
    <row r="59" spans="1:8" ht="15" customHeight="1"/>
    <row r="60" spans="1:8" ht="15" customHeight="1"/>
    <row r="61" spans="1:8" ht="15" customHeight="1"/>
    <row r="62" spans="1:8" ht="15" customHeight="1"/>
    <row r="63" spans="1:8" ht="15" customHeight="1"/>
    <row r="64" spans="1:8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</sheetData>
  <mergeCells count="16">
    <mergeCell ref="F4:H4"/>
    <mergeCell ref="A52:B52"/>
    <mergeCell ref="C50:E50"/>
    <mergeCell ref="F50:H50"/>
    <mergeCell ref="A1:H1"/>
    <mergeCell ref="A33:A35"/>
    <mergeCell ref="A36:A38"/>
    <mergeCell ref="A39:A47"/>
    <mergeCell ref="A6:A9"/>
    <mergeCell ref="A10:A12"/>
    <mergeCell ref="A13:A15"/>
    <mergeCell ref="A16:A24"/>
    <mergeCell ref="A29:A32"/>
    <mergeCell ref="C27:E27"/>
    <mergeCell ref="F27:H27"/>
    <mergeCell ref="C4:E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>
    <oddFooter>&amp;C&amp;9&amp;P/&amp;N</oddFooter>
  </headerFooter>
  <ignoredErrors>
    <ignoredError sqref="C21 C24 C44 C47 E21 E24 E44 E47 G21:H21 G24:H24 G44:H44 G47:H47" numberStoredAsText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9" id="{ADF37870-430D-41A1-99AE-6A16321525C9}">
            <xm:f>'Z:\Users\sefranek\AppData\Local\Microsoft\Windows\Temporary Internet Files\Content.Outlook\9XIQVP0O\[03-2015.xlsx]T'!#REF!+3=MOD(C$26+3,12)</xm:f>
            <x14:dxf>
              <fill>
                <patternFill>
                  <bgColor theme="7" tint="0.39994506668294322"/>
                </patternFill>
              </fill>
            </x14:dxf>
          </x14:cfRule>
          <xm:sqref>C6:H8 C25:F25 C16:G24 C10:H15</xm:sqref>
        </x14:conditionalFormatting>
        <x14:conditionalFormatting xmlns:xm="http://schemas.microsoft.com/office/excel/2006/main">
          <x14:cfRule type="expression" priority="25" id="{EB4FC569-91A1-46FD-94AC-11A0386F66B0}">
            <xm:f>'Z:\Users\sefranek\AppData\Local\Microsoft\Windows\Temporary Internet Files\Content.Outlook\9XIQVP0O\[03-2015.xlsx]T'!#REF!+3=MOD(H$26+3,12)</xm:f>
            <x14:dxf>
              <fill>
                <patternFill>
                  <bgColor theme="7" tint="0.39994506668294322"/>
                </patternFill>
              </fill>
            </x14:dxf>
          </x14:cfRule>
          <xm:sqref>H16:H24</xm:sqref>
        </x14:conditionalFormatting>
        <x14:conditionalFormatting xmlns:xm="http://schemas.microsoft.com/office/excel/2006/main">
          <x14:cfRule type="expression" priority="13" id="{C3A3DF8E-A980-421B-B72E-43FBB83DD581}">
            <xm:f>'Z:\Users\sefranek\AppData\Local\Microsoft\Windows\Temporary Internet Files\Content.Outlook\9XIQVP0O\[03-2015.xlsx]T'!#REF!+3=MOD(C$26+3,12)</xm:f>
            <x14:dxf>
              <fill>
                <patternFill>
                  <bgColor theme="7" tint="0.39994506668294322"/>
                </patternFill>
              </fill>
            </x14:dxf>
          </x14:cfRule>
          <xm:sqref>C9:G9</xm:sqref>
        </x14:conditionalFormatting>
        <x14:conditionalFormatting xmlns:xm="http://schemas.microsoft.com/office/excel/2006/main">
          <x14:cfRule type="expression" priority="12" id="{EC8D2A94-2228-4F66-807C-D2CC3F94A611}">
            <xm:f>'Z:\Users\sefranek\AppData\Local\Microsoft\Windows\Temporary Internet Files\Content.Outlook\9XIQVP0O\[03-2015.xlsx]T'!#REF!+3=MOD(H$26+3,12)</xm:f>
            <x14:dxf>
              <fill>
                <patternFill>
                  <bgColor theme="7" tint="0.39994506668294322"/>
                </patternFill>
              </fill>
            </x14:dxf>
          </x14:cfRule>
          <xm:sqref>H9</xm:sqref>
        </x14:conditionalFormatting>
        <x14:conditionalFormatting xmlns:xm="http://schemas.microsoft.com/office/excel/2006/main">
          <x14:cfRule type="expression" priority="9" id="{C157C5A3-3A97-4D3C-BF95-E2A8110CE63F}">
            <xm:f>'Z:\Users\sefranek\AppData\Local\Microsoft\Windows\Temporary Internet Files\Content.Outlook\9XIQVP0O\[03-2015.xlsx]T'!#REF!+3=MOD(G$26+3,12)</xm:f>
            <x14:dxf>
              <fill>
                <patternFill>
                  <bgColor theme="7" tint="0.39994506668294322"/>
                </patternFill>
              </fill>
            </x14:dxf>
          </x14:cfRule>
          <xm:sqref>G25:H25</xm:sqref>
        </x14:conditionalFormatting>
        <x14:conditionalFormatting xmlns:xm="http://schemas.microsoft.com/office/excel/2006/main">
          <x14:cfRule type="expression" priority="5" id="{7CFD6767-44BF-4AB3-B198-C0CA89484982}">
            <xm:f>'Z:\Users\sefranek\AppData\Local\Microsoft\Windows\Temporary Internet Files\Content.Outlook\9XIQVP0O\[03-2015.xlsx]T'!#REF!+3=MOD(C$26+3,12)</xm:f>
            <x14:dxf>
              <fill>
                <patternFill>
                  <bgColor theme="7" tint="0.39994506668294322"/>
                </patternFill>
              </fill>
            </x14:dxf>
          </x14:cfRule>
          <xm:sqref>C52:H52</xm:sqref>
        </x14:conditionalFormatting>
        <x14:conditionalFormatting xmlns:xm="http://schemas.microsoft.com/office/excel/2006/main">
          <x14:cfRule type="expression" priority="4" id="{0F90678C-6AFB-4564-B50C-AEF4664580EE}">
            <xm:f>'Z:\Users\sefranek\AppData\Local\Microsoft\Windows\Temporary Internet Files\Content.Outlook\9XIQVP0O\[03-2015.xlsx]T'!#REF!+3=MOD(C$26+3,12)</xm:f>
            <x14:dxf>
              <fill>
                <patternFill>
                  <bgColor theme="7" tint="0.39994506668294322"/>
                </patternFill>
              </fill>
            </x14:dxf>
          </x14:cfRule>
          <xm:sqref>C29:H31 C39:G47 C33:H38</xm:sqref>
        </x14:conditionalFormatting>
        <x14:conditionalFormatting xmlns:xm="http://schemas.microsoft.com/office/excel/2006/main">
          <x14:cfRule type="expression" priority="3" id="{4FF86EEB-665E-4EFC-8FB1-43E2FE3E1E11}">
            <xm:f>'Z:\Users\sefranek\AppData\Local\Microsoft\Windows\Temporary Internet Files\Content.Outlook\9XIQVP0O\[03-2015.xlsx]T'!#REF!+3=MOD(H$26+3,12)</xm:f>
            <x14:dxf>
              <fill>
                <patternFill>
                  <bgColor theme="7" tint="0.39994506668294322"/>
                </patternFill>
              </fill>
            </x14:dxf>
          </x14:cfRule>
          <xm:sqref>H39:H47</xm:sqref>
        </x14:conditionalFormatting>
        <x14:conditionalFormatting xmlns:xm="http://schemas.microsoft.com/office/excel/2006/main">
          <x14:cfRule type="expression" priority="2" id="{3D9CC35D-292B-4870-9D46-D81B6CA97B4F}">
            <xm:f>'Z:\Users\sefranek\AppData\Local\Microsoft\Windows\Temporary Internet Files\Content.Outlook\9XIQVP0O\[03-2015.xlsx]T'!#REF!+3=MOD(C$26+3,12)</xm:f>
            <x14:dxf>
              <fill>
                <patternFill>
                  <bgColor theme="7" tint="0.39994506668294322"/>
                </patternFill>
              </fill>
            </x14:dxf>
          </x14:cfRule>
          <xm:sqref>C32:G32</xm:sqref>
        </x14:conditionalFormatting>
        <x14:conditionalFormatting xmlns:xm="http://schemas.microsoft.com/office/excel/2006/main">
          <x14:cfRule type="expression" priority="1" id="{709F0D58-790A-4E45-A5E2-77A83558A7A7}">
            <xm:f>'Z:\Users\sefranek\AppData\Local\Microsoft\Windows\Temporary Internet Files\Content.Outlook\9XIQVP0O\[03-2015.xlsx]T'!#REF!+3=MOD(H$26+3,12)</xm:f>
            <x14:dxf>
              <fill>
                <patternFill>
                  <bgColor theme="7" tint="0.39994506668294322"/>
                </patternFill>
              </fill>
            </x14:dxf>
          </x14:cfRule>
          <xm:sqref>H32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18</vt:i4>
      </vt:variant>
      <vt:variant>
        <vt:lpstr>Pojmenované oblasti</vt:lpstr>
      </vt:variant>
      <vt:variant>
        <vt:i4>18</vt:i4>
      </vt:variant>
    </vt:vector>
  </HeadingPairs>
  <TitlesOfParts>
    <vt:vector size="36" baseType="lpstr">
      <vt:lpstr>Titulní</vt:lpstr>
      <vt:lpstr>Obsah</vt:lpstr>
      <vt:lpstr>Úvod</vt:lpstr>
      <vt:lpstr>1</vt:lpstr>
      <vt:lpstr>2</vt:lpstr>
      <vt:lpstr>3.1</vt:lpstr>
      <vt:lpstr>3.2</vt:lpstr>
      <vt:lpstr>3.3</vt:lpstr>
      <vt:lpstr>3.4</vt:lpstr>
      <vt:lpstr>3.5</vt:lpstr>
      <vt:lpstr>3.6</vt:lpstr>
      <vt:lpstr>4</vt:lpstr>
      <vt:lpstr>5</vt:lpstr>
      <vt:lpstr>6</vt:lpstr>
      <vt:lpstr>7</vt:lpstr>
      <vt:lpstr>8</vt:lpstr>
      <vt:lpstr>9</vt:lpstr>
      <vt:lpstr>Obálka</vt:lpstr>
      <vt:lpstr>'1'!Oblast_tisku</vt:lpstr>
      <vt:lpstr>'2'!Oblast_tisku</vt:lpstr>
      <vt:lpstr>'3.1'!Oblast_tisku</vt:lpstr>
      <vt:lpstr>'3.2'!Oblast_tisku</vt:lpstr>
      <vt:lpstr>'3.3'!Oblast_tisku</vt:lpstr>
      <vt:lpstr>'3.4'!Oblast_tisku</vt:lpstr>
      <vt:lpstr>'3.5'!Oblast_tisku</vt:lpstr>
      <vt:lpstr>'3.6'!Oblast_tisku</vt:lpstr>
      <vt:lpstr>'4'!Oblast_tisku</vt:lpstr>
      <vt:lpstr>'5'!Oblast_tisku</vt:lpstr>
      <vt:lpstr>'6'!Oblast_tisku</vt:lpstr>
      <vt:lpstr>'7'!Oblast_tisku</vt:lpstr>
      <vt:lpstr>'8'!Oblast_tisku</vt:lpstr>
      <vt:lpstr>'9'!Oblast_tisku</vt:lpstr>
      <vt:lpstr>Obálka!Oblast_tisku</vt:lpstr>
      <vt:lpstr>Obsah!Oblast_tisku</vt:lpstr>
      <vt:lpstr>Titulní!Oblast_tisku</vt:lpstr>
      <vt:lpstr>Úvod!Oblast_tisku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Šmíd Michal</dc:creator>
  <cp:lastModifiedBy>Šmíd Michal</cp:lastModifiedBy>
  <cp:lastPrinted>2024-01-03T12:29:10Z</cp:lastPrinted>
  <dcterms:created xsi:type="dcterms:W3CDTF">2015-09-24T05:37:36Z</dcterms:created>
  <dcterms:modified xsi:type="dcterms:W3CDTF">2024-01-04T14:54:47Z</dcterms:modified>
</cp:coreProperties>
</file>